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mp\общая\Кусова З.Р\2020 Все расчеты\2020 Скорая помощь\"/>
    </mc:Choice>
  </mc:AlternateContent>
  <xr:revisionPtr revIDLastSave="0" documentId="13_ncr:1_{3CA7B38C-E28E-445E-8A11-3D05D06706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тог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K7" i="1"/>
  <c r="J6" i="1"/>
  <c r="J13" i="1" s="1"/>
  <c r="K5" i="1"/>
  <c r="K8" i="1" s="1"/>
  <c r="M7" i="1" l="1"/>
  <c r="N7" i="1" s="1"/>
  <c r="O7" i="1" s="1"/>
  <c r="M6" i="1"/>
  <c r="L8" i="1"/>
  <c r="M5" i="1"/>
  <c r="N5" i="1" s="1"/>
  <c r="P6" i="1"/>
  <c r="Q6" i="1" s="1"/>
  <c r="R6" i="1" s="1"/>
  <c r="P11" i="1"/>
  <c r="Q11" i="1" s="1"/>
  <c r="R11" i="1" s="1"/>
  <c r="N6" i="1"/>
  <c r="N8" i="1" l="1"/>
  <c r="O5" i="1"/>
  <c r="Q13" i="1"/>
  <c r="S7" i="1"/>
  <c r="S5" i="1"/>
  <c r="S6" i="1"/>
</calcChain>
</file>

<file path=xl/sharedStrings.xml><?xml version="1.0" encoding="utf-8"?>
<sst xmlns="http://schemas.openxmlformats.org/spreadsheetml/2006/main" count="23" uniqueCount="18">
  <si>
    <t>ОБЪЕМЫ по СКОРОЙ ПОМОЩИ на 2020 год</t>
  </si>
  <si>
    <t>Код МО</t>
  </si>
  <si>
    <t xml:space="preserve">Наименование МО </t>
  </si>
  <si>
    <t>Вид МП</t>
  </si>
  <si>
    <t>Количество (вызова)</t>
  </si>
  <si>
    <t>Сумма (рубли)</t>
  </si>
  <si>
    <t>КАПИТАЛ</t>
  </si>
  <si>
    <t>ТФОМС</t>
  </si>
  <si>
    <t>Всего</t>
  </si>
  <si>
    <t>ГБУЗ "РКБСМП" МЗ РСО-А</t>
  </si>
  <si>
    <t>Вызов ОБЩЕВРАЧЕБНОЙ бригады</t>
  </si>
  <si>
    <t>Вызов СПЕЦИАЛИЗИРОВАННОЙ бригады</t>
  </si>
  <si>
    <t>Вызов ФЕЛЬДШЕРСКОЙ бригады</t>
  </si>
  <si>
    <t>Итого</t>
  </si>
  <si>
    <t>Вызов с ТРОМБОЛИЗИСОМ</t>
  </si>
  <si>
    <t>Итого по МО</t>
  </si>
  <si>
    <t>Медицинский центр ООО "МЕГА"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</si>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</sst>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р_.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2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/>
    <xf numFmtId="165" fontId="2" fillId="0" borderId="0" xfId="0" applyNumberFormat="1" applyFont="1"/>
    <xf numFmtId="165" fontId="1" fillId="2" borderId="2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1" fillId="2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zoomScale="80" zoomScaleNormal="80" workbookViewId="0">
      <selection activeCell="E6" sqref="E6"/>
    </sheetView>
  </sheetViews>
  <sheetFormatPr defaultRowHeight="18.75" x14ac:dyDescent="0.3"/>
  <cols>
    <col min="1" max="1" width="9.140625" style="1"/>
    <col min="2" max="2" width="26.7109375" style="1" customWidth="1"/>
    <col min="3" max="3" width="37.28515625" style="1" customWidth="1"/>
    <col min="4" max="4" width="15.28515625" style="1" customWidth="1"/>
    <col min="5" max="5" width="11.42578125" style="1" customWidth="1"/>
    <col min="6" max="6" width="11.5703125" style="1" customWidth="1"/>
    <col min="7" max="7" width="19.5703125" style="1" customWidth="1"/>
    <col min="8" max="8" width="18" style="1" customWidth="1"/>
    <col min="9" max="9" width="19.5703125" style="1" customWidth="1"/>
    <col min="10" max="10" width="15.5703125" style="1" hidden="1" customWidth="1"/>
    <col min="11" max="13" width="9.140625" style="1" hidden="1" customWidth="1"/>
    <col min="14" max="14" width="12.85546875" style="1" hidden="1" customWidth="1"/>
    <col min="15" max="15" width="9.7109375" style="1" hidden="1" customWidth="1"/>
    <col min="16" max="16" width="21.42578125" style="2" hidden="1" customWidth="1"/>
    <col min="17" max="17" width="0" style="2" hidden="1" customWidth="1"/>
    <col min="18" max="18" width="9.7109375" style="1" hidden="1" customWidth="1"/>
    <col min="19" max="21" width="0" style="1" hidden="1" customWidth="1"/>
    <col min="22" max="22" width="19.28515625" style="1" bestFit="1" customWidth="1"/>
    <col min="23" max="16384" width="9.140625" style="1"/>
  </cols>
  <sheetData>
    <row r="1" spans="1:22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22" x14ac:dyDescent="0.3">
      <c r="B2" s="2"/>
    </row>
    <row r="3" spans="1:22" x14ac:dyDescent="0.3">
      <c r="A3" s="21" t="s">
        <v>1</v>
      </c>
      <c r="B3" s="21" t="s">
        <v>2</v>
      </c>
      <c r="C3" s="21" t="s">
        <v>3</v>
      </c>
      <c r="D3" s="23" t="s">
        <v>4</v>
      </c>
      <c r="E3" s="23"/>
      <c r="F3" s="23"/>
      <c r="G3" s="24" t="s">
        <v>5</v>
      </c>
      <c r="H3" s="24"/>
      <c r="I3" s="24"/>
    </row>
    <row r="4" spans="1:22" x14ac:dyDescent="0.3">
      <c r="A4" s="22"/>
      <c r="B4" s="22"/>
      <c r="C4" s="22"/>
      <c r="D4" s="3" t="s">
        <v>6</v>
      </c>
      <c r="E4" s="3" t="s">
        <v>7</v>
      </c>
      <c r="F4" s="3" t="s">
        <v>8</v>
      </c>
      <c r="G4" s="3" t="s">
        <v>6</v>
      </c>
      <c r="H4" s="4" t="s">
        <v>7</v>
      </c>
      <c r="I4" s="4" t="s">
        <v>8</v>
      </c>
    </row>
    <row r="5" spans="1:22" ht="43.5" customHeight="1" x14ac:dyDescent="0.3">
      <c r="A5" s="5">
        <v>150003</v>
      </c>
      <c r="B5" s="5" t="s">
        <v>9</v>
      </c>
      <c r="C5" s="5" t="s">
        <v>10</v>
      </c>
      <c r="D5" s="3">
        <v>108287</v>
      </c>
      <c r="E5" s="3">
        <v>995</v>
      </c>
      <c r="F5" s="3">
        <v>109282</v>
      </c>
      <c r="G5" s="4">
        <v>276441765.48341548</v>
      </c>
      <c r="H5" s="4">
        <v>2530195.4500000002</v>
      </c>
      <c r="I5" s="4">
        <v>278971960.93341547</v>
      </c>
      <c r="K5" s="1">
        <f>104430+5623</f>
        <v>110053</v>
      </c>
      <c r="M5" s="1">
        <f>K5*100/K8</f>
        <v>56.163530678588018</v>
      </c>
      <c r="N5" s="2">
        <f>J6*M5%</f>
        <v>-6000.6857246454465</v>
      </c>
      <c r="O5" s="2">
        <f>N5-1200</f>
        <v>-7200.6857246454465</v>
      </c>
      <c r="S5" s="6" t="e">
        <f>Q6*M5%</f>
        <v>#REF!</v>
      </c>
    </row>
    <row r="6" spans="1:22" ht="58.5" customHeight="1" x14ac:dyDescent="0.3">
      <c r="A6" s="5"/>
      <c r="B6" s="5"/>
      <c r="C6" s="5" t="s">
        <v>11</v>
      </c>
      <c r="D6" s="3">
        <v>31169</v>
      </c>
      <c r="E6" s="3">
        <v>548</v>
      </c>
      <c r="F6" s="3">
        <v>31717</v>
      </c>
      <c r="G6" s="4">
        <v>87861985.180952638</v>
      </c>
      <c r="H6" s="4">
        <v>1538679.88</v>
      </c>
      <c r="I6" s="4">
        <v>89400665.060952634</v>
      </c>
      <c r="J6" s="2">
        <f>B2-J11-D9</f>
        <v>-10684.31</v>
      </c>
      <c r="K6" s="1">
        <v>27936</v>
      </c>
      <c r="M6" s="1">
        <f>K6*100/K8</f>
        <v>14.256625380835004</v>
      </c>
      <c r="N6" s="2">
        <f>J6*M6%</f>
        <v>-1523.2220512270922</v>
      </c>
      <c r="P6" s="2">
        <f>J6*100/J13</f>
        <v>6105.32</v>
      </c>
      <c r="Q6" s="2" t="e">
        <f>#REF!*P6%</f>
        <v>#REF!</v>
      </c>
      <c r="R6" s="2" t="e">
        <f>J6-Q6</f>
        <v>#REF!</v>
      </c>
      <c r="S6" s="6" t="e">
        <f>Q6*M6%</f>
        <v>#REF!</v>
      </c>
    </row>
    <row r="7" spans="1:22" ht="37.5" customHeight="1" x14ac:dyDescent="0.3">
      <c r="A7" s="5"/>
      <c r="B7" s="5"/>
      <c r="C7" s="5" t="s">
        <v>12</v>
      </c>
      <c r="D7" s="3">
        <v>42377</v>
      </c>
      <c r="E7" s="3">
        <v>520</v>
      </c>
      <c r="F7" s="3">
        <v>42897</v>
      </c>
      <c r="G7" s="4">
        <v>70812561.845631883</v>
      </c>
      <c r="H7" s="4">
        <v>865529.6</v>
      </c>
      <c r="I7" s="4">
        <v>71678091.445631877</v>
      </c>
      <c r="K7" s="1">
        <f>38992+495+18475</f>
        <v>57962</v>
      </c>
      <c r="M7" s="1">
        <f>K7*100/K8</f>
        <v>29.579843940576982</v>
      </c>
      <c r="N7" s="2">
        <f>J6*M7%</f>
        <v>-3160.4022241274606</v>
      </c>
      <c r="O7" s="2">
        <f>N7-1500</f>
        <v>-4660.4022241274606</v>
      </c>
      <c r="S7" s="6" t="e">
        <f>Q6*M7%</f>
        <v>#REF!</v>
      </c>
    </row>
    <row r="8" spans="1:22" x14ac:dyDescent="0.3">
      <c r="A8" s="7"/>
      <c r="B8" s="7"/>
      <c r="C8" s="8" t="s">
        <v>13</v>
      </c>
      <c r="D8" s="9">
        <v>181833</v>
      </c>
      <c r="E8" s="9">
        <v>2063</v>
      </c>
      <c r="F8" s="9">
        <v>183896</v>
      </c>
      <c r="G8" s="10">
        <v>435116312.51000005</v>
      </c>
      <c r="H8" s="10">
        <v>4934404.93</v>
      </c>
      <c r="I8" s="10">
        <v>440050717.43999994</v>
      </c>
      <c r="K8" s="1">
        <f>SUM(K5:K7)</f>
        <v>195951</v>
      </c>
      <c r="L8" s="2">
        <f>K8-J6</f>
        <v>206635.31</v>
      </c>
      <c r="N8" s="2">
        <f>SUM(N5:N7)</f>
        <v>-10684.31</v>
      </c>
      <c r="V8" s="11"/>
    </row>
    <row r="9" spans="1:22" ht="40.5" customHeight="1" x14ac:dyDescent="0.3">
      <c r="A9" s="5"/>
      <c r="B9" s="5"/>
      <c r="C9" s="5" t="s">
        <v>14</v>
      </c>
      <c r="D9" s="3">
        <v>175</v>
      </c>
      <c r="E9" s="3">
        <v>5</v>
      </c>
      <c r="F9" s="3">
        <v>180</v>
      </c>
      <c r="G9" s="4">
        <v>11183035.499999998</v>
      </c>
      <c r="H9" s="4">
        <v>319515.3</v>
      </c>
      <c r="I9" s="4">
        <v>11502550.799999999</v>
      </c>
    </row>
    <row r="10" spans="1:22" x14ac:dyDescent="0.3">
      <c r="A10" s="7"/>
      <c r="B10" s="7"/>
      <c r="C10" s="8" t="s">
        <v>15</v>
      </c>
      <c r="D10" s="9">
        <v>182008</v>
      </c>
      <c r="E10" s="9">
        <v>2068</v>
      </c>
      <c r="F10" s="9">
        <v>184076</v>
      </c>
      <c r="G10" s="10">
        <v>446299348.01000005</v>
      </c>
      <c r="H10" s="10">
        <v>5253920.2299999995</v>
      </c>
      <c r="I10" s="10">
        <v>451553268.23999995</v>
      </c>
    </row>
    <row r="11" spans="1:22" ht="58.5" customHeight="1" x14ac:dyDescent="0.3">
      <c r="A11" s="5">
        <v>150117</v>
      </c>
      <c r="B11" s="5" t="s">
        <v>16</v>
      </c>
      <c r="C11" s="5" t="s">
        <v>10</v>
      </c>
      <c r="D11" s="3">
        <v>10177</v>
      </c>
      <c r="E11" s="3">
        <v>152</v>
      </c>
      <c r="F11" s="3">
        <v>10329</v>
      </c>
      <c r="G11" s="4">
        <v>24309631.399999999</v>
      </c>
      <c r="H11" s="4">
        <v>386522.32</v>
      </c>
      <c r="I11" s="4">
        <v>24696153.719999999</v>
      </c>
      <c r="J11" s="1">
        <f>0.29*36239</f>
        <v>10509.31</v>
      </c>
      <c r="P11" s="2">
        <f>J11*100/J13</f>
        <v>-6005.32</v>
      </c>
      <c r="Q11" s="2" t="e">
        <f>#REF!*P11%</f>
        <v>#REF!</v>
      </c>
      <c r="R11" s="2" t="e">
        <f>J11-Q11</f>
        <v>#REF!</v>
      </c>
      <c r="S11" s="12"/>
    </row>
    <row r="12" spans="1:22" x14ac:dyDescent="0.3">
      <c r="A12" s="7"/>
      <c r="B12" s="7"/>
      <c r="C12" s="8" t="s">
        <v>15</v>
      </c>
      <c r="D12" s="9">
        <v>10177</v>
      </c>
      <c r="E12" s="9">
        <v>152</v>
      </c>
      <c r="F12" s="9">
        <v>10329</v>
      </c>
      <c r="G12" s="10">
        <v>24309631.399999999</v>
      </c>
      <c r="H12" s="10">
        <v>386522.32</v>
      </c>
      <c r="I12" s="10">
        <v>24696153.719999999</v>
      </c>
    </row>
    <row r="13" spans="1:22" x14ac:dyDescent="0.3">
      <c r="A13" s="17" t="s">
        <v>17</v>
      </c>
      <c r="B13" s="18"/>
      <c r="C13" s="19"/>
      <c r="D13" s="13">
        <v>192185</v>
      </c>
      <c r="E13" s="13">
        <v>2220</v>
      </c>
      <c r="F13" s="13">
        <v>194405</v>
      </c>
      <c r="G13" s="14">
        <v>470608979.41000003</v>
      </c>
      <c r="H13" s="14">
        <v>5640442.5499999998</v>
      </c>
      <c r="I13" s="14">
        <v>476249421.95999992</v>
      </c>
      <c r="J13" s="2">
        <f>SUM(J6:J12)</f>
        <v>-175</v>
      </c>
      <c r="Q13" s="2" t="e">
        <f>SUM(Q6:Q12)</f>
        <v>#REF!</v>
      </c>
    </row>
    <row r="16" spans="1:22" s="16" customFormat="1" x14ac:dyDescent="0.3">
      <c r="A16" s="1"/>
      <c r="B16" s="1"/>
      <c r="C16" s="1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  <c r="Q16" s="2"/>
      <c r="R16" s="1"/>
      <c r="S16" s="1"/>
      <c r="T16" s="1"/>
      <c r="U16" s="1"/>
      <c r="V16" s="1"/>
    </row>
    <row r="17" spans="1:22" s="16" customFormat="1" x14ac:dyDescent="0.3">
      <c r="A17" s="1"/>
      <c r="B17" s="1"/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  <c r="Q17" s="2"/>
      <c r="R17" s="1"/>
      <c r="S17" s="1"/>
      <c r="T17" s="1"/>
      <c r="U17" s="1"/>
      <c r="V17" s="1"/>
    </row>
  </sheetData>
  <sheetProtection algorithmName="SHA-512" hashValue="TksmfqNWSVVFvDkK0mVHftMB8f24Pr+85gE7irgxGOPeAU2jrHzN68iQT4Y50Lueuj9LRQijbH0LLsdOdBgoOw==" saltValue="woQjTcTQ7WCMSdR/GFs7ag==" spinCount="100000" sheet="1" objects="1" scenarios="1"/>
  <mergeCells count="7">
    <mergeCell ref="A13:C13"/>
    <mergeCell ref="A1:I1"/>
    <mergeCell ref="A3:A4"/>
    <mergeCell ref="B3:B4"/>
    <mergeCell ref="C3:C4"/>
    <mergeCell ref="D3:F3"/>
    <mergeCell ref="G3:I3"/>
  </mergeCells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kusova</dc:creator>
  <cp:lastModifiedBy>Боциева Р. А.</cp:lastModifiedBy>
  <dcterms:created xsi:type="dcterms:W3CDTF">2020-07-22T14:32:37Z</dcterms:created>
  <dcterms:modified xsi:type="dcterms:W3CDTF">2020-07-22T14:41:21Z</dcterms:modified>
</cp:coreProperties>
</file>