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120" yWindow="105" windowWidth="15120" windowHeight="8010" tabRatio="419" activeTab="2"/>
  </bookViews>
  <sheets>
    <sheet name="МО" sheetId="2" r:id="rId1"/>
    <sheet name="Тарифы" sheetId="3" r:id="rId2"/>
    <sheet name="Гемодиализ" sheetId="1" r:id="rId3"/>
    <sheet name="СВОД" sheetId="4" r:id="rId4"/>
  </sheets>
  <definedNames>
    <definedName name="_xlnm._FilterDatabase" localSheetId="2" hidden="1">Гемодиализ!$B$10:$K$20</definedName>
    <definedName name="LPU">МО!$B$6:$C$87</definedName>
    <definedName name="TAR">Тарифы!$B$5:$C$19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N25" i="1"/>
  <c r="F25"/>
  <c r="I25" s="1"/>
  <c r="E25"/>
  <c r="H25" s="1"/>
  <c r="C25"/>
  <c r="N24"/>
  <c r="F24"/>
  <c r="I24" s="1"/>
  <c r="E24"/>
  <c r="H24" s="1"/>
  <c r="C24"/>
  <c r="N21"/>
  <c r="N22"/>
  <c r="N23"/>
  <c r="E21"/>
  <c r="H21" s="1"/>
  <c r="F21"/>
  <c r="E22"/>
  <c r="H22" s="1"/>
  <c r="F22"/>
  <c r="I22"/>
  <c r="E23"/>
  <c r="H23" s="1"/>
  <c r="F23"/>
  <c r="I23" s="1"/>
  <c r="C22"/>
  <c r="C23"/>
  <c r="G25" l="1"/>
  <c r="J25" s="1"/>
  <c r="G24"/>
  <c r="J24" s="1"/>
  <c r="G22"/>
  <c r="J22" s="1"/>
  <c r="G21"/>
  <c r="J21" s="1"/>
  <c r="G23"/>
  <c r="J23" s="1"/>
  <c r="I21"/>
  <c r="C21" l="1"/>
  <c r="F13" l="1"/>
  <c r="F14"/>
  <c r="F15"/>
  <c r="F16"/>
  <c r="F17"/>
  <c r="F18"/>
  <c r="F19"/>
  <c r="F20"/>
  <c r="F12"/>
  <c r="E13"/>
  <c r="E14"/>
  <c r="E15"/>
  <c r="E16"/>
  <c r="E17"/>
  <c r="E18"/>
  <c r="E19"/>
  <c r="E20"/>
  <c r="E12"/>
  <c r="I20" l="1"/>
  <c r="H20"/>
  <c r="G20"/>
  <c r="J20" s="1"/>
  <c r="C20"/>
  <c r="I19"/>
  <c r="H19"/>
  <c r="G19"/>
  <c r="J19" s="1"/>
  <c r="C19"/>
  <c r="I18"/>
  <c r="C18"/>
  <c r="I17"/>
  <c r="H17"/>
  <c r="G17"/>
  <c r="J17" s="1"/>
  <c r="C17"/>
  <c r="I16"/>
  <c r="H16"/>
  <c r="G16"/>
  <c r="J16" s="1"/>
  <c r="C16"/>
  <c r="I15"/>
  <c r="H15"/>
  <c r="G15"/>
  <c r="J15" s="1"/>
  <c r="C15"/>
  <c r="I14"/>
  <c r="H14"/>
  <c r="G14"/>
  <c r="J14" s="1"/>
  <c r="C14"/>
  <c r="G13"/>
  <c r="J13" s="1"/>
  <c r="H13"/>
  <c r="I13"/>
  <c r="C13"/>
  <c r="F10"/>
  <c r="N20" l="1"/>
  <c r="N19"/>
  <c r="N12"/>
  <c r="N17"/>
  <c r="N15"/>
  <c r="N13"/>
  <c r="N16"/>
  <c r="N14"/>
  <c r="M10"/>
  <c r="G12"/>
  <c r="J12" l="1"/>
  <c r="C12"/>
  <c r="H12"/>
  <c r="I12"/>
  <c r="I10" s="1"/>
  <c r="E10"/>
  <c r="N18"/>
  <c r="N10" s="1"/>
  <c r="G18"/>
  <c r="J18" s="1"/>
  <c r="L10"/>
  <c r="H18"/>
  <c r="H10" l="1"/>
  <c r="J10"/>
  <c r="G10"/>
</calcChain>
</file>

<file path=xl/sharedStrings.xml><?xml version="1.0" encoding="utf-8"?>
<sst xmlns="http://schemas.openxmlformats.org/spreadsheetml/2006/main" count="199" uniqueCount="158">
  <si>
    <t>Код МО</t>
  </si>
  <si>
    <t>Наименование МО</t>
  </si>
  <si>
    <t>РГС</t>
  </si>
  <si>
    <t>ВТБ</t>
  </si>
  <si>
    <t>Итого</t>
  </si>
  <si>
    <t xml:space="preserve">№ </t>
  </si>
  <si>
    <t>КОД МО</t>
  </si>
  <si>
    <t>ГБУЗ "РКБ"</t>
  </si>
  <si>
    <t>ГБУЗ "РДКБ"</t>
  </si>
  <si>
    <t>ГБУЗ "КБСП"</t>
  </si>
  <si>
    <t>ГБУЗ "РЦВМР"</t>
  </si>
  <si>
    <t>ГБУЗ "Алагирская ЦРБ"</t>
  </si>
  <si>
    <t>ООО "Стоматология №1"</t>
  </si>
  <si>
    <t>ГБУЗ "Ардонская ЦРБ"</t>
  </si>
  <si>
    <t>ГБУЗ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</si>
  <si>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</si>
  <si>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</si>
  <si>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</si>
  <si>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ФГБОУ ВО  СОГМА МЗ</t>
  </si>
  <si>
    <t>ГБУЗ "Пригородная ЦРБ"</t>
  </si>
  <si>
    <t>ГБУЗ "РЭД"</t>
  </si>
  <si>
    <t>ГБУЗ "Дигорская ЦРБ"</t>
  </si>
  <si>
    <t>ГБУЗ "Республиканский центр пульмонологической помощи" МЗ РСО-А</t>
  </si>
  <si>
    <t>ООО "Хэппи дент"(стоматология)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</si>
  <si>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</si>
  <si>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</si>
  <si>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</si>
  <si>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центр"(Беслан)</t>
  </si>
  <si>
    <t>ГБУЗ "РКВД"</t>
  </si>
  <si>
    <t>ГБУЗ "РОД"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</si>
  <si>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</si>
  <si>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</si>
  <si>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</si>
  <si>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</si>
  <si>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</si>
  <si>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</si>
  <si>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</si>
  <si>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</si>
  <si>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"Дет. поликлиника №4"</t>
  </si>
  <si>
    <t>ФКУЗ "МСЧ МВД России по РСО-А"</t>
  </si>
  <si>
    <t>ООО"МедФарн"(пол-ка, дневной стационар)</t>
  </si>
  <si>
    <t>ООО "3-я стоматология"</t>
  </si>
  <si>
    <t>НК санаторий-профилакторий "Сосновая роща"</t>
  </si>
  <si>
    <t>ФГБУ "СКММ центр МЗ РФ" (Беслан)</t>
  </si>
  <si>
    <t xml:space="preserve"> ООО "ХХI век "  (ортопедия, г. Ардон)</t>
  </si>
  <si>
    <t>Санаторий ТАМИСК Филиал ООО СКО "Курорты Осетии"</t>
  </si>
  <si>
    <t>ООО"КБ" стоматология</t>
  </si>
  <si>
    <t>ООО "ЭСТЕТ"(стоматология)</t>
  </si>
  <si>
    <t>Санаторий ОСЕТИЯ Филиал  ООО СКО " Курорты Осетии"</t>
  </si>
  <si>
    <t xml:space="preserve">ГАУЗ  «Республиканская офтальмологическая больница» </t>
  </si>
  <si>
    <t>ООО "Центр высоких технологий" (глазные болезни)</t>
  </si>
  <si>
    <t>ООО "Стар"(стоматология)</t>
  </si>
  <si>
    <t>ООО Стоматология "Лаки-Дент"</t>
  </si>
  <si>
    <t>ООО"Юнидент плюс"(стоматология)</t>
  </si>
  <si>
    <t>ООО "Прима"(стоматология)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</si>
  <si>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</si>
  <si>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</si>
  <si>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болезней"(дневной стационар)</t>
  </si>
  <si>
    <t>ООО "Дентис"(стоматология)</t>
  </si>
  <si>
    <t>ООО "Влад-Стом"(стоматология)</t>
  </si>
  <si>
    <t>ООО "БМК" осетинский филиал (КБСП)</t>
  </si>
  <si>
    <t>ГАУЗ Диагностический центр МЗ РСО-А (Беслан) (МРТ)</t>
  </si>
  <si>
    <t>ГБУЗ "Моздокская ЦРБ"</t>
  </si>
  <si>
    <t>ФГКУ "412 ВГ" Минобороны России"</t>
  </si>
  <si>
    <t>Стоматологический кабинет "Стоматолог"</t>
  </si>
  <si>
    <t>Медицинский центр ООО "Мега" (МРТ)</t>
  </si>
  <si>
    <t>ООО "ЛОЦ Авиценна"(реабилитация)</t>
  </si>
  <si>
    <t xml:space="preserve"> ИП Калоева Л.М. (сурдология)</t>
  </si>
  <si>
    <t>ООО "Центр коррекции двигательных нарушений"(лечение ДЦП)</t>
  </si>
  <si>
    <t>ООО " Атриум" ( стоматология)</t>
  </si>
  <si>
    <t>ООО "Эко-Содействие" г. Нижний Новгород"(ЭКО)</t>
  </si>
  <si>
    <t>ООО" Медика- Менте" (ЭКО) г. Москва</t>
  </si>
  <si>
    <t xml:space="preserve">ИП Султанбеков Далер Гайратович  (ортопедия) </t>
  </si>
  <si>
    <t>ООО" Дентекс"  (стоматология)</t>
  </si>
  <si>
    <t>ГБУЗ Республиканский врачебно-физкультурный диспансер"</t>
  </si>
  <si>
    <t>ООО "Каспий"   (реабилитация)</t>
  </si>
  <si>
    <t>ООО" Центр Эко"    ( ЭКО) г. Нальчик</t>
  </si>
  <si>
    <t>ООО" КДЛ Дзагуров Г.К."  (лабораторные услуги)</t>
  </si>
  <si>
    <t>ФГБУ Северо-Кавказский федеральный научно-клинический центр ФМБА России  г. Ессентуки(реабилитация)</t>
  </si>
  <si>
    <t>ООО" Евромед Клиник"       (ЭКО) г. Санкт-Петербург</t>
  </si>
  <si>
    <t>ООО " Смайл Центр"  (стоматология)</t>
  </si>
  <si>
    <t>ООО " Частная скорая медицинская помощь "Надежда"</t>
  </si>
  <si>
    <t>ООО "ЛДЦ "АС-Медикал"(медицинские осмотры детей)</t>
  </si>
  <si>
    <t>ФГБУ Пятигорский государственный научно-исследовательский институт курортологии ФМБА России (реабилитация)</t>
  </si>
  <si>
    <t>ООО "ДентАрт"(стоматология)</t>
  </si>
  <si>
    <t>ООО "Ивамед" (ЭКО) г. Москва</t>
  </si>
  <si>
    <t>МО</t>
  </si>
  <si>
    <t>Наим_МО</t>
  </si>
  <si>
    <t>С1_Ргс</t>
  </si>
  <si>
    <t>С1_ВТБ</t>
  </si>
  <si>
    <t>С_1</t>
  </si>
  <si>
    <t xml:space="preserve">Тариф </t>
  </si>
  <si>
    <t xml:space="preserve">Сумма </t>
  </si>
  <si>
    <t>Вид</t>
  </si>
  <si>
    <t>Названия строк</t>
  </si>
  <si>
    <t>Общий итог</t>
  </si>
  <si>
    <t>Сумма по полю С_1</t>
  </si>
  <si>
    <t>ВИД</t>
  </si>
  <si>
    <t>A18.05.002; A18.05.002.002</t>
  </si>
  <si>
    <t>A18.05.002.001</t>
  </si>
  <si>
    <t>A18.05.011</t>
  </si>
  <si>
    <t>A18.05.004</t>
  </si>
  <si>
    <t>A18.05.002.003</t>
  </si>
  <si>
    <t>A18.05.003</t>
  </si>
  <si>
    <t>A18.05.003.001</t>
  </si>
  <si>
    <t>A18.05.011.001</t>
  </si>
  <si>
    <t>A18.05.002.005</t>
  </si>
  <si>
    <t>A18.05.003.002</t>
  </si>
  <si>
    <t>A18.05.011.002</t>
  </si>
  <si>
    <t>A18.30.001</t>
  </si>
  <si>
    <t>A18.30.001.001</t>
  </si>
  <si>
    <t>A18.30.001.002</t>
  </si>
  <si>
    <t>A18.30.001.003</t>
  </si>
  <si>
    <t>Количество Услуг</t>
  </si>
  <si>
    <t>ВИД ПОМОЩИ</t>
  </si>
  <si>
    <t>Вид_Пом</t>
  </si>
  <si>
    <t>Тип Диализа</t>
  </si>
  <si>
    <t>АПП</t>
  </si>
  <si>
    <t>Количество СЛУЧАЕВ</t>
  </si>
  <si>
    <t>Норматив услуг в случае</t>
  </si>
  <si>
    <t>ДС</t>
  </si>
  <si>
    <t>ООО "ХелсКеа"</t>
  </si>
  <si>
    <t>Наименование</t>
  </si>
  <si>
    <t>Гемодиализ, Гемодиализ интермиттирующий низкопоточный</t>
  </si>
  <si>
    <t>Гемодиализ интермиттирующий высокопоточный</t>
  </si>
  <si>
    <t>Гемодиафильтрация</t>
  </si>
  <si>
    <t>Ультрафильтрация крови</t>
  </si>
  <si>
    <t>Гемодиализ интермиттирующий продленный</t>
  </si>
  <si>
    <t>Гемофильтрация крови</t>
  </si>
  <si>
    <t>Ультрафильтрация продленная</t>
  </si>
  <si>
    <t>Гемодиафильтрация продленная</t>
  </si>
  <si>
    <t>Гемодиализ продолжительный</t>
  </si>
  <si>
    <t>Гемофильтрация крови продолжительная</t>
  </si>
  <si>
    <t>Гемодиафильтрация продолжительная</t>
  </si>
  <si>
    <t>Перитонеальный диализ</t>
  </si>
  <si>
    <t>Перитонеальный диализ проточный</t>
  </si>
  <si>
    <t>Перитонеальный диализ с использованием автоматизированных технологий</t>
  </si>
  <si>
    <t>Перитонеальный диализ при нарушении ультрафильтрации</t>
  </si>
  <si>
    <t>КУ_Ргс</t>
  </si>
  <si>
    <t>КУ_ВТБ</t>
  </si>
  <si>
    <t>КУ_1</t>
  </si>
  <si>
    <t>КС_Ргс</t>
  </si>
  <si>
    <t>КС_ВТБ</t>
  </si>
  <si>
    <t>КС_1</t>
  </si>
  <si>
    <t>Сумма по полю КУ_1</t>
  </si>
  <si>
    <t>Сумма по полю КС_1</t>
  </si>
  <si>
    <t>Значения</t>
  </si>
  <si>
    <t>Сумма по полю КУ_Ргс</t>
  </si>
  <si>
    <t>Сумма по полю КУ_ВТБ</t>
  </si>
  <si>
    <t>Сумма по полю КС_Ргс</t>
  </si>
  <si>
    <t>Сумма по полю КС_ВТБ</t>
  </si>
  <si>
    <t>Сумма по полю С1_Ргс</t>
  </si>
  <si>
    <t>Сумма по полю С1_ВТБ</t>
  </si>
  <si>
    <t>Объемы медицинской помощи по проведению диализа на 2017 год</t>
  </si>
  <si>
    <t>ООО "Медторгсервис"</t>
  </si>
  <si>
    <t>АО "Медторгсервис"</t>
  </si>
  <si>
    <t>(Все)</t>
  </si>
  <si>
    <t>Приложение №1 к Протоколу комиссии по разработке территориальной программы №5 от 17.03.2017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</si>
</sst>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0">
    <xf numFmtId="0" fontId="0" fillId="0" borderId="0" xfId="0"/>
    <xf numFmtId="0" fontId="0" fillId="0" borderId="0" xfId="0" applyAlignment="1"/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3" fontId="0" fillId="0" borderId="0" xfId="0" applyNumberFormat="1"/>
    <xf numFmtId="3" fontId="0" fillId="0" borderId="0" xfId="0" applyNumberFormat="1" applyFill="1"/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pivotButton="1" applyBorder="1"/>
    <xf numFmtId="0" fontId="8" fillId="4" borderId="6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/>
    </xf>
    <xf numFmtId="0" fontId="0" fillId="2" borderId="3" xfId="0" applyFill="1" applyBorder="1"/>
    <xf numFmtId="0" fontId="2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0" fillId="0" borderId="2" xfId="0" pivotButton="1" applyBorder="1"/>
    <xf numFmtId="0" fontId="0" fillId="0" borderId="2" xfId="0" applyBorder="1"/>
    <xf numFmtId="0" fontId="0" fillId="0" borderId="1" xfId="0" applyNumberFormat="1" applyBorder="1"/>
    <xf numFmtId="0" fontId="0" fillId="0" borderId="1" xfId="0" applyFill="1" applyBorder="1"/>
    <xf numFmtId="0" fontId="8" fillId="0" borderId="1" xfId="0" applyFont="1" applyFill="1" applyBorder="1" applyAlignment="1">
      <alignment vertical="center" wrapText="1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8" fillId="4" borderId="0" xfId="0" applyFont="1" applyFill="1" applyBorder="1" applyAlignment="1">
      <alignment vertic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3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4"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6%20&#1054;&#1073;&#1098;&#1077;&#1084;&#1099;%20&#1043;&#1045;&#1052;&#1054;&#1044;&#1048;&#1040;&#1051;&#1048;&#1047;%20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08.611612152781" createdVersion="3" refreshedVersion="3" minRefreshableVersion="3" recordCount="17">
  <cacheSource type="worksheet">
    <worksheetSource ref="B11:N25" sheet="Гемодиализ" r:id="rId2"/>
  </cacheSource>
  <cacheFields count="13">
    <cacheField name="МО" numFmtId="0">
      <sharedItems containsSemiMixedTypes="0" containsString="0" containsNumber="1" containsInteger="1" minValue="150001" maxValue="150140" count="6">
        <n v="150026"/>
        <n v="150103"/>
        <n v="150001"/>
        <n v="150138"/>
        <n v="150139"/>
        <n v="150140"/>
      </sharedItems>
    </cacheField>
    <cacheField name="Наим_МО" numFmtId="0">
      <sharedItems count="6">
        <s v="ООО &quot;Северо-Кавказский нефрологический центр&quot;(Беслан)"/>
        <s v="ООО &quot;БМК&quot; осетинский филиал (КБСП)"/>
        <s v="ГБУЗ &quot;РКБ&quot;"/>
        <s v="ООО &quot;ХелсКеа&quot;"/>
        <s v="ООО &quot;Медторгсервис&quot;"/>
        <s v="АО &quot;Медторгсервис&quot;"/>
      </sharedItems>
    </cacheField>
    <cacheField name="Вид" numFmtId="0">
      <sharedItems/>
    </cacheField>
    <cacheField name="КУ_Ргс" numFmtId="0">
      <sharedItems containsSemiMixedTypes="0" containsString="0" containsNumber="1" containsInteger="1" minValue="494" maxValue="7852"/>
    </cacheField>
    <cacheField name="КУ_ВТБ" numFmtId="0">
      <sharedItems containsSemiMixedTypes="0" containsString="0" containsNumber="1" containsInteger="1" minValue="182" maxValue="2756"/>
    </cacheField>
    <cacheField name="КУ_1" numFmtId="0">
      <sharedItems containsSemiMixedTypes="0" containsString="0" containsNumber="1" containsInteger="1" minValue="676" maxValue="10608"/>
    </cacheField>
    <cacheField name="С1_Ргс" numFmtId="4">
      <sharedItems containsSemiMixedTypes="0" containsString="0" containsNumber="1" minValue="3008748.47" maxValue="47003799.440000005"/>
    </cacheField>
    <cacheField name="С1_ВТБ" numFmtId="4">
      <sharedItems containsSemiMixedTypes="0" containsString="0" containsNumber="1" minValue="1043851.5100000001" maxValue="16498022.32"/>
    </cacheField>
    <cacheField name="С_1" numFmtId="4">
      <sharedItems containsSemiMixedTypes="0" containsString="0" containsNumber="1" minValue="4052599.9800000004" maxValue="63501821.760000005"/>
    </cacheField>
    <cacheField name="Вид_Пом" numFmtId="0">
      <sharedItems count="2">
        <s v="АПП"/>
        <s v="ДС"/>
      </sharedItems>
    </cacheField>
    <cacheField name="КС_Ргс" numFmtId="0">
      <sharedItems containsSemiMixedTypes="0" containsString="0" containsNumber="1" containsInteger="1" minValue="38" maxValue="604"/>
    </cacheField>
    <cacheField name="КС_ВТБ" numFmtId="0">
      <sharedItems containsSemiMixedTypes="0" containsString="0" containsNumber="1" containsInteger="1" minValue="14" maxValue="212"/>
    </cacheField>
    <cacheField name="КС_1" numFmtId="0">
      <sharedItems containsSemiMixedTypes="0" containsString="0" containsNumber="1" containsInteger="1" minValue="52" maxValue="8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s v="A18.05.002; A18.05.002.002"/>
    <n v="6084"/>
    <n v="2132"/>
    <n v="8216"/>
    <n v="36420162.480000004"/>
    <n v="12762621.040000001"/>
    <n v="49182783.520000003"/>
    <x v="0"/>
    <n v="468"/>
    <n v="164"/>
    <n v="632"/>
  </r>
  <r>
    <x v="0"/>
    <x v="0"/>
    <s v="A18.05.011"/>
    <n v="1066"/>
    <n v="390"/>
    <n v="1456"/>
    <n v="6895804.7599999998"/>
    <n v="2522855.4"/>
    <n v="9418660.1600000001"/>
    <x v="0"/>
    <n v="82"/>
    <n v="30"/>
    <n v="112"/>
  </r>
  <r>
    <x v="1"/>
    <x v="1"/>
    <s v="A18.05.002; A18.05.002.002"/>
    <n v="2860"/>
    <n v="988"/>
    <n v="3848"/>
    <n v="17120589.199999999"/>
    <n v="5914385.3600000003"/>
    <n v="23034974.560000002"/>
    <x v="0"/>
    <n v="220"/>
    <n v="76"/>
    <n v="296"/>
  </r>
  <r>
    <x v="1"/>
    <x v="1"/>
    <s v="A18.05.011"/>
    <n v="494"/>
    <n v="182"/>
    <n v="676"/>
    <n v="3195616.84"/>
    <n v="1177332.52"/>
    <n v="4372949.3599999994"/>
    <x v="0"/>
    <n v="38"/>
    <n v="14"/>
    <n v="52"/>
  </r>
  <r>
    <x v="2"/>
    <x v="2"/>
    <s v="A18.05.002; A18.05.002.002"/>
    <n v="3705"/>
    <n v="1313"/>
    <n v="5018"/>
    <n v="22178945.100000001"/>
    <n v="7859906.8600000003"/>
    <n v="30038851.960000001"/>
    <x v="0"/>
    <n v="285"/>
    <n v="101"/>
    <n v="386"/>
  </r>
  <r>
    <x v="2"/>
    <x v="2"/>
    <s v="A18.05.011"/>
    <n v="819"/>
    <n v="273"/>
    <n v="1092"/>
    <n v="5297996.34"/>
    <n v="1765998.7799999998"/>
    <n v="7063995.1199999992"/>
    <x v="0"/>
    <n v="63"/>
    <n v="21"/>
    <n v="84"/>
  </r>
  <r>
    <x v="2"/>
    <x v="2"/>
    <s v="A18.30.001"/>
    <n v="845"/>
    <n v="299"/>
    <n v="1144"/>
    <n v="3991196.95"/>
    <n v="1412269.6900000002"/>
    <n v="5403466.6400000006"/>
    <x v="0"/>
    <n v="65"/>
    <n v="23"/>
    <n v="88"/>
  </r>
  <r>
    <x v="2"/>
    <x v="2"/>
    <s v="A18.05.002; A18.05.002.002"/>
    <n v="4797"/>
    <n v="1677"/>
    <n v="6474"/>
    <n v="28715897.34"/>
    <n v="10038890.940000001"/>
    <n v="38754788.280000001"/>
    <x v="1"/>
    <n v="369"/>
    <n v="129"/>
    <n v="498"/>
  </r>
  <r>
    <x v="2"/>
    <x v="2"/>
    <s v="A18.05.011"/>
    <n v="1001"/>
    <n v="351"/>
    <n v="1352"/>
    <n v="6475328.8599999994"/>
    <n v="2270569.86"/>
    <n v="8745898.7199999988"/>
    <x v="1"/>
    <n v="77"/>
    <n v="27"/>
    <n v="104"/>
  </r>
  <r>
    <x v="2"/>
    <x v="2"/>
    <s v="A18.30.001"/>
    <n v="845"/>
    <n v="299"/>
    <n v="1144"/>
    <n v="3991196.95"/>
    <n v="1412269.6900000002"/>
    <n v="5403466.6400000006"/>
    <x v="1"/>
    <n v="65"/>
    <n v="23"/>
    <n v="88"/>
  </r>
  <r>
    <x v="3"/>
    <x v="3"/>
    <s v="A18.05.002; A18.05.002.002"/>
    <n v="7852"/>
    <n v="2756"/>
    <n v="10608"/>
    <n v="47003799.440000005"/>
    <n v="16498022.32"/>
    <n v="63501821.760000005"/>
    <x v="1"/>
    <n v="604"/>
    <n v="212"/>
    <n v="816"/>
  </r>
  <r>
    <x v="3"/>
    <x v="3"/>
    <s v="A18.05.011"/>
    <n v="1378"/>
    <n v="494"/>
    <n v="1872"/>
    <n v="8914089.0800000001"/>
    <n v="3195616.84"/>
    <n v="12109705.92"/>
    <x v="1"/>
    <n v="106"/>
    <n v="38"/>
    <n v="144"/>
  </r>
  <r>
    <x v="4"/>
    <x v="4"/>
    <s v="A18.05.002; A18.05.002.002"/>
    <n v="4797"/>
    <n v="1677"/>
    <n v="6474"/>
    <n v="28715897.34"/>
    <n v="10038890.940000001"/>
    <n v="38754788.280000001"/>
    <x v="1"/>
    <n v="369"/>
    <n v="129"/>
    <n v="498"/>
  </r>
  <r>
    <x v="4"/>
    <x v="4"/>
    <s v="A18.05.011"/>
    <n v="1001"/>
    <n v="351"/>
    <n v="1352"/>
    <n v="6475328.8599999994"/>
    <n v="2270569.86"/>
    <n v="8745898.7199999988"/>
    <x v="1"/>
    <n v="77"/>
    <n v="27"/>
    <n v="104"/>
  </r>
  <r>
    <x v="4"/>
    <x v="4"/>
    <s v="A18.30.001"/>
    <n v="845"/>
    <n v="299"/>
    <n v="1144"/>
    <n v="3991196.95"/>
    <n v="1412269.6900000002"/>
    <n v="5403466.6400000006"/>
    <x v="1"/>
    <n v="65"/>
    <n v="23"/>
    <n v="88"/>
  </r>
  <r>
    <x v="5"/>
    <x v="5"/>
    <s v="A18.05.002; A18.05.002.002"/>
    <n v="1989"/>
    <n v="689"/>
    <n v="2678"/>
    <n v="11906591.58"/>
    <n v="4124505.58"/>
    <n v="16031097.16"/>
    <x v="0"/>
    <n v="153"/>
    <n v="53"/>
    <n v="206"/>
  </r>
  <r>
    <x v="5"/>
    <x v="5"/>
    <s v="A18.30.001"/>
    <n v="637"/>
    <n v="221"/>
    <n v="858"/>
    <n v="3008748.47"/>
    <n v="1043851.5100000001"/>
    <n v="4052599.9800000004"/>
    <x v="0"/>
    <n v="49"/>
    <n v="17"/>
    <n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dataPosition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K11" firstHeaderRow="1" firstDataRow="2" firstDataCol="2" rowPageCount="1" colPageCount="1"/>
  <pivotFields count="13">
    <pivotField axis="axisRow" outline="0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outline="0" showAll="0" defaultSubtotal="0"/>
    <pivotField dataField="1" showAll="0" defaultSubtotal="0"/>
    <pivotField dataField="1" showAll="0" defaultSubtotal="0"/>
    <pivotField dataField="1" showAll="0" defaultSubtotal="0"/>
    <pivotField dataField="1" numFmtId="4" showAll="0" defaultSubtotal="0"/>
    <pivotField dataField="1" numFmtId="4" showAll="0" defaultSubtotal="0"/>
    <pivotField dataField="1" numFmtId="4" showAll="0" defaultSubtotal="0"/>
    <pivotField axis="axisPage" multipleItemSelectionAllowed="1" showAll="0" defaultSubtotal="0">
      <items count="2">
        <item x="0"/>
        <item x="1"/>
      </items>
    </pivotField>
    <pivotField dataField="1" showAll="0" defaultSubtotal="0"/>
    <pivotField dataField="1" showAll="0" defaultSubtotal="0"/>
    <pivotField dataField="1" showAll="0" defaultSubtotal="0"/>
  </pivotFields>
  <rowFields count="2">
    <field x="0"/>
    <field x="1"/>
  </rowFields>
  <rowItems count="7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9" hier="-1"/>
  </pageFields>
  <dataFields count="9">
    <dataField name="Сумма по полю КУ_1" fld="5" baseField="0" baseItem="0"/>
    <dataField name="Сумма по полю КС_1" fld="12" baseField="0" baseItem="0"/>
    <dataField name="Сумма по полю С_1" fld="8" baseField="0" baseItem="0" numFmtId="4"/>
    <dataField name="Сумма по полю КУ_Ргс" fld="3" baseField="0" baseItem="0"/>
    <dataField name="Сумма по полю КУ_ВТБ" fld="4" baseField="0" baseItem="0"/>
    <dataField name="Сумма по полю КС_Ргс" fld="10" baseField="0" baseItem="0"/>
    <dataField name="Сумма по полю КС_ВТБ" fld="11" baseField="0" baseItem="0"/>
    <dataField name="Сумма по полю С1_Ргс" fld="6" baseField="0" baseItem="0"/>
    <dataField name="Сумма по полю С1_ВТБ" fld="7" baseField="0" baseItem="0"/>
  </dataFields>
  <formats count="4">
    <format dxfId="3">
      <pivotArea outline="0" collapsedLevelsAreSubtotals="1" fieldPosition="0"/>
    </format>
    <format dxfId="2">
      <pivotArea dataOnly="0" labelOnly="1" grandRow="1" outline="0" fieldPosition="0"/>
    </format>
    <format dxfId="1">
      <pivotArea type="all" dataOnly="0" outline="0" fieldPosition="0"/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87"/>
  <sheetViews>
    <sheetView topLeftCell="A54" workbookViewId="0">
      <selection activeCell="C91" sqref="C91"/>
    </sheetView>
  </sheetViews>
  <sheetFormatPr defaultRowHeight="15"/>
  <cols>
    <col min="1" max="1" width="5" customWidth="1"/>
    <col min="2" max="2" width="10" customWidth="1"/>
    <col min="3" max="3" width="92.7109375" style="1" customWidth="1"/>
  </cols>
  <sheetData>
    <row r="3" spans="1:3">
      <c r="A3" s="62" t="s">
        <v>5</v>
      </c>
      <c r="B3" s="62" t="s">
        <v>6</v>
      </c>
      <c r="C3" s="2"/>
    </row>
    <row r="4" spans="1:3">
      <c r="A4" s="62"/>
      <c r="B4" s="62"/>
      <c r="C4" s="3"/>
    </row>
    <row r="5" spans="1:3">
      <c r="A5" s="62"/>
      <c r="B5" s="62"/>
      <c r="C5" s="4" t="s">
        <v>1</v>
      </c>
    </row>
    <row r="6" spans="1:3">
      <c r="A6" s="5">
        <v>1</v>
      </c>
      <c r="B6" s="6">
        <v>150001</v>
      </c>
      <c r="C6" s="7" t="s">
        <v>7</v>
      </c>
    </row>
    <row r="7" spans="1:3">
      <c r="A7" s="5">
        <v>2</v>
      </c>
      <c r="B7" s="6">
        <v>150002</v>
      </c>
      <c r="C7" s="7" t="s">
        <v>8</v>
      </c>
    </row>
    <row r="8" spans="1:3">
      <c r="A8" s="5">
        <v>3</v>
      </c>
      <c r="B8" s="6">
        <v>150003</v>
      </c>
      <c r="C8" s="7" t="s">
        <v>9</v>
      </c>
    </row>
    <row r="9" spans="1:3">
      <c r="A9" s="5">
        <v>4</v>
      </c>
      <c r="B9" s="6">
        <v>150005</v>
      </c>
      <c r="C9" s="7" t="s">
        <v>10</v>
      </c>
    </row>
    <row r="10" spans="1:3">
      <c r="A10" s="5">
        <v>5</v>
      </c>
      <c r="B10" s="6">
        <v>150007</v>
      </c>
      <c r="C10" s="7" t="s">
        <v>11</v>
      </c>
    </row>
    <row r="11" spans="1:3">
      <c r="A11" s="5">
        <v>6</v>
      </c>
      <c r="B11" s="8">
        <v>150008</v>
      </c>
      <c r="C11" s="9" t="s">
        <v>12</v>
      </c>
    </row>
    <row r="12" spans="1:3">
      <c r="A12" s="5">
        <v>7</v>
      </c>
      <c r="B12" s="6">
        <v>150009</v>
      </c>
      <c r="C12" s="7" t="s">
        <v>13</v>
      </c>
    </row>
    <row r="13" spans="1:3">
      <c r="A13" s="5">
        <v>8</v>
      </c>
      <c r="B13" s="6">
        <v>150010</v>
      </c>
      <c r="C13" s="7" t="s">
        <v>14</v>
      </c>
    </row>
    <row r="14" spans="1:3">
      <c r="A14" s="5">
        <v>9</v>
      </c>
      <c r="B14" s="6">
        <v>150012</v>
      </c>
      <c r="C14" s="7" t="s">
        <v>15</v>
      </c>
    </row>
    <row r="15" spans="1:3">
      <c r="A15" s="5">
        <v>10</v>
      </c>
      <c r="B15" s="10">
        <v>150013</v>
      </c>
      <c r="C15" s="11" t="s">
        <v>16</v>
      </c>
    </row>
    <row r="16" spans="1:3">
      <c r="A16" s="5">
        <v>11</v>
      </c>
      <c r="B16" s="6">
        <v>150014</v>
      </c>
      <c r="C16" s="7" t="s">
        <v>17</v>
      </c>
    </row>
    <row r="17" spans="1:3">
      <c r="A17" s="5">
        <v>12</v>
      </c>
      <c r="B17" s="6">
        <v>150015</v>
      </c>
      <c r="C17" s="12" t="s">
        <v>18</v>
      </c>
    </row>
    <row r="18" spans="1:3">
      <c r="A18" s="5">
        <v>13</v>
      </c>
      <c r="B18" s="6">
        <v>150016</v>
      </c>
      <c r="C18" s="7" t="s">
        <v>19</v>
      </c>
    </row>
    <row r="19" spans="1:3">
      <c r="A19" s="5">
        <v>14</v>
      </c>
      <c r="B19" s="6">
        <v>150017</v>
      </c>
      <c r="C19" s="7" t="s">
        <v>20</v>
      </c>
    </row>
    <row r="20" spans="1:3">
      <c r="A20" s="5">
        <v>15</v>
      </c>
      <c r="B20" s="10">
        <v>150019</v>
      </c>
      <c r="C20" s="13" t="s">
        <v>21</v>
      </c>
    </row>
    <row r="21" spans="1:3">
      <c r="A21" s="5">
        <v>16</v>
      </c>
      <c r="B21" s="6">
        <v>150020</v>
      </c>
      <c r="C21" s="7" t="s">
        <v>22</v>
      </c>
    </row>
    <row r="22" spans="1:3">
      <c r="A22" s="5">
        <v>17</v>
      </c>
      <c r="B22" s="8">
        <v>150021</v>
      </c>
      <c r="C22" s="9" t="s">
        <v>23</v>
      </c>
    </row>
    <row r="23" spans="1:3">
      <c r="A23" s="5">
        <v>18</v>
      </c>
      <c r="B23" s="8">
        <v>150022</v>
      </c>
      <c r="C23" s="9" t="s">
        <v>24</v>
      </c>
    </row>
    <row r="24" spans="1:3">
      <c r="A24" s="5">
        <v>19</v>
      </c>
      <c r="B24" s="6">
        <v>150023</v>
      </c>
      <c r="C24" s="7" t="s">
        <v>25</v>
      </c>
    </row>
    <row r="25" spans="1:3">
      <c r="A25" s="5">
        <v>20</v>
      </c>
      <c r="B25" s="6">
        <v>150024</v>
      </c>
      <c r="C25" s="7" t="s">
        <v>26</v>
      </c>
    </row>
    <row r="26" spans="1:3">
      <c r="A26" s="5">
        <v>21</v>
      </c>
      <c r="B26" s="6">
        <v>150026</v>
      </c>
      <c r="C26" s="14" t="s">
        <v>27</v>
      </c>
    </row>
    <row r="27" spans="1:3">
      <c r="A27" s="5">
        <v>22</v>
      </c>
      <c r="B27" s="6">
        <v>150030</v>
      </c>
      <c r="C27" s="7" t="s">
        <v>28</v>
      </c>
    </row>
    <row r="28" spans="1:3">
      <c r="A28" s="5">
        <v>23</v>
      </c>
      <c r="B28" s="6">
        <v>150031</v>
      </c>
      <c r="C28" s="7" t="s">
        <v>29</v>
      </c>
    </row>
    <row r="29" spans="1:3">
      <c r="A29" s="5">
        <v>24</v>
      </c>
      <c r="B29" s="6">
        <v>150032</v>
      </c>
      <c r="C29" s="12" t="s">
        <v>30</v>
      </c>
    </row>
    <row r="30" spans="1:3">
      <c r="A30" s="5">
        <v>25</v>
      </c>
      <c r="B30" s="6">
        <v>150034</v>
      </c>
      <c r="C30" s="7" t="s">
        <v>31</v>
      </c>
    </row>
    <row r="31" spans="1:3">
      <c r="A31" s="5">
        <v>26</v>
      </c>
      <c r="B31" s="6">
        <v>150035</v>
      </c>
      <c r="C31" s="7" t="s">
        <v>32</v>
      </c>
    </row>
    <row r="32" spans="1:3">
      <c r="A32" s="5">
        <v>27</v>
      </c>
      <c r="B32" s="6">
        <v>150036</v>
      </c>
      <c r="C32" s="7" t="s">
        <v>33</v>
      </c>
    </row>
    <row r="33" spans="1:3">
      <c r="A33" s="5">
        <v>28</v>
      </c>
      <c r="B33" s="6">
        <v>150041</v>
      </c>
      <c r="C33" s="7" t="s">
        <v>34</v>
      </c>
    </row>
    <row r="34" spans="1:3">
      <c r="A34" s="5">
        <v>29</v>
      </c>
      <c r="B34" s="6">
        <v>150042</v>
      </c>
      <c r="C34" s="7" t="s">
        <v>35</v>
      </c>
    </row>
    <row r="35" spans="1:3">
      <c r="A35" s="5">
        <v>30</v>
      </c>
      <c r="B35" s="6">
        <v>150043</v>
      </c>
      <c r="C35" s="7" t="s">
        <v>36</v>
      </c>
    </row>
    <row r="36" spans="1:3">
      <c r="A36" s="5">
        <v>31</v>
      </c>
      <c r="B36" s="6">
        <v>150044</v>
      </c>
      <c r="C36" s="7" t="s">
        <v>37</v>
      </c>
    </row>
    <row r="37" spans="1:3">
      <c r="A37" s="5">
        <v>32</v>
      </c>
      <c r="B37" s="6">
        <v>150045</v>
      </c>
      <c r="C37" s="7" t="s">
        <v>38</v>
      </c>
    </row>
    <row r="38" spans="1:3">
      <c r="A38" s="5">
        <v>33</v>
      </c>
      <c r="B38" s="6">
        <v>150048</v>
      </c>
      <c r="C38" s="12" t="s">
        <v>39</v>
      </c>
    </row>
    <row r="39" spans="1:3">
      <c r="A39" s="5">
        <v>34</v>
      </c>
      <c r="B39" s="10">
        <v>150061</v>
      </c>
      <c r="C39" s="11" t="s">
        <v>40</v>
      </c>
    </row>
    <row r="40" spans="1:3">
      <c r="A40" s="5">
        <v>35</v>
      </c>
      <c r="B40" s="6">
        <v>150070</v>
      </c>
      <c r="C40" s="12" t="s">
        <v>41</v>
      </c>
    </row>
    <row r="41" spans="1:3">
      <c r="A41" s="5">
        <v>36</v>
      </c>
      <c r="B41" s="8">
        <v>150071</v>
      </c>
      <c r="C41" s="9" t="s">
        <v>42</v>
      </c>
    </row>
    <row r="42" spans="1:3">
      <c r="A42" s="5">
        <v>37</v>
      </c>
      <c r="B42" s="6">
        <v>150072</v>
      </c>
      <c r="C42" s="14" t="s">
        <v>43</v>
      </c>
    </row>
    <row r="43" spans="1:3">
      <c r="A43" s="5">
        <v>38</v>
      </c>
      <c r="B43" s="8">
        <v>150073</v>
      </c>
      <c r="C43" s="15" t="s">
        <v>44</v>
      </c>
    </row>
    <row r="44" spans="1:3">
      <c r="A44" s="5">
        <v>39</v>
      </c>
      <c r="B44" s="8">
        <v>150077</v>
      </c>
      <c r="C44" s="9" t="s">
        <v>45</v>
      </c>
    </row>
    <row r="45" spans="1:3">
      <c r="A45" s="5">
        <v>40</v>
      </c>
      <c r="B45" s="6">
        <v>150078</v>
      </c>
      <c r="C45" s="12" t="s">
        <v>46</v>
      </c>
    </row>
    <row r="46" spans="1:3">
      <c r="A46" s="5">
        <v>41</v>
      </c>
      <c r="B46" s="6">
        <v>150079</v>
      </c>
      <c r="C46" s="12" t="s">
        <v>47</v>
      </c>
    </row>
    <row r="47" spans="1:3">
      <c r="A47" s="5">
        <v>42</v>
      </c>
      <c r="B47" s="8">
        <v>150080</v>
      </c>
      <c r="C47" s="9" t="s">
        <v>48</v>
      </c>
    </row>
    <row r="48" spans="1:3">
      <c r="A48" s="5">
        <v>43</v>
      </c>
      <c r="B48" s="6">
        <v>150081</v>
      </c>
      <c r="C48" s="9" t="s">
        <v>49</v>
      </c>
    </row>
    <row r="49" spans="1:3">
      <c r="A49" s="5">
        <v>44</v>
      </c>
      <c r="B49" s="8">
        <v>150085</v>
      </c>
      <c r="C49" s="15" t="s">
        <v>50</v>
      </c>
    </row>
    <row r="50" spans="1:3">
      <c r="A50" s="5">
        <v>45</v>
      </c>
      <c r="B50" s="10">
        <v>150086</v>
      </c>
      <c r="C50" s="11" t="s">
        <v>51</v>
      </c>
    </row>
    <row r="51" spans="1:3">
      <c r="A51" s="5">
        <v>46</v>
      </c>
      <c r="B51" s="10">
        <v>150087</v>
      </c>
      <c r="C51" s="11" t="s">
        <v>52</v>
      </c>
    </row>
    <row r="52" spans="1:3">
      <c r="A52" s="5">
        <v>47</v>
      </c>
      <c r="B52" s="10">
        <v>150088</v>
      </c>
      <c r="C52" s="11" t="s">
        <v>53</v>
      </c>
    </row>
    <row r="53" spans="1:3">
      <c r="A53" s="5">
        <v>48</v>
      </c>
      <c r="B53" s="10">
        <v>150089</v>
      </c>
      <c r="C53" s="11" t="s">
        <v>54</v>
      </c>
    </row>
    <row r="54" spans="1:3">
      <c r="A54" s="5">
        <v>49</v>
      </c>
      <c r="B54" s="6">
        <v>150097</v>
      </c>
      <c r="C54" s="7" t="s">
        <v>55</v>
      </c>
    </row>
    <row r="55" spans="1:3">
      <c r="A55" s="5">
        <v>50</v>
      </c>
      <c r="B55" s="6">
        <v>150098</v>
      </c>
      <c r="C55" s="12" t="s">
        <v>56</v>
      </c>
    </row>
    <row r="56" spans="1:3">
      <c r="A56" s="5">
        <v>51</v>
      </c>
      <c r="B56" s="8">
        <v>150100</v>
      </c>
      <c r="C56" s="9" t="s">
        <v>57</v>
      </c>
    </row>
    <row r="57" spans="1:3">
      <c r="A57" s="5">
        <v>52</v>
      </c>
      <c r="B57" s="8">
        <v>150101</v>
      </c>
      <c r="C57" s="9" t="s">
        <v>58</v>
      </c>
    </row>
    <row r="58" spans="1:3">
      <c r="A58" s="5">
        <v>53</v>
      </c>
      <c r="B58" s="8">
        <v>150102</v>
      </c>
      <c r="C58" s="9" t="s">
        <v>59</v>
      </c>
    </row>
    <row r="59" spans="1:3">
      <c r="A59" s="5">
        <v>54</v>
      </c>
      <c r="B59" s="8">
        <v>150103</v>
      </c>
      <c r="C59" s="9" t="s">
        <v>60</v>
      </c>
    </row>
    <row r="60" spans="1:3">
      <c r="A60" s="5">
        <v>55</v>
      </c>
      <c r="B60" s="8">
        <v>150105</v>
      </c>
      <c r="C60" s="9" t="s">
        <v>61</v>
      </c>
    </row>
    <row r="61" spans="1:3">
      <c r="A61" s="5">
        <v>56</v>
      </c>
      <c r="B61" s="6">
        <v>150112</v>
      </c>
      <c r="C61" s="7" t="s">
        <v>62</v>
      </c>
    </row>
    <row r="62" spans="1:3">
      <c r="A62" s="5">
        <v>57</v>
      </c>
      <c r="B62" s="6">
        <v>150113</v>
      </c>
      <c r="C62" s="12" t="s">
        <v>63</v>
      </c>
    </row>
    <row r="63" spans="1:3">
      <c r="A63" s="5">
        <v>58</v>
      </c>
      <c r="B63" s="8">
        <v>150116</v>
      </c>
      <c r="C63" s="9" t="s">
        <v>64</v>
      </c>
    </row>
    <row r="64" spans="1:3">
      <c r="A64" s="5">
        <v>59</v>
      </c>
      <c r="B64" s="8">
        <v>150117</v>
      </c>
      <c r="C64" s="9" t="s">
        <v>65</v>
      </c>
    </row>
    <row r="65" spans="1:3">
      <c r="A65" s="5">
        <v>60</v>
      </c>
      <c r="B65" s="8">
        <v>150118</v>
      </c>
      <c r="C65" s="9" t="s">
        <v>66</v>
      </c>
    </row>
    <row r="66" spans="1:3">
      <c r="A66" s="5">
        <v>61</v>
      </c>
      <c r="B66" s="8">
        <v>150119</v>
      </c>
      <c r="C66" s="9" t="s">
        <v>67</v>
      </c>
    </row>
    <row r="67" spans="1:3">
      <c r="A67" s="5">
        <v>62</v>
      </c>
      <c r="B67" s="8">
        <v>150120</v>
      </c>
      <c r="C67" s="9" t="s">
        <v>68</v>
      </c>
    </row>
    <row r="68" spans="1:3">
      <c r="A68" s="5">
        <v>63</v>
      </c>
      <c r="B68" s="8">
        <v>150121</v>
      </c>
      <c r="C68" s="9" t="s">
        <v>69</v>
      </c>
    </row>
    <row r="69" spans="1:3">
      <c r="A69" s="5">
        <v>64</v>
      </c>
      <c r="B69" s="8">
        <v>150122</v>
      </c>
      <c r="C69" s="9" t="s">
        <v>70</v>
      </c>
    </row>
    <row r="70" spans="1:3">
      <c r="A70" s="5">
        <v>65</v>
      </c>
      <c r="B70" s="8">
        <v>150123</v>
      </c>
      <c r="C70" s="15" t="s">
        <v>71</v>
      </c>
    </row>
    <row r="71" spans="1:3">
      <c r="A71" s="5">
        <v>66</v>
      </c>
      <c r="B71" s="8">
        <v>150124</v>
      </c>
      <c r="C71" s="15" t="s">
        <v>72</v>
      </c>
    </row>
    <row r="72" spans="1:3">
      <c r="A72" s="5">
        <v>67</v>
      </c>
      <c r="B72" s="8">
        <v>150125</v>
      </c>
      <c r="C72" s="15" t="s">
        <v>73</v>
      </c>
    </row>
    <row r="73" spans="1:3">
      <c r="A73" s="5">
        <v>68</v>
      </c>
      <c r="B73" s="8">
        <v>150126</v>
      </c>
      <c r="C73" s="15" t="s">
        <v>74</v>
      </c>
    </row>
    <row r="74" spans="1:3">
      <c r="A74" s="5">
        <v>69</v>
      </c>
      <c r="B74" s="8">
        <v>150127</v>
      </c>
      <c r="C74" s="15" t="s">
        <v>75</v>
      </c>
    </row>
    <row r="75" spans="1:3">
      <c r="A75" s="5">
        <v>70</v>
      </c>
      <c r="B75" s="8">
        <v>150128</v>
      </c>
      <c r="C75" s="15" t="s">
        <v>76</v>
      </c>
    </row>
    <row r="76" spans="1:3">
      <c r="A76" s="5">
        <v>71</v>
      </c>
      <c r="B76" s="8">
        <v>150129</v>
      </c>
      <c r="C76" s="15" t="s">
        <v>77</v>
      </c>
    </row>
    <row r="77" spans="1:3">
      <c r="A77" s="5">
        <v>72</v>
      </c>
      <c r="B77" s="8">
        <v>150130</v>
      </c>
      <c r="C77" s="15" t="s">
        <v>78</v>
      </c>
    </row>
    <row r="78" spans="1:3">
      <c r="A78" s="5">
        <v>73</v>
      </c>
      <c r="B78" s="8">
        <v>150131</v>
      </c>
      <c r="C78" s="15" t="s">
        <v>79</v>
      </c>
    </row>
    <row r="79" spans="1:3">
      <c r="A79" s="5">
        <v>74</v>
      </c>
      <c r="B79" s="8">
        <v>150132</v>
      </c>
      <c r="C79" s="15" t="s">
        <v>80</v>
      </c>
    </row>
    <row r="80" spans="1:3">
      <c r="A80" s="5">
        <v>75</v>
      </c>
      <c r="B80" s="8">
        <v>150133</v>
      </c>
      <c r="C80" s="15" t="s">
        <v>81</v>
      </c>
    </row>
    <row r="81" spans="1:3">
      <c r="A81" s="5">
        <v>76</v>
      </c>
      <c r="B81" s="8">
        <v>150134</v>
      </c>
      <c r="C81" s="15" t="s">
        <v>82</v>
      </c>
    </row>
    <row r="82" spans="1:3">
      <c r="A82" s="5">
        <v>77</v>
      </c>
      <c r="B82" s="8">
        <v>150135</v>
      </c>
      <c r="C82" s="15" t="s">
        <v>83</v>
      </c>
    </row>
    <row r="83" spans="1:3">
      <c r="A83" s="5">
        <v>78</v>
      </c>
      <c r="B83" s="8">
        <v>150136</v>
      </c>
      <c r="C83" s="15" t="s">
        <v>84</v>
      </c>
    </row>
    <row r="84" spans="1:3">
      <c r="A84" s="5">
        <v>79</v>
      </c>
      <c r="B84" s="8">
        <v>150137</v>
      </c>
      <c r="C84" s="15" t="s">
        <v>85</v>
      </c>
    </row>
    <row r="85" spans="1:3">
      <c r="A85" s="34">
        <v>80</v>
      </c>
      <c r="B85" s="35">
        <v>150138</v>
      </c>
      <c r="C85" s="36" t="s">
        <v>121</v>
      </c>
    </row>
    <row r="86" spans="1:3">
      <c r="A86" s="34">
        <v>81</v>
      </c>
      <c r="B86" s="35">
        <v>150139</v>
      </c>
      <c r="C86" s="36" t="s">
        <v>154</v>
      </c>
    </row>
    <row r="87" spans="1:3">
      <c r="A87" s="34">
        <v>82</v>
      </c>
      <c r="B87" s="35">
        <v>150140</v>
      </c>
      <c r="C87" s="36" t="s">
        <v>155</v>
      </c>
    </row>
  </sheetData>
  <mergeCells count="2">
    <mergeCell ref="A3:A5"/>
    <mergeCell ref="B3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D19"/>
  <sheetViews>
    <sheetView zoomScale="115" zoomScaleNormal="115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14.5703125" customWidth="1"/>
    <col min="2" max="2" width="34" customWidth="1"/>
    <col min="3" max="3" width="16.42578125" style="18" customWidth="1"/>
    <col min="4" max="4" width="66.7109375" customWidth="1"/>
  </cols>
  <sheetData>
    <row r="4" spans="1:4">
      <c r="B4" s="23" t="s">
        <v>97</v>
      </c>
      <c r="C4" s="24" t="s">
        <v>91</v>
      </c>
      <c r="D4" t="s">
        <v>122</v>
      </c>
    </row>
    <row r="5" spans="1:4" ht="15.75">
      <c r="A5" s="25"/>
      <c r="B5" s="29" t="s">
        <v>98</v>
      </c>
      <c r="C5" s="31">
        <v>5986.22</v>
      </c>
      <c r="D5" s="37" t="s">
        <v>123</v>
      </c>
    </row>
    <row r="6" spans="1:4" ht="15.75">
      <c r="A6" s="25"/>
      <c r="B6" s="30" t="s">
        <v>99</v>
      </c>
      <c r="C6" s="31">
        <v>6266.29</v>
      </c>
      <c r="D6" s="33" t="s">
        <v>124</v>
      </c>
    </row>
    <row r="7" spans="1:4" ht="15.75">
      <c r="A7" s="25"/>
      <c r="B7" s="30" t="s">
        <v>100</v>
      </c>
      <c r="C7" s="31">
        <v>6468.86</v>
      </c>
      <c r="D7" s="33" t="s">
        <v>125</v>
      </c>
    </row>
    <row r="8" spans="1:4" ht="15.75">
      <c r="A8" s="25"/>
      <c r="B8" s="30" t="s">
        <v>101</v>
      </c>
      <c r="C8" s="31">
        <v>5475.97</v>
      </c>
      <c r="D8" s="33" t="s">
        <v>126</v>
      </c>
    </row>
    <row r="9" spans="1:4" ht="15.75">
      <c r="A9" s="25"/>
      <c r="B9" s="30" t="s">
        <v>102</v>
      </c>
      <c r="C9" s="31">
        <v>16462.91</v>
      </c>
      <c r="D9" s="33" t="s">
        <v>127</v>
      </c>
    </row>
    <row r="10" spans="1:4" ht="15.75">
      <c r="A10" s="25"/>
      <c r="B10" s="30" t="s">
        <v>103</v>
      </c>
      <c r="C10" s="31">
        <v>17201.169999999998</v>
      </c>
      <c r="D10" s="33" t="s">
        <v>128</v>
      </c>
    </row>
    <row r="11" spans="1:4" ht="15.75">
      <c r="A11" s="25"/>
      <c r="B11" s="30" t="s">
        <v>104</v>
      </c>
      <c r="C11" s="31">
        <v>14986.3</v>
      </c>
      <c r="D11" s="33" t="s">
        <v>129</v>
      </c>
    </row>
    <row r="12" spans="1:4" ht="18.75" customHeight="1">
      <c r="A12" s="26"/>
      <c r="B12" s="30" t="s">
        <v>105</v>
      </c>
      <c r="C12" s="31">
        <v>17882.87</v>
      </c>
      <c r="D12" s="33" t="s">
        <v>130</v>
      </c>
    </row>
    <row r="13" spans="1:4" ht="15.75">
      <c r="A13" s="25"/>
      <c r="B13" s="30" t="s">
        <v>106</v>
      </c>
      <c r="C13" s="31">
        <v>31204.11</v>
      </c>
      <c r="D13" s="33" t="s">
        <v>131</v>
      </c>
    </row>
    <row r="14" spans="1:4" ht="15.75">
      <c r="A14" s="25"/>
      <c r="B14" s="30" t="s">
        <v>107</v>
      </c>
      <c r="C14" s="31">
        <v>32679.54</v>
      </c>
      <c r="D14" s="33" t="s">
        <v>132</v>
      </c>
    </row>
    <row r="15" spans="1:4" ht="15.75">
      <c r="A15" s="25"/>
      <c r="B15" s="30" t="s">
        <v>108</v>
      </c>
      <c r="C15" s="32">
        <v>34154.980000000003</v>
      </c>
      <c r="D15" s="33" t="s">
        <v>133</v>
      </c>
    </row>
    <row r="16" spans="1:4" ht="15.75">
      <c r="A16" s="25"/>
      <c r="B16" s="30" t="s">
        <v>109</v>
      </c>
      <c r="C16" s="31">
        <v>4723.3100000000004</v>
      </c>
      <c r="D16" s="33" t="s">
        <v>134</v>
      </c>
    </row>
    <row r="17" spans="1:4" ht="15.75">
      <c r="A17" s="25"/>
      <c r="B17" s="30" t="s">
        <v>110</v>
      </c>
      <c r="C17" s="31">
        <v>23175.79</v>
      </c>
      <c r="D17" s="33" t="s">
        <v>135</v>
      </c>
    </row>
    <row r="18" spans="1:4" ht="15.75">
      <c r="A18" s="25"/>
      <c r="B18" s="30" t="s">
        <v>111</v>
      </c>
      <c r="C18" s="31">
        <v>5840.28</v>
      </c>
      <c r="D18" s="33" t="s">
        <v>136</v>
      </c>
    </row>
    <row r="19" spans="1:4" ht="15.75">
      <c r="A19" s="25"/>
      <c r="B19" s="30" t="s">
        <v>112</v>
      </c>
      <c r="C19" s="31">
        <v>5102.5200000000004</v>
      </c>
      <c r="D19" s="33" t="s">
        <v>137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6"/>
  <sheetViews>
    <sheetView tabSelected="1" zoomScale="115" zoomScaleNormal="115" workbookViewId="0">
      <pane ySplit="11" topLeftCell="A12" activePane="bottomLeft" state="frozen"/>
      <selection pane="bottomLeft" activeCell="A16" sqref="A16:XFD18"/>
    </sheetView>
  </sheetViews>
  <sheetFormatPr defaultRowHeight="15"/>
  <cols>
    <col min="3" max="3" width="29.140625" customWidth="1"/>
    <col min="4" max="4" width="25.5703125" style="27" customWidth="1"/>
    <col min="5" max="5" width="10.42578125" style="21" customWidth="1"/>
    <col min="6" max="6" width="8.5703125" style="21" customWidth="1"/>
    <col min="7" max="7" width="9.7109375" style="22" customWidth="1"/>
    <col min="8" max="8" width="19.85546875" style="18" bestFit="1" customWidth="1"/>
    <col min="9" max="9" width="16.5703125" style="18" customWidth="1"/>
    <col min="10" max="10" width="21.42578125" style="18" customWidth="1"/>
    <col min="11" max="11" width="10.28515625" customWidth="1"/>
    <col min="12" max="12" width="8.140625" style="21" customWidth="1"/>
    <col min="13" max="13" width="6.85546875" style="21" customWidth="1"/>
    <col min="14" max="14" width="9.28515625" style="22" customWidth="1"/>
  </cols>
  <sheetData>
    <row r="1" spans="2:14" ht="87.75" customHeight="1">
      <c r="B1" s="54"/>
      <c r="C1" s="54"/>
      <c r="D1" s="55"/>
      <c r="E1" s="22"/>
      <c r="F1" s="22"/>
      <c r="H1" s="56"/>
      <c r="I1" s="56"/>
      <c r="J1" s="63" t="s">
        <v>157</v>
      </c>
      <c r="K1" s="63"/>
      <c r="L1" s="63"/>
      <c r="M1" s="63"/>
      <c r="N1" s="63"/>
    </row>
    <row r="2" spans="2:14" ht="23.25">
      <c r="B2" s="54"/>
      <c r="C2" s="64" t="s">
        <v>153</v>
      </c>
      <c r="D2" s="64"/>
      <c r="E2" s="64"/>
      <c r="F2" s="64"/>
      <c r="G2" s="64"/>
      <c r="H2" s="64"/>
      <c r="I2" s="64"/>
      <c r="J2" s="64"/>
      <c r="K2" s="54"/>
      <c r="L2" s="22"/>
      <c r="M2" s="22"/>
    </row>
    <row r="3" spans="2:14" hidden="1">
      <c r="B3" s="54"/>
      <c r="C3" s="54" t="s">
        <v>119</v>
      </c>
      <c r="D3" s="55">
        <v>13</v>
      </c>
      <c r="E3" s="22"/>
      <c r="F3" s="22"/>
      <c r="H3" s="56"/>
      <c r="I3" s="56"/>
      <c r="J3" s="56"/>
      <c r="K3" s="54"/>
      <c r="L3" s="22"/>
      <c r="M3" s="22"/>
    </row>
    <row r="4" spans="2:14" hidden="1">
      <c r="B4" s="54"/>
      <c r="C4" s="54"/>
      <c r="D4" s="55"/>
      <c r="E4" s="22"/>
      <c r="F4" s="22"/>
      <c r="H4" s="56"/>
      <c r="I4" s="56"/>
      <c r="J4" s="56"/>
      <c r="K4" s="54"/>
      <c r="L4" s="22"/>
      <c r="M4" s="22"/>
    </row>
    <row r="5" spans="2:14" hidden="1">
      <c r="B5" s="54"/>
      <c r="C5" s="54"/>
      <c r="D5" s="55"/>
      <c r="E5" s="22"/>
      <c r="F5" s="22"/>
      <c r="H5" s="56"/>
      <c r="I5" s="56"/>
      <c r="J5" s="56"/>
      <c r="K5" s="54"/>
      <c r="L5" s="22"/>
      <c r="M5" s="22"/>
    </row>
    <row r="6" spans="2:14" hidden="1">
      <c r="B6" s="54"/>
      <c r="C6" s="54"/>
      <c r="D6" s="55"/>
      <c r="E6" s="22"/>
      <c r="F6" s="22"/>
      <c r="H6" s="56"/>
      <c r="I6" s="56"/>
      <c r="J6" s="56"/>
      <c r="K6" s="54"/>
      <c r="L6" s="22"/>
      <c r="M6" s="22"/>
    </row>
    <row r="7" spans="2:14">
      <c r="B7" s="54"/>
      <c r="C7" s="54"/>
      <c r="D7" s="55"/>
      <c r="E7" s="22"/>
      <c r="F7" s="22"/>
      <c r="H7" s="56"/>
      <c r="I7" s="56"/>
      <c r="J7" s="56"/>
      <c r="K7" s="54"/>
      <c r="L7" s="22"/>
      <c r="M7" s="22"/>
    </row>
    <row r="8" spans="2:14">
      <c r="B8" s="66" t="s">
        <v>0</v>
      </c>
      <c r="C8" s="67" t="s">
        <v>1</v>
      </c>
      <c r="D8" s="67" t="s">
        <v>116</v>
      </c>
      <c r="E8" s="65" t="s">
        <v>113</v>
      </c>
      <c r="F8" s="65"/>
      <c r="G8" s="65"/>
      <c r="H8" s="68" t="s">
        <v>92</v>
      </c>
      <c r="I8" s="68"/>
      <c r="J8" s="68"/>
      <c r="K8" s="69" t="s">
        <v>114</v>
      </c>
      <c r="L8" s="65" t="s">
        <v>118</v>
      </c>
      <c r="M8" s="65"/>
      <c r="N8" s="65"/>
    </row>
    <row r="9" spans="2:14">
      <c r="B9" s="66"/>
      <c r="C9" s="67"/>
      <c r="D9" s="67"/>
      <c r="E9" s="57" t="s">
        <v>2</v>
      </c>
      <c r="F9" s="51" t="s">
        <v>3</v>
      </c>
      <c r="G9" s="51" t="s">
        <v>4</v>
      </c>
      <c r="H9" s="53" t="s">
        <v>2</v>
      </c>
      <c r="I9" s="53" t="s">
        <v>3</v>
      </c>
      <c r="J9" s="53" t="s">
        <v>4</v>
      </c>
      <c r="K9" s="69"/>
      <c r="L9" s="57" t="s">
        <v>2</v>
      </c>
      <c r="M9" s="51" t="s">
        <v>3</v>
      </c>
      <c r="N9" s="51" t="s">
        <v>4</v>
      </c>
    </row>
    <row r="10" spans="2:14" s="19" customFormat="1" ht="15.75">
      <c r="B10" s="52"/>
      <c r="C10" s="52"/>
      <c r="D10" s="52"/>
      <c r="E10" s="58">
        <f t="shared" ref="E10:J10" si="0">SUBTOTAL(9,E12:E39)</f>
        <v>31746</v>
      </c>
      <c r="F10" s="58">
        <f t="shared" si="0"/>
        <v>11154</v>
      </c>
      <c r="G10" s="58">
        <f t="shared" si="0"/>
        <v>42900</v>
      </c>
      <c r="H10" s="59">
        <f t="shared" si="0"/>
        <v>190200623.34000003</v>
      </c>
      <c r="I10" s="59">
        <f t="shared" si="0"/>
        <v>66830739.29999999</v>
      </c>
      <c r="J10" s="59">
        <f t="shared" si="0"/>
        <v>257031362.63999999</v>
      </c>
      <c r="K10" s="60"/>
      <c r="L10" s="58">
        <f>SUBTOTAL(9,L12:L39)</f>
        <v>2442</v>
      </c>
      <c r="M10" s="58">
        <f>SUBTOTAL(9,M12:M39)</f>
        <v>858</v>
      </c>
      <c r="N10" s="58">
        <f>SUBTOTAL(9,N12:N39)</f>
        <v>3300</v>
      </c>
    </row>
    <row r="11" spans="2:14" ht="15" customHeight="1">
      <c r="B11" s="44" t="s">
        <v>86</v>
      </c>
      <c r="C11" s="52" t="s">
        <v>87</v>
      </c>
      <c r="D11" s="52" t="s">
        <v>93</v>
      </c>
      <c r="E11" s="52" t="s">
        <v>138</v>
      </c>
      <c r="F11" s="44" t="s">
        <v>139</v>
      </c>
      <c r="G11" s="44" t="s">
        <v>140</v>
      </c>
      <c r="H11" s="61" t="s">
        <v>88</v>
      </c>
      <c r="I11" s="53" t="s">
        <v>89</v>
      </c>
      <c r="J11" s="53" t="s">
        <v>90</v>
      </c>
      <c r="K11" s="41" t="s">
        <v>115</v>
      </c>
      <c r="L11" s="52" t="s">
        <v>141</v>
      </c>
      <c r="M11" s="44" t="s">
        <v>142</v>
      </c>
      <c r="N11" s="44" t="s">
        <v>143</v>
      </c>
    </row>
    <row r="12" spans="2:14" ht="15" customHeight="1">
      <c r="B12" s="41">
        <v>150026</v>
      </c>
      <c r="C12" s="41" t="str">
        <f t="shared" ref="C12:C13" si="1">IF(B12&gt;0,VLOOKUP(B12,LPU,2,0),"")</f>
        <v>ООО "Северо-Кавказский нефрологический центр"(Беслан)</v>
      </c>
      <c r="D12" s="42" t="s">
        <v>98</v>
      </c>
      <c r="E12" s="41">
        <f>$D$3*L12</f>
        <v>6084</v>
      </c>
      <c r="F12" s="41">
        <f>$D$3*M12</f>
        <v>2132</v>
      </c>
      <c r="G12" s="41">
        <f t="shared" ref="G12" si="2">E12+F12</f>
        <v>8216</v>
      </c>
      <c r="H12" s="43">
        <f t="shared" ref="H12" si="3">E12*VLOOKUP(D12,TAR,2,0)</f>
        <v>36420162.480000004</v>
      </c>
      <c r="I12" s="43">
        <f t="shared" ref="I12" si="4">F12*VLOOKUP(D12,TAR,2,0)</f>
        <v>12762621.040000001</v>
      </c>
      <c r="J12" s="43">
        <f t="shared" ref="J12" si="5">G12*VLOOKUP(D12,TAR,2,0)</f>
        <v>49182783.520000003</v>
      </c>
      <c r="K12" s="44" t="s">
        <v>117</v>
      </c>
      <c r="L12" s="41">
        <v>468</v>
      </c>
      <c r="M12" s="41">
        <v>164</v>
      </c>
      <c r="N12" s="41">
        <f t="shared" ref="N12:N18" si="6">L12+M12</f>
        <v>632</v>
      </c>
    </row>
    <row r="13" spans="2:14">
      <c r="B13" s="41">
        <v>150026</v>
      </c>
      <c r="C13" s="41" t="str">
        <f t="shared" si="1"/>
        <v>ООО "Северо-Кавказский нефрологический центр"(Беслан)</v>
      </c>
      <c r="D13" s="45" t="s">
        <v>100</v>
      </c>
      <c r="E13" s="41">
        <f t="shared" ref="E13:E20" si="7">$D$3*L13</f>
        <v>1066</v>
      </c>
      <c r="F13" s="41">
        <f t="shared" ref="F13:F20" si="8">$D$3*M13</f>
        <v>390</v>
      </c>
      <c r="G13" s="41">
        <f t="shared" ref="G13:G14" si="9">E13+F13</f>
        <v>1456</v>
      </c>
      <c r="H13" s="43">
        <f t="shared" ref="H13:H14" si="10">E13*VLOOKUP(D13,TAR,2,0)</f>
        <v>6895804.7599999998</v>
      </c>
      <c r="I13" s="43">
        <f t="shared" ref="I13:I14" si="11">F13*VLOOKUP(D13,TAR,2,0)</f>
        <v>2522855.4</v>
      </c>
      <c r="J13" s="43">
        <f t="shared" ref="J13:J14" si="12">G13*VLOOKUP(D13,TAR,2,0)</f>
        <v>9418660.1600000001</v>
      </c>
      <c r="K13" s="44" t="s">
        <v>117</v>
      </c>
      <c r="L13" s="41">
        <v>82</v>
      </c>
      <c r="M13" s="41">
        <v>30</v>
      </c>
      <c r="N13" s="41">
        <f t="shared" si="6"/>
        <v>112</v>
      </c>
    </row>
    <row r="14" spans="2:14" ht="15" customHeight="1">
      <c r="B14" s="41">
        <v>150103</v>
      </c>
      <c r="C14" s="41" t="str">
        <f t="shared" ref="C14:C15" si="13">IF(B14&gt;0,VLOOKUP(B14,LPU,2,0),"")</f>
        <v>ООО "БМК" осетинский филиал (КБСП)</v>
      </c>
      <c r="D14" s="42" t="s">
        <v>98</v>
      </c>
      <c r="E14" s="41">
        <f t="shared" si="7"/>
        <v>2860</v>
      </c>
      <c r="F14" s="41">
        <f t="shared" si="8"/>
        <v>988</v>
      </c>
      <c r="G14" s="41">
        <f t="shared" si="9"/>
        <v>3848</v>
      </c>
      <c r="H14" s="43">
        <f t="shared" si="10"/>
        <v>17120589.199999999</v>
      </c>
      <c r="I14" s="43">
        <f t="shared" si="11"/>
        <v>5914385.3600000003</v>
      </c>
      <c r="J14" s="43">
        <f t="shared" si="12"/>
        <v>23034974.560000002</v>
      </c>
      <c r="K14" s="44" t="s">
        <v>117</v>
      </c>
      <c r="L14" s="41">
        <v>220</v>
      </c>
      <c r="M14" s="41">
        <v>76</v>
      </c>
      <c r="N14" s="41">
        <f t="shared" si="6"/>
        <v>296</v>
      </c>
    </row>
    <row r="15" spans="2:14">
      <c r="B15" s="41">
        <v>150103</v>
      </c>
      <c r="C15" s="41" t="str">
        <f t="shared" si="13"/>
        <v>ООО "БМК" осетинский филиал (КБСП)</v>
      </c>
      <c r="D15" s="45" t="s">
        <v>100</v>
      </c>
      <c r="E15" s="41">
        <f t="shared" si="7"/>
        <v>494</v>
      </c>
      <c r="F15" s="41">
        <f t="shared" si="8"/>
        <v>182</v>
      </c>
      <c r="G15" s="41">
        <f t="shared" ref="G15:G16" si="14">E15+F15</f>
        <v>676</v>
      </c>
      <c r="H15" s="43">
        <f t="shared" ref="H15:H16" si="15">E15*VLOOKUP(D15,TAR,2,0)</f>
        <v>3195616.84</v>
      </c>
      <c r="I15" s="43">
        <f t="shared" ref="I15:I16" si="16">F15*VLOOKUP(D15,TAR,2,0)</f>
        <v>1177332.52</v>
      </c>
      <c r="J15" s="43">
        <f t="shared" ref="J15:J16" si="17">G15*VLOOKUP(D15,TAR,2,0)</f>
        <v>4372949.3599999994</v>
      </c>
      <c r="K15" s="44" t="s">
        <v>117</v>
      </c>
      <c r="L15" s="41">
        <v>38</v>
      </c>
      <c r="M15" s="41">
        <v>14</v>
      </c>
      <c r="N15" s="41">
        <f t="shared" si="6"/>
        <v>52</v>
      </c>
    </row>
    <row r="16" spans="2:14" ht="15" customHeight="1">
      <c r="B16" s="41">
        <v>150001</v>
      </c>
      <c r="C16" s="41" t="str">
        <f t="shared" ref="C16:C17" si="18">IF(B16&gt;0,VLOOKUP(B16,LPU,2,0),"")</f>
        <v>ГБУЗ "РКБ"</v>
      </c>
      <c r="D16" s="42" t="s">
        <v>98</v>
      </c>
      <c r="E16" s="41">
        <f t="shared" si="7"/>
        <v>1716</v>
      </c>
      <c r="F16" s="41">
        <f t="shared" si="8"/>
        <v>624</v>
      </c>
      <c r="G16" s="41">
        <f t="shared" si="14"/>
        <v>2340</v>
      </c>
      <c r="H16" s="43">
        <f t="shared" si="15"/>
        <v>10272353.52</v>
      </c>
      <c r="I16" s="43">
        <f t="shared" si="16"/>
        <v>3735401.2800000003</v>
      </c>
      <c r="J16" s="43">
        <f t="shared" si="17"/>
        <v>14007754.800000001</v>
      </c>
      <c r="K16" s="44" t="s">
        <v>117</v>
      </c>
      <c r="L16" s="41">
        <v>132</v>
      </c>
      <c r="M16" s="41">
        <v>48</v>
      </c>
      <c r="N16" s="41">
        <f t="shared" si="6"/>
        <v>180</v>
      </c>
    </row>
    <row r="17" spans="2:14">
      <c r="B17" s="41">
        <v>150001</v>
      </c>
      <c r="C17" s="41" t="str">
        <f t="shared" si="18"/>
        <v>ГБУЗ "РКБ"</v>
      </c>
      <c r="D17" s="45" t="s">
        <v>100</v>
      </c>
      <c r="E17" s="41">
        <f t="shared" si="7"/>
        <v>819</v>
      </c>
      <c r="F17" s="41">
        <f t="shared" si="8"/>
        <v>273</v>
      </c>
      <c r="G17" s="41">
        <f t="shared" ref="G17" si="19">E17+F17</f>
        <v>1092</v>
      </c>
      <c r="H17" s="43">
        <f t="shared" ref="H17" si="20">E17*VLOOKUP(D17,TAR,2,0)</f>
        <v>5297996.34</v>
      </c>
      <c r="I17" s="43">
        <f t="shared" ref="I17" si="21">F17*VLOOKUP(D17,TAR,2,0)</f>
        <v>1765998.7799999998</v>
      </c>
      <c r="J17" s="43">
        <f t="shared" ref="J17" si="22">G17*VLOOKUP(D17,TAR,2,0)</f>
        <v>7063995.1199999992</v>
      </c>
      <c r="K17" s="44" t="s">
        <v>117</v>
      </c>
      <c r="L17" s="41">
        <v>63</v>
      </c>
      <c r="M17" s="41">
        <v>21</v>
      </c>
      <c r="N17" s="41">
        <f t="shared" si="6"/>
        <v>84</v>
      </c>
    </row>
    <row r="18" spans="2:14">
      <c r="B18" s="41">
        <v>150001</v>
      </c>
      <c r="C18" s="41" t="str">
        <f t="shared" ref="C18" si="23">IF(B18&gt;0,VLOOKUP(B18,LPU,2,0),"")</f>
        <v>ГБУЗ "РКБ"</v>
      </c>
      <c r="D18" s="45" t="s">
        <v>109</v>
      </c>
      <c r="E18" s="41">
        <f t="shared" si="7"/>
        <v>208</v>
      </c>
      <c r="F18" s="41">
        <f t="shared" si="8"/>
        <v>78</v>
      </c>
      <c r="G18" s="41">
        <f t="shared" ref="G18" si="24">E18+F18</f>
        <v>286</v>
      </c>
      <c r="H18" s="43">
        <f t="shared" ref="H18" si="25">E18*VLOOKUP(D18,TAR,2,0)</f>
        <v>982448.4800000001</v>
      </c>
      <c r="I18" s="43">
        <f t="shared" ref="I18" si="26">F18*VLOOKUP(D18,TAR,2,0)</f>
        <v>368418.18000000005</v>
      </c>
      <c r="J18" s="43">
        <f t="shared" ref="J18" si="27">G18*VLOOKUP(D18,TAR,2,0)</f>
        <v>1350866.6600000001</v>
      </c>
      <c r="K18" s="44" t="s">
        <v>117</v>
      </c>
      <c r="L18" s="41">
        <v>16</v>
      </c>
      <c r="M18" s="41">
        <v>6</v>
      </c>
      <c r="N18" s="41">
        <f t="shared" si="6"/>
        <v>22</v>
      </c>
    </row>
    <row r="19" spans="2:14" ht="15" customHeight="1">
      <c r="B19" s="41">
        <v>150138</v>
      </c>
      <c r="C19" s="41" t="str">
        <f t="shared" ref="C19:C23" si="28">IF(B19&gt;0,VLOOKUP(B19,LPU,2,0),"")</f>
        <v>ООО "ХелсКеа"</v>
      </c>
      <c r="D19" s="42" t="s">
        <v>98</v>
      </c>
      <c r="E19" s="41">
        <f t="shared" si="7"/>
        <v>7852</v>
      </c>
      <c r="F19" s="41">
        <f t="shared" si="8"/>
        <v>2756</v>
      </c>
      <c r="G19" s="41">
        <f t="shared" ref="G19:G20" si="29">E19+F19</f>
        <v>10608</v>
      </c>
      <c r="H19" s="43">
        <f t="shared" ref="H19:H20" si="30">E19*VLOOKUP(D19,TAR,2,0)</f>
        <v>47003799.440000005</v>
      </c>
      <c r="I19" s="43">
        <f t="shared" ref="I19:I20" si="31">F19*VLOOKUP(D19,TAR,2,0)</f>
        <v>16498022.32</v>
      </c>
      <c r="J19" s="43">
        <f t="shared" ref="J19:J20" si="32">G19*VLOOKUP(D19,TAR,2,0)</f>
        <v>63501821.760000005</v>
      </c>
      <c r="K19" s="44" t="s">
        <v>120</v>
      </c>
      <c r="L19" s="41">
        <v>604</v>
      </c>
      <c r="M19" s="41">
        <v>212</v>
      </c>
      <c r="N19" s="41">
        <f t="shared" ref="N19:N20" si="33">L19+M19</f>
        <v>816</v>
      </c>
    </row>
    <row r="20" spans="2:14">
      <c r="B20" s="41">
        <v>150138</v>
      </c>
      <c r="C20" s="41" t="str">
        <f t="shared" si="28"/>
        <v>ООО "ХелсКеа"</v>
      </c>
      <c r="D20" s="45" t="s">
        <v>100</v>
      </c>
      <c r="E20" s="41">
        <f t="shared" si="7"/>
        <v>1378</v>
      </c>
      <c r="F20" s="41">
        <f t="shared" si="8"/>
        <v>494</v>
      </c>
      <c r="G20" s="41">
        <f t="shared" si="29"/>
        <v>1872</v>
      </c>
      <c r="H20" s="43">
        <f t="shared" si="30"/>
        <v>8914089.0800000001</v>
      </c>
      <c r="I20" s="43">
        <f t="shared" si="31"/>
        <v>3195616.84</v>
      </c>
      <c r="J20" s="43">
        <f t="shared" si="32"/>
        <v>12109705.92</v>
      </c>
      <c r="K20" s="44" t="s">
        <v>120</v>
      </c>
      <c r="L20" s="41">
        <v>106</v>
      </c>
      <c r="M20" s="41">
        <v>38</v>
      </c>
      <c r="N20" s="41">
        <f t="shared" si="33"/>
        <v>144</v>
      </c>
    </row>
    <row r="21" spans="2:14">
      <c r="B21" s="41">
        <v>150139</v>
      </c>
      <c r="C21" s="41" t="str">
        <f t="shared" si="28"/>
        <v>ООО "Медторгсервис"</v>
      </c>
      <c r="D21" s="42" t="s">
        <v>98</v>
      </c>
      <c r="E21" s="41">
        <f t="shared" ref="E21:E23" si="34">$D$3*L21</f>
        <v>4797</v>
      </c>
      <c r="F21" s="41">
        <f t="shared" ref="F21:F23" si="35">$D$3*M21</f>
        <v>1677</v>
      </c>
      <c r="G21" s="41">
        <f t="shared" ref="G21:G23" si="36">E21+F21</f>
        <v>6474</v>
      </c>
      <c r="H21" s="43">
        <f t="shared" ref="H21:H23" si="37">E21*VLOOKUP(D21,TAR,2,0)</f>
        <v>28715897.34</v>
      </c>
      <c r="I21" s="43">
        <f t="shared" ref="I21:I23" si="38">F21*VLOOKUP(D21,TAR,2,0)</f>
        <v>10038890.940000001</v>
      </c>
      <c r="J21" s="43">
        <f t="shared" ref="J21:J23" si="39">G21*VLOOKUP(D21,TAR,2,0)</f>
        <v>38754788.280000001</v>
      </c>
      <c r="K21" s="44" t="s">
        <v>120</v>
      </c>
      <c r="L21" s="41">
        <v>369</v>
      </c>
      <c r="M21" s="41">
        <v>129</v>
      </c>
      <c r="N21" s="41">
        <f t="shared" ref="N21:N23" si="40">L21+M21</f>
        <v>498</v>
      </c>
    </row>
    <row r="22" spans="2:14">
      <c r="B22" s="41">
        <v>150139</v>
      </c>
      <c r="C22" s="41" t="str">
        <f t="shared" si="28"/>
        <v>ООО "Медторгсервис"</v>
      </c>
      <c r="D22" s="45" t="s">
        <v>100</v>
      </c>
      <c r="E22" s="41">
        <f t="shared" si="34"/>
        <v>1001</v>
      </c>
      <c r="F22" s="41">
        <f t="shared" si="35"/>
        <v>351</v>
      </c>
      <c r="G22" s="41">
        <f t="shared" si="36"/>
        <v>1352</v>
      </c>
      <c r="H22" s="43">
        <f t="shared" si="37"/>
        <v>6475328.8599999994</v>
      </c>
      <c r="I22" s="43">
        <f t="shared" si="38"/>
        <v>2270569.86</v>
      </c>
      <c r="J22" s="43">
        <f t="shared" si="39"/>
        <v>8745898.7199999988</v>
      </c>
      <c r="K22" s="44" t="s">
        <v>120</v>
      </c>
      <c r="L22" s="41">
        <v>77</v>
      </c>
      <c r="M22" s="41">
        <v>27</v>
      </c>
      <c r="N22" s="41">
        <f t="shared" si="40"/>
        <v>104</v>
      </c>
    </row>
    <row r="23" spans="2:14">
      <c r="B23" s="41">
        <v>150139</v>
      </c>
      <c r="C23" s="41" t="str">
        <f t="shared" si="28"/>
        <v>ООО "Медторгсервис"</v>
      </c>
      <c r="D23" s="45" t="s">
        <v>109</v>
      </c>
      <c r="E23" s="41">
        <f t="shared" si="34"/>
        <v>845</v>
      </c>
      <c r="F23" s="41">
        <f t="shared" si="35"/>
        <v>299</v>
      </c>
      <c r="G23" s="41">
        <f t="shared" si="36"/>
        <v>1144</v>
      </c>
      <c r="H23" s="43">
        <f t="shared" si="37"/>
        <v>3991196.95</v>
      </c>
      <c r="I23" s="43">
        <f t="shared" si="38"/>
        <v>1412269.6900000002</v>
      </c>
      <c r="J23" s="43">
        <f t="shared" si="39"/>
        <v>5403466.6400000006</v>
      </c>
      <c r="K23" s="44" t="s">
        <v>120</v>
      </c>
      <c r="L23" s="41">
        <v>65</v>
      </c>
      <c r="M23" s="41">
        <v>23</v>
      </c>
      <c r="N23" s="41">
        <f t="shared" si="40"/>
        <v>88</v>
      </c>
    </row>
    <row r="24" spans="2:14">
      <c r="B24" s="41">
        <v>150140</v>
      </c>
      <c r="C24" s="41" t="str">
        <f t="shared" ref="C24:C25" si="41">IF(B24&gt;0,VLOOKUP(B24,LPU,2,0),"")</f>
        <v>АО "Медторгсервис"</v>
      </c>
      <c r="D24" s="42" t="s">
        <v>98</v>
      </c>
      <c r="E24" s="41">
        <f t="shared" ref="E24:E25" si="42">$D$3*L24</f>
        <v>1989</v>
      </c>
      <c r="F24" s="41">
        <f t="shared" ref="F24:F25" si="43">$D$3*M24</f>
        <v>689</v>
      </c>
      <c r="G24" s="41">
        <f t="shared" ref="G24:G25" si="44">E24+F24</f>
        <v>2678</v>
      </c>
      <c r="H24" s="43">
        <f t="shared" ref="H24:H25" si="45">E24*VLOOKUP(D24,TAR,2,0)</f>
        <v>11906591.58</v>
      </c>
      <c r="I24" s="43">
        <f t="shared" ref="I24:I25" si="46">F24*VLOOKUP(D24,TAR,2,0)</f>
        <v>4124505.58</v>
      </c>
      <c r="J24" s="43">
        <f t="shared" ref="J24:J25" si="47">G24*VLOOKUP(D24,TAR,2,0)</f>
        <v>16031097.16</v>
      </c>
      <c r="K24" s="44" t="s">
        <v>117</v>
      </c>
      <c r="L24" s="41">
        <v>153</v>
      </c>
      <c r="M24" s="41">
        <v>53</v>
      </c>
      <c r="N24" s="41">
        <f t="shared" ref="N24:N25" si="48">L24+M24</f>
        <v>206</v>
      </c>
    </row>
    <row r="25" spans="2:14">
      <c r="B25" s="41">
        <v>150140</v>
      </c>
      <c r="C25" s="41" t="str">
        <f t="shared" si="41"/>
        <v>АО "Медторгсервис"</v>
      </c>
      <c r="D25" s="45" t="s">
        <v>109</v>
      </c>
      <c r="E25" s="41">
        <f t="shared" si="42"/>
        <v>637</v>
      </c>
      <c r="F25" s="41">
        <f t="shared" si="43"/>
        <v>221</v>
      </c>
      <c r="G25" s="41">
        <f t="shared" si="44"/>
        <v>858</v>
      </c>
      <c r="H25" s="43">
        <f t="shared" si="45"/>
        <v>3008748.47</v>
      </c>
      <c r="I25" s="43">
        <f t="shared" si="46"/>
        <v>1043851.5100000001</v>
      </c>
      <c r="J25" s="43">
        <f t="shared" si="47"/>
        <v>4052599.9800000004</v>
      </c>
      <c r="K25" s="44" t="s">
        <v>117</v>
      </c>
      <c r="L25" s="41">
        <v>49</v>
      </c>
      <c r="M25" s="41">
        <v>17</v>
      </c>
      <c r="N25" s="41">
        <f t="shared" si="48"/>
        <v>66</v>
      </c>
    </row>
    <row r="26" spans="2:14">
      <c r="B26" s="46"/>
      <c r="C26" s="46"/>
      <c r="D26" s="50"/>
      <c r="E26" s="47"/>
      <c r="F26" s="47"/>
      <c r="G26" s="46"/>
      <c r="H26" s="48"/>
      <c r="I26" s="48"/>
      <c r="J26" s="48"/>
      <c r="K26" s="49"/>
      <c r="L26" s="47"/>
      <c r="M26" s="47"/>
      <c r="N26" s="46"/>
    </row>
  </sheetData>
  <autoFilter ref="B10:K20"/>
  <mergeCells count="9">
    <mergeCell ref="J1:N1"/>
    <mergeCell ref="C2:J2"/>
    <mergeCell ref="L8:N8"/>
    <mergeCell ref="B8:B9"/>
    <mergeCell ref="C8:C9"/>
    <mergeCell ref="D8:D9"/>
    <mergeCell ref="E8:G8"/>
    <mergeCell ref="H8:J8"/>
    <mergeCell ref="K8:K9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zoomScaleNormal="100" workbookViewId="0">
      <selection activeCell="B18" sqref="B18"/>
    </sheetView>
  </sheetViews>
  <sheetFormatPr defaultRowHeight="15"/>
  <cols>
    <col min="1" max="1" width="17.28515625" bestFit="1" customWidth="1"/>
    <col min="2" max="2" width="57" bestFit="1" customWidth="1"/>
    <col min="3" max="3" width="13.5703125" customWidth="1"/>
    <col min="4" max="4" width="20.42578125" bestFit="1" customWidth="1"/>
    <col min="5" max="5" width="19.28515625" customWidth="1"/>
    <col min="6" max="6" width="22.28515625" bestFit="1" customWidth="1"/>
    <col min="7" max="7" width="22.85546875" bestFit="1" customWidth="1"/>
    <col min="8" max="8" width="22.28515625" bestFit="1" customWidth="1"/>
    <col min="9" max="9" width="22.85546875" bestFit="1" customWidth="1"/>
    <col min="10" max="10" width="22.140625" bestFit="1" customWidth="1"/>
    <col min="11" max="11" width="22.7109375" bestFit="1" customWidth="1"/>
    <col min="12" max="13" width="25.140625" customWidth="1"/>
    <col min="14" max="14" width="24" customWidth="1"/>
    <col min="15" max="16" width="20.85546875" customWidth="1"/>
    <col min="17" max="28" width="20.85546875" bestFit="1" customWidth="1"/>
    <col min="29" max="32" width="24" bestFit="1" customWidth="1"/>
  </cols>
  <sheetData>
    <row r="1" spans="1:11">
      <c r="A1" s="38" t="s">
        <v>115</v>
      </c>
      <c r="B1" s="39" t="s">
        <v>156</v>
      </c>
    </row>
    <row r="3" spans="1:11">
      <c r="A3" s="16"/>
      <c r="B3" s="16"/>
      <c r="C3" s="28" t="s">
        <v>146</v>
      </c>
      <c r="D3" s="16"/>
      <c r="E3" s="16"/>
      <c r="F3" s="16"/>
      <c r="G3" s="16"/>
      <c r="H3" s="16"/>
      <c r="I3" s="16"/>
      <c r="J3" s="16"/>
      <c r="K3" s="16"/>
    </row>
    <row r="4" spans="1:11">
      <c r="A4" s="28" t="s">
        <v>94</v>
      </c>
      <c r="B4" s="28" t="s">
        <v>87</v>
      </c>
      <c r="C4" s="16" t="s">
        <v>144</v>
      </c>
      <c r="D4" s="16" t="s">
        <v>145</v>
      </c>
      <c r="E4" s="16" t="s">
        <v>96</v>
      </c>
      <c r="F4" s="16" t="s">
        <v>147</v>
      </c>
      <c r="G4" s="16" t="s">
        <v>148</v>
      </c>
      <c r="H4" s="16" t="s">
        <v>149</v>
      </c>
      <c r="I4" s="16" t="s">
        <v>150</v>
      </c>
      <c r="J4" s="16" t="s">
        <v>151</v>
      </c>
      <c r="K4" s="16" t="s">
        <v>152</v>
      </c>
    </row>
    <row r="5" spans="1:11">
      <c r="A5" s="20">
        <v>150026</v>
      </c>
      <c r="B5" s="20" t="s">
        <v>27</v>
      </c>
      <c r="C5" s="40">
        <v>9672</v>
      </c>
      <c r="D5" s="40">
        <v>744</v>
      </c>
      <c r="E5" s="17">
        <v>58601443.680000007</v>
      </c>
      <c r="F5" s="40">
        <v>7150</v>
      </c>
      <c r="G5" s="40">
        <v>2522</v>
      </c>
      <c r="H5" s="40">
        <v>550</v>
      </c>
      <c r="I5" s="40">
        <v>194</v>
      </c>
      <c r="J5" s="40">
        <v>43315967.240000002</v>
      </c>
      <c r="K5" s="40">
        <v>15285476.440000001</v>
      </c>
    </row>
    <row r="6" spans="1:11">
      <c r="A6" s="20">
        <v>150103</v>
      </c>
      <c r="B6" s="20" t="s">
        <v>60</v>
      </c>
      <c r="C6" s="40">
        <v>4524</v>
      </c>
      <c r="D6" s="40">
        <v>348</v>
      </c>
      <c r="E6" s="17">
        <v>27407923.920000002</v>
      </c>
      <c r="F6" s="40">
        <v>3354</v>
      </c>
      <c r="G6" s="40">
        <v>1170</v>
      </c>
      <c r="H6" s="40">
        <v>258</v>
      </c>
      <c r="I6" s="40">
        <v>90</v>
      </c>
      <c r="J6" s="40">
        <v>20316206.039999999</v>
      </c>
      <c r="K6" s="40">
        <v>7091717.8800000008</v>
      </c>
    </row>
    <row r="7" spans="1:11">
      <c r="A7" s="20">
        <v>150001</v>
      </c>
      <c r="B7" s="20" t="s">
        <v>7</v>
      </c>
      <c r="C7" s="40">
        <v>16224</v>
      </c>
      <c r="D7" s="40">
        <v>1248</v>
      </c>
      <c r="E7" s="17">
        <v>95410467.359999999</v>
      </c>
      <c r="F7" s="40">
        <v>12012</v>
      </c>
      <c r="G7" s="40">
        <v>4212</v>
      </c>
      <c r="H7" s="40">
        <v>924</v>
      </c>
      <c r="I7" s="40">
        <v>324</v>
      </c>
      <c r="J7" s="40">
        <v>70650561.540000007</v>
      </c>
      <c r="K7" s="40">
        <v>24759905.820000004</v>
      </c>
    </row>
    <row r="8" spans="1:11">
      <c r="A8" s="20">
        <v>150138</v>
      </c>
      <c r="B8" s="20" t="s">
        <v>121</v>
      </c>
      <c r="C8" s="40">
        <v>12480</v>
      </c>
      <c r="D8" s="40">
        <v>960</v>
      </c>
      <c r="E8" s="17">
        <v>75611527.680000007</v>
      </c>
      <c r="F8" s="40">
        <v>9230</v>
      </c>
      <c r="G8" s="40">
        <v>3250</v>
      </c>
      <c r="H8" s="40">
        <v>710</v>
      </c>
      <c r="I8" s="40">
        <v>250</v>
      </c>
      <c r="J8" s="40">
        <v>55917888.520000003</v>
      </c>
      <c r="K8" s="40">
        <v>19693639.16</v>
      </c>
    </row>
    <row r="9" spans="1:11">
      <c r="A9" s="20">
        <v>150139</v>
      </c>
      <c r="B9" s="20" t="s">
        <v>154</v>
      </c>
      <c r="C9" s="40">
        <v>8970</v>
      </c>
      <c r="D9" s="40">
        <v>690</v>
      </c>
      <c r="E9" s="17">
        <v>52904153.640000001</v>
      </c>
      <c r="F9" s="40">
        <v>6643</v>
      </c>
      <c r="G9" s="40">
        <v>2327</v>
      </c>
      <c r="H9" s="40">
        <v>511</v>
      </c>
      <c r="I9" s="40">
        <v>179</v>
      </c>
      <c r="J9" s="40">
        <v>39182423.150000006</v>
      </c>
      <c r="K9" s="40">
        <v>13721730.49</v>
      </c>
    </row>
    <row r="10" spans="1:11">
      <c r="A10" s="20">
        <v>150140</v>
      </c>
      <c r="B10" s="20" t="s">
        <v>155</v>
      </c>
      <c r="C10" s="40">
        <v>3536</v>
      </c>
      <c r="D10" s="40">
        <v>272</v>
      </c>
      <c r="E10" s="17">
        <v>20083697.140000001</v>
      </c>
      <c r="F10" s="40">
        <v>2626</v>
      </c>
      <c r="G10" s="40">
        <v>910</v>
      </c>
      <c r="H10" s="40">
        <v>202</v>
      </c>
      <c r="I10" s="40">
        <v>70</v>
      </c>
      <c r="J10" s="40">
        <v>14915340.050000001</v>
      </c>
      <c r="K10" s="40">
        <v>5168357.09</v>
      </c>
    </row>
    <row r="11" spans="1:11">
      <c r="A11" s="20" t="s">
        <v>95</v>
      </c>
      <c r="B11" s="16"/>
      <c r="C11" s="40">
        <v>55406</v>
      </c>
      <c r="D11" s="40">
        <v>4262</v>
      </c>
      <c r="E11" s="17">
        <v>330019213.42000002</v>
      </c>
      <c r="F11" s="40">
        <v>41015</v>
      </c>
      <c r="G11" s="40">
        <v>14391</v>
      </c>
      <c r="H11" s="40">
        <v>3155</v>
      </c>
      <c r="I11" s="40">
        <v>1107</v>
      </c>
      <c r="J11" s="40">
        <v>244298386.54000002</v>
      </c>
      <c r="K11" s="40">
        <v>85720826.879999995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МО</vt:lpstr>
      <vt:lpstr>Тарифы</vt:lpstr>
      <vt:lpstr>Гемодиализ</vt:lpstr>
      <vt:lpstr>СВОД</vt:lpstr>
      <vt:lpstr>LPU</vt:lpstr>
      <vt:lpstr>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2017-03-29T06:20:52Z</dcterms:modified>
</cp:coreProperties>
</file>