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30" windowWidth="19320" windowHeight="11640" tabRatio="961" activeTab="5"/>
  </bookViews>
  <sheets>
    <sheet name="Шаблон" sheetId="1" r:id="rId1"/>
    <sheet name="Списки" sheetId="2" r:id="rId2"/>
    <sheet name="Тарифы" sheetId="3" r:id="rId3"/>
    <sheet name="Свод по проф." sheetId="5" state="hidden" r:id="rId4"/>
    <sheet name="Свод по МО" sheetId="30" state="hidden" r:id="rId5"/>
    <sheet name="150007" sheetId="4" r:id="rId6"/>
    <sheet name="150009" sheetId="7" r:id="rId7"/>
    <sheet name="150010" sheetId="8" r:id="rId8"/>
    <sheet name="150012" sheetId="9" r:id="rId9"/>
    <sheet name="150013" sheetId="10" r:id="rId10"/>
    <sheet name="150014" sheetId="11" r:id="rId11"/>
    <sheet name="150016" sheetId="12" r:id="rId12"/>
    <sheet name="150017" sheetId="25" r:id="rId13"/>
    <sheet name="150019" sheetId="13" r:id="rId14"/>
    <sheet name="150020" sheetId="14" r:id="rId15"/>
    <sheet name="150030" sheetId="26" r:id="rId16"/>
    <sheet name="150031" sheetId="27" r:id="rId17"/>
    <sheet name="150035" sheetId="15" r:id="rId18"/>
    <sheet name="150036" sheetId="16" r:id="rId19"/>
    <sheet name="150041" sheetId="17" r:id="rId20"/>
    <sheet name="150042" sheetId="18" r:id="rId21"/>
    <sheet name="150043" sheetId="19" r:id="rId22"/>
    <sheet name="150044" sheetId="20" r:id="rId23"/>
    <sheet name="150045" sheetId="21" r:id="rId24"/>
    <sheet name="150050" sheetId="22" r:id="rId25"/>
    <sheet name="150081" sheetId="29" r:id="rId26"/>
    <sheet name="150110" sheetId="23" r:id="rId27"/>
    <sheet name="150112" sheetId="24" r:id="rId28"/>
    <sheet name="150115" sheetId="6" r:id="rId29"/>
    <sheet name="150001" sheetId="35" r:id="rId30"/>
    <sheet name="150002" sheetId="33" r:id="rId31"/>
    <sheet name="150003" sheetId="36" r:id="rId32"/>
    <sheet name="150072" sheetId="32" r:id="rId33"/>
    <sheet name="150034 (1кв)" sheetId="37" r:id="rId34"/>
    <sheet name="150034" sheetId="31" r:id="rId35"/>
    <sheet name="150023 (1кв)" sheetId="38" r:id="rId36"/>
    <sheet name="150024 (1кв)" sheetId="39" r:id="rId37"/>
  </sheets>
  <definedNames>
    <definedName name="_xlnm._FilterDatabase" localSheetId="4" hidden="1">'Свод по МО'!$A$7:$AC$32</definedName>
  </definedNames>
  <calcPr calcId="124519"/>
</workbook>
</file>

<file path=xl/calcChain.xml><?xml version="1.0" encoding="utf-8"?>
<calcChain xmlns="http://schemas.openxmlformats.org/spreadsheetml/2006/main">
  <c r="Y102" i="39"/>
  <c r="W102"/>
  <c r="AA102" s="1"/>
  <c r="S102"/>
  <c r="Q102"/>
  <c r="U102" s="1"/>
  <c r="K102"/>
  <c r="I102"/>
  <c r="M102" s="1"/>
  <c r="E102"/>
  <c r="C102"/>
  <c r="G102" s="1"/>
  <c r="O102" s="1"/>
  <c r="Y101"/>
  <c r="W101"/>
  <c r="AA101" s="1"/>
  <c r="S101"/>
  <c r="Q101"/>
  <c r="U101" s="1"/>
  <c r="K101"/>
  <c r="I101"/>
  <c r="M101" s="1"/>
  <c r="E101"/>
  <c r="C101"/>
  <c r="G101" s="1"/>
  <c r="O101" s="1"/>
  <c r="Y100"/>
  <c r="W100"/>
  <c r="AA100" s="1"/>
  <c r="S100"/>
  <c r="Q100"/>
  <c r="U100" s="1"/>
  <c r="K100"/>
  <c r="I100"/>
  <c r="M100" s="1"/>
  <c r="E100"/>
  <c r="C100"/>
  <c r="G100" s="1"/>
  <c r="Y99"/>
  <c r="W99"/>
  <c r="AA99" s="1"/>
  <c r="S99"/>
  <c r="Q99"/>
  <c r="U99" s="1"/>
  <c r="K99"/>
  <c r="I99"/>
  <c r="M99" s="1"/>
  <c r="E99"/>
  <c r="C99"/>
  <c r="G99" s="1"/>
  <c r="O99" s="1"/>
  <c r="Y98"/>
  <c r="W98"/>
  <c r="AA98" s="1"/>
  <c r="S98"/>
  <c r="Q98"/>
  <c r="U98" s="1"/>
  <c r="K98"/>
  <c r="I98"/>
  <c r="M98" s="1"/>
  <c r="E98"/>
  <c r="C98"/>
  <c r="G98" s="1"/>
  <c r="O98" s="1"/>
  <c r="Y97"/>
  <c r="W97"/>
  <c r="AA97" s="1"/>
  <c r="S97"/>
  <c r="Q97"/>
  <c r="U97" s="1"/>
  <c r="K97"/>
  <c r="I97"/>
  <c r="M97" s="1"/>
  <c r="E97"/>
  <c r="C97"/>
  <c r="G97" s="1"/>
  <c r="O97" s="1"/>
  <c r="Y96"/>
  <c r="W96"/>
  <c r="AA96" s="1"/>
  <c r="S96"/>
  <c r="Q96"/>
  <c r="U96" s="1"/>
  <c r="K96"/>
  <c r="I96"/>
  <c r="M96" s="1"/>
  <c r="E96"/>
  <c r="C96"/>
  <c r="G96" s="1"/>
  <c r="Y95"/>
  <c r="W95"/>
  <c r="AA95" s="1"/>
  <c r="S95"/>
  <c r="Q95"/>
  <c r="U95" s="1"/>
  <c r="K95"/>
  <c r="I95"/>
  <c r="M95" s="1"/>
  <c r="E95"/>
  <c r="C95"/>
  <c r="G95" s="1"/>
  <c r="O95" s="1"/>
  <c r="Y94"/>
  <c r="W94"/>
  <c r="AA94" s="1"/>
  <c r="S94"/>
  <c r="Q94"/>
  <c r="U94" s="1"/>
  <c r="K94"/>
  <c r="I94"/>
  <c r="M94" s="1"/>
  <c r="E94"/>
  <c r="C94"/>
  <c r="G94" s="1"/>
  <c r="O94" s="1"/>
  <c r="Y93"/>
  <c r="W93"/>
  <c r="AA93" s="1"/>
  <c r="S93"/>
  <c r="Q93"/>
  <c r="U93" s="1"/>
  <c r="K93"/>
  <c r="I93"/>
  <c r="M93" s="1"/>
  <c r="E93"/>
  <c r="C93"/>
  <c r="G93" s="1"/>
  <c r="O93" s="1"/>
  <c r="Y92"/>
  <c r="W92"/>
  <c r="AA92" s="1"/>
  <c r="S92"/>
  <c r="Q92"/>
  <c r="U92" s="1"/>
  <c r="K92"/>
  <c r="I92"/>
  <c r="M92" s="1"/>
  <c r="E92"/>
  <c r="C92"/>
  <c r="G92" s="1"/>
  <c r="Y91"/>
  <c r="W91"/>
  <c r="AA91" s="1"/>
  <c r="S91"/>
  <c r="Q91"/>
  <c r="U91" s="1"/>
  <c r="K91"/>
  <c r="I91"/>
  <c r="M91" s="1"/>
  <c r="E91"/>
  <c r="C91"/>
  <c r="G91" s="1"/>
  <c r="O91" s="1"/>
  <c r="Y90"/>
  <c r="W90"/>
  <c r="AA90" s="1"/>
  <c r="S90"/>
  <c r="Q90"/>
  <c r="U90" s="1"/>
  <c r="K90"/>
  <c r="I90"/>
  <c r="M90" s="1"/>
  <c r="E90"/>
  <c r="C90"/>
  <c r="G90" s="1"/>
  <c r="O90" s="1"/>
  <c r="Y89"/>
  <c r="W89"/>
  <c r="AA89" s="1"/>
  <c r="S89"/>
  <c r="Q89"/>
  <c r="U89" s="1"/>
  <c r="K89"/>
  <c r="I89"/>
  <c r="M89" s="1"/>
  <c r="E89"/>
  <c r="C89"/>
  <c r="G89" s="1"/>
  <c r="O89" s="1"/>
  <c r="Y88"/>
  <c r="W88"/>
  <c r="AA88" s="1"/>
  <c r="S88"/>
  <c r="Q88"/>
  <c r="U88" s="1"/>
  <c r="K88"/>
  <c r="I88"/>
  <c r="M88" s="1"/>
  <c r="E88"/>
  <c r="C88"/>
  <c r="G88" s="1"/>
  <c r="Y87"/>
  <c r="W87"/>
  <c r="AA87" s="1"/>
  <c r="S87"/>
  <c r="Q87"/>
  <c r="U87" s="1"/>
  <c r="K87"/>
  <c r="I87"/>
  <c r="M87" s="1"/>
  <c r="E87"/>
  <c r="C87"/>
  <c r="G87" s="1"/>
  <c r="O87" s="1"/>
  <c r="Y86"/>
  <c r="W86"/>
  <c r="AA86" s="1"/>
  <c r="S86"/>
  <c r="Q86"/>
  <c r="U86" s="1"/>
  <c r="K86"/>
  <c r="I86"/>
  <c r="M86" s="1"/>
  <c r="E86"/>
  <c r="C86"/>
  <c r="G86" s="1"/>
  <c r="O86" s="1"/>
  <c r="Y85"/>
  <c r="W85"/>
  <c r="AA85" s="1"/>
  <c r="S85"/>
  <c r="Q85"/>
  <c r="U85" s="1"/>
  <c r="K85"/>
  <c r="I85"/>
  <c r="M85" s="1"/>
  <c r="E85"/>
  <c r="C85"/>
  <c r="G85" s="1"/>
  <c r="O85" s="1"/>
  <c r="Y84"/>
  <c r="W84"/>
  <c r="AA84" s="1"/>
  <c r="S84"/>
  <c r="Q84"/>
  <c r="U84" s="1"/>
  <c r="K84"/>
  <c r="I84"/>
  <c r="M84" s="1"/>
  <c r="E84"/>
  <c r="C84"/>
  <c r="G84" s="1"/>
  <c r="Y83"/>
  <c r="W83"/>
  <c r="AA83" s="1"/>
  <c r="S83"/>
  <c r="Q83"/>
  <c r="U83" s="1"/>
  <c r="K83"/>
  <c r="I83"/>
  <c r="M83" s="1"/>
  <c r="E83"/>
  <c r="C83"/>
  <c r="G83" s="1"/>
  <c r="O83" s="1"/>
  <c r="Y82"/>
  <c r="W82"/>
  <c r="AA82" s="1"/>
  <c r="S82"/>
  <c r="Q82"/>
  <c r="U82" s="1"/>
  <c r="K82"/>
  <c r="I82"/>
  <c r="M82" s="1"/>
  <c r="E82"/>
  <c r="C82"/>
  <c r="G82" s="1"/>
  <c r="O82" s="1"/>
  <c r="Y81"/>
  <c r="W81"/>
  <c r="AA81" s="1"/>
  <c r="S81"/>
  <c r="Q81"/>
  <c r="U81" s="1"/>
  <c r="K81"/>
  <c r="I81"/>
  <c r="M81" s="1"/>
  <c r="E81"/>
  <c r="C81"/>
  <c r="G81" s="1"/>
  <c r="O81" s="1"/>
  <c r="Y80"/>
  <c r="W80"/>
  <c r="AA80" s="1"/>
  <c r="S80"/>
  <c r="Q80"/>
  <c r="U80" s="1"/>
  <c r="K80"/>
  <c r="I80"/>
  <c r="M80" s="1"/>
  <c r="E80"/>
  <c r="C80"/>
  <c r="G80" s="1"/>
  <c r="Y79"/>
  <c r="Y103" s="1"/>
  <c r="W79"/>
  <c r="W103" s="1"/>
  <c r="S79"/>
  <c r="S103" s="1"/>
  <c r="Q79"/>
  <c r="Q103" s="1"/>
  <c r="K79"/>
  <c r="K103" s="1"/>
  <c r="I79"/>
  <c r="I103" s="1"/>
  <c r="E79"/>
  <c r="E103" s="1"/>
  <c r="C79"/>
  <c r="C103" s="1"/>
  <c r="F72"/>
  <c r="C74" s="1"/>
  <c r="Y68"/>
  <c r="W68"/>
  <c r="S68"/>
  <c r="Q68"/>
  <c r="K68"/>
  <c r="I68"/>
  <c r="E68"/>
  <c r="C68"/>
  <c r="AA67"/>
  <c r="U67"/>
  <c r="M67"/>
  <c r="G67"/>
  <c r="AA66"/>
  <c r="U66"/>
  <c r="M66"/>
  <c r="G66"/>
  <c r="AA65"/>
  <c r="U65"/>
  <c r="M65"/>
  <c r="G65"/>
  <c r="AA64"/>
  <c r="U64"/>
  <c r="M64"/>
  <c r="G64"/>
  <c r="AA63"/>
  <c r="U63"/>
  <c r="M63"/>
  <c r="G63"/>
  <c r="AA62"/>
  <c r="U62"/>
  <c r="M62"/>
  <c r="G62"/>
  <c r="AA61"/>
  <c r="U61"/>
  <c r="M61"/>
  <c r="G61"/>
  <c r="AA60"/>
  <c r="U60"/>
  <c r="M60"/>
  <c r="G60"/>
  <c r="AA59"/>
  <c r="U59"/>
  <c r="M59"/>
  <c r="G59"/>
  <c r="AA58"/>
  <c r="U58"/>
  <c r="M58"/>
  <c r="G58"/>
  <c r="AA57"/>
  <c r="U57"/>
  <c r="M57"/>
  <c r="G57"/>
  <c r="AA56"/>
  <c r="U56"/>
  <c r="M56"/>
  <c r="G56"/>
  <c r="AA55"/>
  <c r="U55"/>
  <c r="M55"/>
  <c r="G55"/>
  <c r="AA54"/>
  <c r="U54"/>
  <c r="M54"/>
  <c r="G54"/>
  <c r="AA53"/>
  <c r="U53"/>
  <c r="M53"/>
  <c r="G53"/>
  <c r="AA52"/>
  <c r="U52"/>
  <c r="M52"/>
  <c r="G52"/>
  <c r="AA51"/>
  <c r="U51"/>
  <c r="M51"/>
  <c r="G51"/>
  <c r="AA50"/>
  <c r="U50"/>
  <c r="M50"/>
  <c r="G50"/>
  <c r="AA49"/>
  <c r="U49"/>
  <c r="M49"/>
  <c r="G49"/>
  <c r="AA48"/>
  <c r="U48"/>
  <c r="O48"/>
  <c r="M48"/>
  <c r="G48"/>
  <c r="AA47"/>
  <c r="U47"/>
  <c r="M47"/>
  <c r="G47"/>
  <c r="O47" s="1"/>
  <c r="AA46"/>
  <c r="U46"/>
  <c r="M46"/>
  <c r="G46"/>
  <c r="O46" s="1"/>
  <c r="AA45"/>
  <c r="U45"/>
  <c r="M45"/>
  <c r="G45"/>
  <c r="O45" s="1"/>
  <c r="AA44"/>
  <c r="AA68" s="1"/>
  <c r="U44"/>
  <c r="U68" s="1"/>
  <c r="M44"/>
  <c r="O44" s="1"/>
  <c r="G44"/>
  <c r="F37"/>
  <c r="C39" s="1"/>
  <c r="Y33"/>
  <c r="W33"/>
  <c r="S33"/>
  <c r="Q33"/>
  <c r="K33"/>
  <c r="I33"/>
  <c r="E33"/>
  <c r="C33"/>
  <c r="AA32"/>
  <c r="U32"/>
  <c r="M32"/>
  <c r="G32"/>
  <c r="AA31"/>
  <c r="U31"/>
  <c r="M31"/>
  <c r="G31"/>
  <c r="AA30"/>
  <c r="U30"/>
  <c r="M30"/>
  <c r="G30"/>
  <c r="AA29"/>
  <c r="U29"/>
  <c r="M29"/>
  <c r="O29" s="1"/>
  <c r="G29"/>
  <c r="AA28"/>
  <c r="U28"/>
  <c r="M28"/>
  <c r="G28"/>
  <c r="AA27"/>
  <c r="U27"/>
  <c r="M27"/>
  <c r="G27"/>
  <c r="AA26"/>
  <c r="U26"/>
  <c r="M26"/>
  <c r="G26"/>
  <c r="AA25"/>
  <c r="U25"/>
  <c r="M25"/>
  <c r="O25" s="1"/>
  <c r="G25"/>
  <c r="AA24"/>
  <c r="U24"/>
  <c r="M24"/>
  <c r="G24"/>
  <c r="AA23"/>
  <c r="U23"/>
  <c r="M23"/>
  <c r="G23"/>
  <c r="AA22"/>
  <c r="U22"/>
  <c r="M22"/>
  <c r="G22"/>
  <c r="AA21"/>
  <c r="U21"/>
  <c r="M21"/>
  <c r="O21" s="1"/>
  <c r="G21"/>
  <c r="AA20"/>
  <c r="U20"/>
  <c r="M20"/>
  <c r="G20"/>
  <c r="AA19"/>
  <c r="U19"/>
  <c r="M19"/>
  <c r="G19"/>
  <c r="AA18"/>
  <c r="U18"/>
  <c r="M18"/>
  <c r="G18"/>
  <c r="AA17"/>
  <c r="U17"/>
  <c r="M17"/>
  <c r="G17"/>
  <c r="AA16"/>
  <c r="U16"/>
  <c r="M16"/>
  <c r="G16"/>
  <c r="AA15"/>
  <c r="U15"/>
  <c r="M15"/>
  <c r="G15"/>
  <c r="AA14"/>
  <c r="U14"/>
  <c r="M14"/>
  <c r="G14"/>
  <c r="AA13"/>
  <c r="U13"/>
  <c r="M13"/>
  <c r="G13"/>
  <c r="AA12"/>
  <c r="U12"/>
  <c r="M12"/>
  <c r="G12"/>
  <c r="AA11"/>
  <c r="U11"/>
  <c r="M11"/>
  <c r="G11"/>
  <c r="AA10"/>
  <c r="U10"/>
  <c r="M10"/>
  <c r="G10"/>
  <c r="AA9"/>
  <c r="AA33" s="1"/>
  <c r="U9"/>
  <c r="U33" s="1"/>
  <c r="M9"/>
  <c r="M33" s="1"/>
  <c r="G9"/>
  <c r="G33" s="1"/>
  <c r="C4"/>
  <c r="Z49" s="1"/>
  <c r="G2"/>
  <c r="Y102" i="38"/>
  <c r="W102"/>
  <c r="AA102" s="1"/>
  <c r="S102"/>
  <c r="Q102"/>
  <c r="U102" s="1"/>
  <c r="K102"/>
  <c r="I102"/>
  <c r="M102" s="1"/>
  <c r="E102"/>
  <c r="C102"/>
  <c r="G102" s="1"/>
  <c r="O102" s="1"/>
  <c r="Y101"/>
  <c r="W101"/>
  <c r="AA101" s="1"/>
  <c r="S101"/>
  <c r="Q101"/>
  <c r="U101" s="1"/>
  <c r="K101"/>
  <c r="I101"/>
  <c r="M101" s="1"/>
  <c r="E101"/>
  <c r="C101"/>
  <c r="G101" s="1"/>
  <c r="O101" s="1"/>
  <c r="Y100"/>
  <c r="W100"/>
  <c r="AA100" s="1"/>
  <c r="S100"/>
  <c r="Q100"/>
  <c r="U100" s="1"/>
  <c r="K100"/>
  <c r="I100"/>
  <c r="M100" s="1"/>
  <c r="E100"/>
  <c r="C100"/>
  <c r="G100" s="1"/>
  <c r="O100" s="1"/>
  <c r="Y99"/>
  <c r="W99"/>
  <c r="AA99" s="1"/>
  <c r="S99"/>
  <c r="Q99"/>
  <c r="U99" s="1"/>
  <c r="K99"/>
  <c r="I99"/>
  <c r="M99" s="1"/>
  <c r="E99"/>
  <c r="C99"/>
  <c r="G99" s="1"/>
  <c r="O99" s="1"/>
  <c r="Y98"/>
  <c r="W98"/>
  <c r="AA98" s="1"/>
  <c r="S98"/>
  <c r="Q98"/>
  <c r="U98" s="1"/>
  <c r="K98"/>
  <c r="I98"/>
  <c r="M98" s="1"/>
  <c r="E98"/>
  <c r="C98"/>
  <c r="G98" s="1"/>
  <c r="O98" s="1"/>
  <c r="Y97"/>
  <c r="W97"/>
  <c r="AA97" s="1"/>
  <c r="S97"/>
  <c r="Q97"/>
  <c r="U97" s="1"/>
  <c r="K97"/>
  <c r="I97"/>
  <c r="M97" s="1"/>
  <c r="E97"/>
  <c r="C97"/>
  <c r="G97" s="1"/>
  <c r="O97" s="1"/>
  <c r="Y96"/>
  <c r="W96"/>
  <c r="AA96" s="1"/>
  <c r="S96"/>
  <c r="Q96"/>
  <c r="U96" s="1"/>
  <c r="K96"/>
  <c r="I96"/>
  <c r="M96" s="1"/>
  <c r="E96"/>
  <c r="C96"/>
  <c r="G96" s="1"/>
  <c r="O96" s="1"/>
  <c r="Y95"/>
  <c r="W95"/>
  <c r="AA95" s="1"/>
  <c r="S95"/>
  <c r="Q95"/>
  <c r="U95" s="1"/>
  <c r="K95"/>
  <c r="I95"/>
  <c r="M95" s="1"/>
  <c r="E95"/>
  <c r="C95"/>
  <c r="G95" s="1"/>
  <c r="O95" s="1"/>
  <c r="Y94"/>
  <c r="W94"/>
  <c r="AA94" s="1"/>
  <c r="S94"/>
  <c r="Q94"/>
  <c r="U94" s="1"/>
  <c r="K94"/>
  <c r="I94"/>
  <c r="M94" s="1"/>
  <c r="E94"/>
  <c r="C94"/>
  <c r="G94" s="1"/>
  <c r="O94" s="1"/>
  <c r="Y93"/>
  <c r="W93"/>
  <c r="AA93" s="1"/>
  <c r="S93"/>
  <c r="Q93"/>
  <c r="U93" s="1"/>
  <c r="K93"/>
  <c r="I93"/>
  <c r="M93" s="1"/>
  <c r="E93"/>
  <c r="C93"/>
  <c r="G93" s="1"/>
  <c r="O93" s="1"/>
  <c r="Y92"/>
  <c r="W92"/>
  <c r="AA92" s="1"/>
  <c r="S92"/>
  <c r="Q92"/>
  <c r="U92" s="1"/>
  <c r="K92"/>
  <c r="I92"/>
  <c r="M92" s="1"/>
  <c r="E92"/>
  <c r="C92"/>
  <c r="G92" s="1"/>
  <c r="O92" s="1"/>
  <c r="Y91"/>
  <c r="W91"/>
  <c r="AA91" s="1"/>
  <c r="S91"/>
  <c r="Q91"/>
  <c r="U91" s="1"/>
  <c r="K91"/>
  <c r="I91"/>
  <c r="M91" s="1"/>
  <c r="E91"/>
  <c r="C91"/>
  <c r="G91" s="1"/>
  <c r="O91" s="1"/>
  <c r="Y90"/>
  <c r="W90"/>
  <c r="AA90" s="1"/>
  <c r="S90"/>
  <c r="Q90"/>
  <c r="U90" s="1"/>
  <c r="K90"/>
  <c r="I90"/>
  <c r="M90" s="1"/>
  <c r="E90"/>
  <c r="C90"/>
  <c r="G90" s="1"/>
  <c r="O90" s="1"/>
  <c r="Y89"/>
  <c r="W89"/>
  <c r="AA89" s="1"/>
  <c r="S89"/>
  <c r="Q89"/>
  <c r="U89" s="1"/>
  <c r="K89"/>
  <c r="I89"/>
  <c r="M89" s="1"/>
  <c r="E89"/>
  <c r="C89"/>
  <c r="G89" s="1"/>
  <c r="O89" s="1"/>
  <c r="Y88"/>
  <c r="W88"/>
  <c r="AA88" s="1"/>
  <c r="S88"/>
  <c r="Q88"/>
  <c r="U88" s="1"/>
  <c r="K88"/>
  <c r="I88"/>
  <c r="M88" s="1"/>
  <c r="E88"/>
  <c r="C88"/>
  <c r="G88" s="1"/>
  <c r="O88" s="1"/>
  <c r="Y87"/>
  <c r="W87"/>
  <c r="AA87" s="1"/>
  <c r="S87"/>
  <c r="Q87"/>
  <c r="U87" s="1"/>
  <c r="K87"/>
  <c r="I87"/>
  <c r="M87" s="1"/>
  <c r="E87"/>
  <c r="C87"/>
  <c r="G87" s="1"/>
  <c r="O87" s="1"/>
  <c r="Y86"/>
  <c r="W86"/>
  <c r="AA86" s="1"/>
  <c r="S86"/>
  <c r="Q86"/>
  <c r="U86" s="1"/>
  <c r="K86"/>
  <c r="I86"/>
  <c r="M86" s="1"/>
  <c r="E86"/>
  <c r="C86"/>
  <c r="G86" s="1"/>
  <c r="O86" s="1"/>
  <c r="Y85"/>
  <c r="W85"/>
  <c r="AA85" s="1"/>
  <c r="S85"/>
  <c r="Q85"/>
  <c r="U85" s="1"/>
  <c r="K85"/>
  <c r="I85"/>
  <c r="M85" s="1"/>
  <c r="E85"/>
  <c r="C85"/>
  <c r="G85" s="1"/>
  <c r="O85" s="1"/>
  <c r="Y84"/>
  <c r="W84"/>
  <c r="AA84" s="1"/>
  <c r="S84"/>
  <c r="Q84"/>
  <c r="U84" s="1"/>
  <c r="K84"/>
  <c r="I84"/>
  <c r="M84" s="1"/>
  <c r="E84"/>
  <c r="C84"/>
  <c r="G84" s="1"/>
  <c r="O84" s="1"/>
  <c r="Y83"/>
  <c r="W83"/>
  <c r="AA83" s="1"/>
  <c r="S83"/>
  <c r="Q83"/>
  <c r="U83" s="1"/>
  <c r="K83"/>
  <c r="I83"/>
  <c r="M83" s="1"/>
  <c r="E83"/>
  <c r="C83"/>
  <c r="G83" s="1"/>
  <c r="O83" s="1"/>
  <c r="Y82"/>
  <c r="W82"/>
  <c r="AA82" s="1"/>
  <c r="S82"/>
  <c r="Q82"/>
  <c r="U82" s="1"/>
  <c r="K82"/>
  <c r="I82"/>
  <c r="M82" s="1"/>
  <c r="E82"/>
  <c r="C82"/>
  <c r="G82" s="1"/>
  <c r="O82" s="1"/>
  <c r="Y81"/>
  <c r="W81"/>
  <c r="AA81" s="1"/>
  <c r="S81"/>
  <c r="Q81"/>
  <c r="U81" s="1"/>
  <c r="K81"/>
  <c r="I81"/>
  <c r="M81" s="1"/>
  <c r="E81"/>
  <c r="C81"/>
  <c r="G81" s="1"/>
  <c r="O81" s="1"/>
  <c r="Y80"/>
  <c r="W80"/>
  <c r="AA80" s="1"/>
  <c r="S80"/>
  <c r="Q80"/>
  <c r="U80" s="1"/>
  <c r="K80"/>
  <c r="I80"/>
  <c r="M80" s="1"/>
  <c r="E80"/>
  <c r="C80"/>
  <c r="G80" s="1"/>
  <c r="O80" s="1"/>
  <c r="Y79"/>
  <c r="Y103" s="1"/>
  <c r="W79"/>
  <c r="W103" s="1"/>
  <c r="S79"/>
  <c r="S103" s="1"/>
  <c r="Q79"/>
  <c r="Q103" s="1"/>
  <c r="K79"/>
  <c r="K103" s="1"/>
  <c r="I79"/>
  <c r="I103" s="1"/>
  <c r="E79"/>
  <c r="E103" s="1"/>
  <c r="C79"/>
  <c r="G72"/>
  <c r="F72"/>
  <c r="C74" s="1"/>
  <c r="Y68"/>
  <c r="W68"/>
  <c r="S68"/>
  <c r="Q68"/>
  <c r="K68"/>
  <c r="I68"/>
  <c r="E68"/>
  <c r="C68"/>
  <c r="AA67"/>
  <c r="U67"/>
  <c r="M67"/>
  <c r="G67"/>
  <c r="O67" s="1"/>
  <c r="AA66"/>
  <c r="U66"/>
  <c r="M66"/>
  <c r="G66"/>
  <c r="O66" s="1"/>
  <c r="AA65"/>
  <c r="U65"/>
  <c r="M65"/>
  <c r="G65"/>
  <c r="O65" s="1"/>
  <c r="AA64"/>
  <c r="U64"/>
  <c r="M64"/>
  <c r="G64"/>
  <c r="AA63"/>
  <c r="U63"/>
  <c r="M63"/>
  <c r="G63"/>
  <c r="AA62"/>
  <c r="U62"/>
  <c r="M62"/>
  <c r="G62"/>
  <c r="AA61"/>
  <c r="U61"/>
  <c r="M61"/>
  <c r="G61"/>
  <c r="O61" s="1"/>
  <c r="AA60"/>
  <c r="U60"/>
  <c r="M60"/>
  <c r="G60"/>
  <c r="O60" s="1"/>
  <c r="AA59"/>
  <c r="U59"/>
  <c r="M59"/>
  <c r="G59"/>
  <c r="O59" s="1"/>
  <c r="AA58"/>
  <c r="U58"/>
  <c r="M58"/>
  <c r="G58"/>
  <c r="O58" s="1"/>
  <c r="AA57"/>
  <c r="U57"/>
  <c r="M57"/>
  <c r="G57"/>
  <c r="O57" s="1"/>
  <c r="AA56"/>
  <c r="U56"/>
  <c r="M56"/>
  <c r="G56"/>
  <c r="O56" s="1"/>
  <c r="AA55"/>
  <c r="U55"/>
  <c r="M55"/>
  <c r="G55"/>
  <c r="O55" s="1"/>
  <c r="AA54"/>
  <c r="U54"/>
  <c r="M54"/>
  <c r="G54"/>
  <c r="O54" s="1"/>
  <c r="AA53"/>
  <c r="U53"/>
  <c r="M53"/>
  <c r="G53"/>
  <c r="O53" s="1"/>
  <c r="AA52"/>
  <c r="U52"/>
  <c r="M52"/>
  <c r="G52"/>
  <c r="O52" s="1"/>
  <c r="AA51"/>
  <c r="U51"/>
  <c r="M51"/>
  <c r="G51"/>
  <c r="O51" s="1"/>
  <c r="AA50"/>
  <c r="U50"/>
  <c r="M50"/>
  <c r="G50"/>
  <c r="O50" s="1"/>
  <c r="AA49"/>
  <c r="U49"/>
  <c r="M49"/>
  <c r="G49"/>
  <c r="O49" s="1"/>
  <c r="AA48"/>
  <c r="U48"/>
  <c r="M48"/>
  <c r="G48"/>
  <c r="O48" s="1"/>
  <c r="AA47"/>
  <c r="U47"/>
  <c r="M47"/>
  <c r="G47"/>
  <c r="O47" s="1"/>
  <c r="AA46"/>
  <c r="U46"/>
  <c r="M46"/>
  <c r="G46"/>
  <c r="AA45"/>
  <c r="U45"/>
  <c r="M45"/>
  <c r="G45"/>
  <c r="O45" s="1"/>
  <c r="AA44"/>
  <c r="AA68" s="1"/>
  <c r="U44"/>
  <c r="U68" s="1"/>
  <c r="M44"/>
  <c r="M68" s="1"/>
  <c r="G44"/>
  <c r="G68" s="1"/>
  <c r="G37"/>
  <c r="F37"/>
  <c r="C39" s="1"/>
  <c r="Y33"/>
  <c r="W33"/>
  <c r="S33"/>
  <c r="Q33"/>
  <c r="K33"/>
  <c r="I33"/>
  <c r="E33"/>
  <c r="C33"/>
  <c r="AA32"/>
  <c r="U32"/>
  <c r="M32"/>
  <c r="G32"/>
  <c r="O32" s="1"/>
  <c r="AA31"/>
  <c r="U31"/>
  <c r="M31"/>
  <c r="G31"/>
  <c r="O31" s="1"/>
  <c r="AA30"/>
  <c r="U30"/>
  <c r="M30"/>
  <c r="G30"/>
  <c r="O30" s="1"/>
  <c r="AA29"/>
  <c r="U29"/>
  <c r="M29"/>
  <c r="G29"/>
  <c r="AA28"/>
  <c r="U28"/>
  <c r="M28"/>
  <c r="G28"/>
  <c r="AA27"/>
  <c r="U27"/>
  <c r="M27"/>
  <c r="G27"/>
  <c r="AA26"/>
  <c r="U26"/>
  <c r="M26"/>
  <c r="G26"/>
  <c r="O26" s="1"/>
  <c r="AA25"/>
  <c r="U25"/>
  <c r="M25"/>
  <c r="G25"/>
  <c r="O25" s="1"/>
  <c r="AA24"/>
  <c r="U24"/>
  <c r="M24"/>
  <c r="G24"/>
  <c r="O24" s="1"/>
  <c r="AA23"/>
  <c r="U23"/>
  <c r="M23"/>
  <c r="O23" s="1"/>
  <c r="G23"/>
  <c r="AA22"/>
  <c r="U22"/>
  <c r="M22"/>
  <c r="G22"/>
  <c r="AA21"/>
  <c r="U21"/>
  <c r="M21"/>
  <c r="G21"/>
  <c r="AA20"/>
  <c r="U20"/>
  <c r="M20"/>
  <c r="G20"/>
  <c r="AA19"/>
  <c r="U19"/>
  <c r="M19"/>
  <c r="O19" s="1"/>
  <c r="G19"/>
  <c r="AA18"/>
  <c r="U18"/>
  <c r="M18"/>
  <c r="G18"/>
  <c r="AA17"/>
  <c r="U17"/>
  <c r="M17"/>
  <c r="G17"/>
  <c r="AA16"/>
  <c r="U16"/>
  <c r="M16"/>
  <c r="G16"/>
  <c r="AA15"/>
  <c r="U15"/>
  <c r="M15"/>
  <c r="O15" s="1"/>
  <c r="G15"/>
  <c r="AA14"/>
  <c r="U14"/>
  <c r="M14"/>
  <c r="G14"/>
  <c r="AA13"/>
  <c r="U13"/>
  <c r="M13"/>
  <c r="G13"/>
  <c r="AA12"/>
  <c r="U12"/>
  <c r="M12"/>
  <c r="G12"/>
  <c r="AA11"/>
  <c r="U11"/>
  <c r="M11"/>
  <c r="O11" s="1"/>
  <c r="G11"/>
  <c r="AA10"/>
  <c r="U10"/>
  <c r="M10"/>
  <c r="G10"/>
  <c r="AA9"/>
  <c r="U9"/>
  <c r="M9"/>
  <c r="G9"/>
  <c r="C4"/>
  <c r="X23" s="1"/>
  <c r="G2"/>
  <c r="AC111" i="25"/>
  <c r="AC109"/>
  <c r="AC108"/>
  <c r="AC107" i="32"/>
  <c r="AC106"/>
  <c r="I79" i="37"/>
  <c r="Y102"/>
  <c r="W102"/>
  <c r="S102"/>
  <c r="Q102"/>
  <c r="K102"/>
  <c r="M102" s="1"/>
  <c r="E102"/>
  <c r="C102"/>
  <c r="Y101"/>
  <c r="W101"/>
  <c r="S101"/>
  <c r="Q101"/>
  <c r="K101"/>
  <c r="M101" s="1"/>
  <c r="E101"/>
  <c r="C101"/>
  <c r="Y100"/>
  <c r="W100"/>
  <c r="S100"/>
  <c r="Q100"/>
  <c r="K100"/>
  <c r="M100" s="1"/>
  <c r="E100"/>
  <c r="C100"/>
  <c r="Y99"/>
  <c r="W99"/>
  <c r="S99"/>
  <c r="Q99"/>
  <c r="K99"/>
  <c r="E99"/>
  <c r="C99"/>
  <c r="Y98"/>
  <c r="W98"/>
  <c r="S98"/>
  <c r="Q98"/>
  <c r="K98"/>
  <c r="E98"/>
  <c r="C98"/>
  <c r="Y97"/>
  <c r="W97"/>
  <c r="S97"/>
  <c r="Q97"/>
  <c r="K97"/>
  <c r="M97" s="1"/>
  <c r="E97"/>
  <c r="C97"/>
  <c r="Y96"/>
  <c r="W96"/>
  <c r="S96"/>
  <c r="Q96"/>
  <c r="K96"/>
  <c r="M96" s="1"/>
  <c r="E96"/>
  <c r="C96"/>
  <c r="Y95"/>
  <c r="W95"/>
  <c r="S95"/>
  <c r="Q95"/>
  <c r="K95"/>
  <c r="E95"/>
  <c r="C95"/>
  <c r="G95" s="1"/>
  <c r="Y94"/>
  <c r="W94"/>
  <c r="AA94" s="1"/>
  <c r="S94"/>
  <c r="Q94"/>
  <c r="U94" s="1"/>
  <c r="K94"/>
  <c r="M94"/>
  <c r="E94"/>
  <c r="C94"/>
  <c r="G94" s="1"/>
  <c r="Y93"/>
  <c r="W93"/>
  <c r="S93"/>
  <c r="Q93"/>
  <c r="U93" s="1"/>
  <c r="K93"/>
  <c r="M93"/>
  <c r="E93"/>
  <c r="C93"/>
  <c r="Y92"/>
  <c r="W92"/>
  <c r="S92"/>
  <c r="Q92"/>
  <c r="U92" s="1"/>
  <c r="K92"/>
  <c r="M92" s="1"/>
  <c r="E92"/>
  <c r="C92"/>
  <c r="Y91"/>
  <c r="W91"/>
  <c r="S91"/>
  <c r="Q91"/>
  <c r="K91"/>
  <c r="E91"/>
  <c r="C91"/>
  <c r="G91" s="1"/>
  <c r="Y90"/>
  <c r="W90"/>
  <c r="AA90" s="1"/>
  <c r="S90"/>
  <c r="Q90"/>
  <c r="K90"/>
  <c r="E90"/>
  <c r="C90"/>
  <c r="Y89"/>
  <c r="W89"/>
  <c r="S89"/>
  <c r="Q89"/>
  <c r="K89"/>
  <c r="M89" s="1"/>
  <c r="E89"/>
  <c r="C89"/>
  <c r="Y88"/>
  <c r="W88"/>
  <c r="S88"/>
  <c r="Q88"/>
  <c r="K88"/>
  <c r="M88" s="1"/>
  <c r="E88"/>
  <c r="C88"/>
  <c r="Y87"/>
  <c r="W87"/>
  <c r="S87"/>
  <c r="Q87"/>
  <c r="K87"/>
  <c r="E87"/>
  <c r="C87"/>
  <c r="Y86"/>
  <c r="W86"/>
  <c r="S86"/>
  <c r="Q86"/>
  <c r="K86"/>
  <c r="M86" s="1"/>
  <c r="E86"/>
  <c r="C86"/>
  <c r="Y85"/>
  <c r="W85"/>
  <c r="S85"/>
  <c r="Q85"/>
  <c r="K85"/>
  <c r="M85" s="1"/>
  <c r="E85"/>
  <c r="C85"/>
  <c r="Y84"/>
  <c r="W84"/>
  <c r="S84"/>
  <c r="Q84"/>
  <c r="K84"/>
  <c r="M84" s="1"/>
  <c r="E84"/>
  <c r="C84"/>
  <c r="Y83"/>
  <c r="W83"/>
  <c r="S83"/>
  <c r="Q83"/>
  <c r="K83"/>
  <c r="E83"/>
  <c r="C83"/>
  <c r="Y82"/>
  <c r="W82"/>
  <c r="S82"/>
  <c r="Q82"/>
  <c r="K82"/>
  <c r="E82"/>
  <c r="C82"/>
  <c r="G82" s="1"/>
  <c r="Y81"/>
  <c r="W81"/>
  <c r="AA81" s="1"/>
  <c r="S81"/>
  <c r="Q81"/>
  <c r="U81" s="1"/>
  <c r="K81"/>
  <c r="M81"/>
  <c r="E81"/>
  <c r="C81"/>
  <c r="G81" s="1"/>
  <c r="Y80"/>
  <c r="W80"/>
  <c r="AA80" s="1"/>
  <c r="S80"/>
  <c r="Q80"/>
  <c r="U80" s="1"/>
  <c r="K80"/>
  <c r="M80"/>
  <c r="E80"/>
  <c r="C80"/>
  <c r="Y79"/>
  <c r="W79"/>
  <c r="AA79" s="1"/>
  <c r="S79"/>
  <c r="Q79"/>
  <c r="K79"/>
  <c r="E79"/>
  <c r="C79"/>
  <c r="G79" s="1"/>
  <c r="F72"/>
  <c r="Y68"/>
  <c r="W68"/>
  <c r="S68"/>
  <c r="Q68"/>
  <c r="K68"/>
  <c r="I68"/>
  <c r="E68"/>
  <c r="C68"/>
  <c r="AA67"/>
  <c r="U67"/>
  <c r="M67"/>
  <c r="G67"/>
  <c r="AA66"/>
  <c r="U66"/>
  <c r="M66"/>
  <c r="G66"/>
  <c r="AA65"/>
  <c r="U65"/>
  <c r="M65"/>
  <c r="G65"/>
  <c r="AA64"/>
  <c r="U64"/>
  <c r="M64"/>
  <c r="G64"/>
  <c r="AA63"/>
  <c r="U63"/>
  <c r="M63"/>
  <c r="G63"/>
  <c r="AA62"/>
  <c r="U62"/>
  <c r="M62"/>
  <c r="G62"/>
  <c r="AA61"/>
  <c r="U61"/>
  <c r="M61"/>
  <c r="G61"/>
  <c r="AA60"/>
  <c r="U60"/>
  <c r="M60"/>
  <c r="G60"/>
  <c r="AA59"/>
  <c r="U59"/>
  <c r="M59"/>
  <c r="G59"/>
  <c r="AA58"/>
  <c r="U58"/>
  <c r="M58"/>
  <c r="G58"/>
  <c r="AA57"/>
  <c r="U57"/>
  <c r="M57"/>
  <c r="G57"/>
  <c r="AA56"/>
  <c r="U56"/>
  <c r="M56"/>
  <c r="G56"/>
  <c r="AA55"/>
  <c r="U55"/>
  <c r="M55"/>
  <c r="G55"/>
  <c r="AA54"/>
  <c r="U54"/>
  <c r="M54"/>
  <c r="G54"/>
  <c r="AA53"/>
  <c r="U53"/>
  <c r="M53"/>
  <c r="G53"/>
  <c r="AA52"/>
  <c r="U52"/>
  <c r="M52"/>
  <c r="G52"/>
  <c r="AA51"/>
  <c r="U51"/>
  <c r="M51"/>
  <c r="G51"/>
  <c r="AA50"/>
  <c r="U50"/>
  <c r="M50"/>
  <c r="G50"/>
  <c r="AA49"/>
  <c r="U49"/>
  <c r="M49"/>
  <c r="G49"/>
  <c r="AA48"/>
  <c r="U48"/>
  <c r="M48"/>
  <c r="G48"/>
  <c r="AA47"/>
  <c r="U47"/>
  <c r="M47"/>
  <c r="G47"/>
  <c r="AA46"/>
  <c r="U46"/>
  <c r="M46"/>
  <c r="G46"/>
  <c r="AA45"/>
  <c r="U45"/>
  <c r="M45"/>
  <c r="G45"/>
  <c r="AA44"/>
  <c r="U44"/>
  <c r="M44"/>
  <c r="G44"/>
  <c r="F37"/>
  <c r="G37" s="1"/>
  <c r="Y33"/>
  <c r="W33"/>
  <c r="S33"/>
  <c r="Q33"/>
  <c r="K33"/>
  <c r="I33"/>
  <c r="E33"/>
  <c r="C33"/>
  <c r="AA32"/>
  <c r="U32"/>
  <c r="M32"/>
  <c r="G32"/>
  <c r="AA31"/>
  <c r="U31"/>
  <c r="M31"/>
  <c r="G31"/>
  <c r="AA30"/>
  <c r="U30"/>
  <c r="M30"/>
  <c r="G30"/>
  <c r="AA29"/>
  <c r="U29"/>
  <c r="M29"/>
  <c r="G29"/>
  <c r="AA28"/>
  <c r="U28"/>
  <c r="M28"/>
  <c r="G28"/>
  <c r="AA27"/>
  <c r="U27"/>
  <c r="M27"/>
  <c r="G27"/>
  <c r="AA26"/>
  <c r="U26"/>
  <c r="M26"/>
  <c r="G26"/>
  <c r="AA25"/>
  <c r="U25"/>
  <c r="M25"/>
  <c r="G25"/>
  <c r="AA24"/>
  <c r="U24"/>
  <c r="M24"/>
  <c r="G24"/>
  <c r="AA23"/>
  <c r="U23"/>
  <c r="M23"/>
  <c r="G23"/>
  <c r="AA22"/>
  <c r="U22"/>
  <c r="M22"/>
  <c r="G22"/>
  <c r="AA21"/>
  <c r="U21"/>
  <c r="M21"/>
  <c r="G21"/>
  <c r="AA20"/>
  <c r="U20"/>
  <c r="M20"/>
  <c r="G20"/>
  <c r="AA19"/>
  <c r="U19"/>
  <c r="M19"/>
  <c r="G19"/>
  <c r="AA18"/>
  <c r="U18"/>
  <c r="M18"/>
  <c r="G18"/>
  <c r="AA17"/>
  <c r="U17"/>
  <c r="M17"/>
  <c r="G17"/>
  <c r="AA15"/>
  <c r="U15"/>
  <c r="M15"/>
  <c r="G15"/>
  <c r="AA14"/>
  <c r="U14"/>
  <c r="M14"/>
  <c r="G14"/>
  <c r="AA13"/>
  <c r="U13"/>
  <c r="M13"/>
  <c r="G13"/>
  <c r="AA12"/>
  <c r="U12"/>
  <c r="M12"/>
  <c r="G12"/>
  <c r="AA11"/>
  <c r="U11"/>
  <c r="M11"/>
  <c r="G11"/>
  <c r="AA10"/>
  <c r="U10"/>
  <c r="M10"/>
  <c r="G10"/>
  <c r="AA9"/>
  <c r="U9"/>
  <c r="M9"/>
  <c r="G9"/>
  <c r="C4"/>
  <c r="Z65" s="1"/>
  <c r="G2"/>
  <c r="Y102" i="36"/>
  <c r="W102"/>
  <c r="AA102" s="1"/>
  <c r="S102"/>
  <c r="Q102"/>
  <c r="K102"/>
  <c r="I102"/>
  <c r="M102" s="1"/>
  <c r="E102"/>
  <c r="C102"/>
  <c r="G102" s="1"/>
  <c r="O102" s="1"/>
  <c r="Y101"/>
  <c r="W101"/>
  <c r="S101"/>
  <c r="Q101"/>
  <c r="K101"/>
  <c r="I101"/>
  <c r="M101" s="1"/>
  <c r="E101"/>
  <c r="C101"/>
  <c r="Y100"/>
  <c r="W100"/>
  <c r="S100"/>
  <c r="Q100"/>
  <c r="K100"/>
  <c r="I100"/>
  <c r="E100"/>
  <c r="C100"/>
  <c r="Y99"/>
  <c r="W99"/>
  <c r="S99"/>
  <c r="Q99"/>
  <c r="K99"/>
  <c r="I99"/>
  <c r="E99"/>
  <c r="C99"/>
  <c r="Y98"/>
  <c r="W98"/>
  <c r="S98"/>
  <c r="Q98"/>
  <c r="K98"/>
  <c r="I98"/>
  <c r="E98"/>
  <c r="C98"/>
  <c r="G98" s="1"/>
  <c r="Y97"/>
  <c r="W97"/>
  <c r="S97"/>
  <c r="Q97"/>
  <c r="K97"/>
  <c r="I97"/>
  <c r="M97" s="1"/>
  <c r="E97"/>
  <c r="C97"/>
  <c r="G97" s="1"/>
  <c r="O97" s="1"/>
  <c r="Y96"/>
  <c r="W96"/>
  <c r="AA96" s="1"/>
  <c r="S96"/>
  <c r="Q96"/>
  <c r="K96"/>
  <c r="I96"/>
  <c r="M96" s="1"/>
  <c r="E96"/>
  <c r="C96"/>
  <c r="Y95"/>
  <c r="W95"/>
  <c r="AA95" s="1"/>
  <c r="S95"/>
  <c r="Q95"/>
  <c r="K95"/>
  <c r="I95"/>
  <c r="E95"/>
  <c r="C95"/>
  <c r="Y94"/>
  <c r="W94"/>
  <c r="S94"/>
  <c r="Q94"/>
  <c r="K94"/>
  <c r="I94"/>
  <c r="E94"/>
  <c r="C94"/>
  <c r="Y93"/>
  <c r="W93"/>
  <c r="S93"/>
  <c r="Q93"/>
  <c r="K93"/>
  <c r="I93"/>
  <c r="M93" s="1"/>
  <c r="E93"/>
  <c r="C93"/>
  <c r="Y92"/>
  <c r="W92"/>
  <c r="S92"/>
  <c r="Q92"/>
  <c r="K92"/>
  <c r="I92"/>
  <c r="M92" s="1"/>
  <c r="E92"/>
  <c r="C92"/>
  <c r="G92" s="1"/>
  <c r="O92" s="1"/>
  <c r="Y91"/>
  <c r="W91"/>
  <c r="AA91" s="1"/>
  <c r="S91"/>
  <c r="Q91"/>
  <c r="K91"/>
  <c r="I91"/>
  <c r="E91"/>
  <c r="C91"/>
  <c r="G91" s="1"/>
  <c r="Y90"/>
  <c r="W90"/>
  <c r="AA90" s="1"/>
  <c r="S90"/>
  <c r="Q90"/>
  <c r="K90"/>
  <c r="I90"/>
  <c r="E90"/>
  <c r="C90"/>
  <c r="G90" s="1"/>
  <c r="Y89"/>
  <c r="W89"/>
  <c r="S89"/>
  <c r="Q89"/>
  <c r="K89"/>
  <c r="I89"/>
  <c r="E89"/>
  <c r="C89"/>
  <c r="Y88"/>
  <c r="W88"/>
  <c r="S88"/>
  <c r="Q88"/>
  <c r="K88"/>
  <c r="I88"/>
  <c r="E88"/>
  <c r="C88"/>
  <c r="Y87"/>
  <c r="W87"/>
  <c r="AA87" s="1"/>
  <c r="S87"/>
  <c r="Q87"/>
  <c r="K87"/>
  <c r="I87"/>
  <c r="E87"/>
  <c r="C87"/>
  <c r="G87" s="1"/>
  <c r="Y86"/>
  <c r="W86"/>
  <c r="AA86" s="1"/>
  <c r="S86"/>
  <c r="Q86"/>
  <c r="K86"/>
  <c r="I86"/>
  <c r="M86" s="1"/>
  <c r="E86"/>
  <c r="C86"/>
  <c r="G86" s="1"/>
  <c r="O86" s="1"/>
  <c r="Y85"/>
  <c r="W85"/>
  <c r="S85"/>
  <c r="Q85"/>
  <c r="K85"/>
  <c r="I85"/>
  <c r="M85" s="1"/>
  <c r="E85"/>
  <c r="C85"/>
  <c r="Y84"/>
  <c r="W84"/>
  <c r="S84"/>
  <c r="Q84"/>
  <c r="K84"/>
  <c r="I84"/>
  <c r="E84"/>
  <c r="C84"/>
  <c r="Y83"/>
  <c r="W83"/>
  <c r="S83"/>
  <c r="Q83"/>
  <c r="K83"/>
  <c r="I83"/>
  <c r="E83"/>
  <c r="C83"/>
  <c r="Y82"/>
  <c r="W82"/>
  <c r="S82"/>
  <c r="Q82"/>
  <c r="K82"/>
  <c r="I82"/>
  <c r="E82"/>
  <c r="C82"/>
  <c r="G82" s="1"/>
  <c r="Y81"/>
  <c r="W81"/>
  <c r="S81"/>
  <c r="Q81"/>
  <c r="K81"/>
  <c r="I81"/>
  <c r="M81" s="1"/>
  <c r="E81"/>
  <c r="C81"/>
  <c r="G81" s="1"/>
  <c r="Y80"/>
  <c r="W80"/>
  <c r="AA80" s="1"/>
  <c r="S80"/>
  <c r="Q80"/>
  <c r="K80"/>
  <c r="I80"/>
  <c r="M80" s="1"/>
  <c r="E80"/>
  <c r="C80"/>
  <c r="Y79"/>
  <c r="W79"/>
  <c r="AA79" s="1"/>
  <c r="S79"/>
  <c r="Q79"/>
  <c r="K79"/>
  <c r="I79"/>
  <c r="E79"/>
  <c r="C79"/>
  <c r="F72"/>
  <c r="Y68"/>
  <c r="W68"/>
  <c r="S68"/>
  <c r="Q68"/>
  <c r="K68"/>
  <c r="I68"/>
  <c r="E68"/>
  <c r="C68"/>
  <c r="AA67"/>
  <c r="U67"/>
  <c r="M67"/>
  <c r="G67"/>
  <c r="AA66"/>
  <c r="U66"/>
  <c r="M66"/>
  <c r="G66"/>
  <c r="AA65"/>
  <c r="U65"/>
  <c r="M65"/>
  <c r="G65"/>
  <c r="AA64"/>
  <c r="U64"/>
  <c r="M64"/>
  <c r="G64"/>
  <c r="AA63"/>
  <c r="U63"/>
  <c r="M63"/>
  <c r="G63"/>
  <c r="AA62"/>
  <c r="U62"/>
  <c r="M62"/>
  <c r="G62"/>
  <c r="AA61"/>
  <c r="U61"/>
  <c r="M61"/>
  <c r="G61"/>
  <c r="AA60"/>
  <c r="U60"/>
  <c r="M60"/>
  <c r="G60"/>
  <c r="AA59"/>
  <c r="U59"/>
  <c r="M59"/>
  <c r="G59"/>
  <c r="AA58"/>
  <c r="U58"/>
  <c r="M58"/>
  <c r="G58"/>
  <c r="AA57"/>
  <c r="U57"/>
  <c r="M57"/>
  <c r="G57"/>
  <c r="AA56"/>
  <c r="U56"/>
  <c r="M56"/>
  <c r="G56"/>
  <c r="AA55"/>
  <c r="U55"/>
  <c r="M55"/>
  <c r="G55"/>
  <c r="AA54"/>
  <c r="U54"/>
  <c r="M54"/>
  <c r="G54"/>
  <c r="AA53"/>
  <c r="U53"/>
  <c r="M53"/>
  <c r="G53"/>
  <c r="AA52"/>
  <c r="U52"/>
  <c r="M52"/>
  <c r="G52"/>
  <c r="AA51"/>
  <c r="U51"/>
  <c r="M51"/>
  <c r="G51"/>
  <c r="AA50"/>
  <c r="U50"/>
  <c r="M50"/>
  <c r="G50"/>
  <c r="AA49"/>
  <c r="U49"/>
  <c r="M49"/>
  <c r="G49"/>
  <c r="AA48"/>
  <c r="U48"/>
  <c r="M48"/>
  <c r="G48"/>
  <c r="O48" s="1"/>
  <c r="AA47"/>
  <c r="U47"/>
  <c r="M47"/>
  <c r="G47"/>
  <c r="AA46"/>
  <c r="U46"/>
  <c r="M46"/>
  <c r="G46"/>
  <c r="O46" s="1"/>
  <c r="AA45"/>
  <c r="U45"/>
  <c r="M45"/>
  <c r="G45"/>
  <c r="AA44"/>
  <c r="U44"/>
  <c r="M44"/>
  <c r="G44"/>
  <c r="F37"/>
  <c r="C39" s="1"/>
  <c r="Y33"/>
  <c r="W33"/>
  <c r="S33"/>
  <c r="Q33"/>
  <c r="K33"/>
  <c r="I33"/>
  <c r="E33"/>
  <c r="C33"/>
  <c r="AA32"/>
  <c r="U32"/>
  <c r="M32"/>
  <c r="G32"/>
  <c r="AA31"/>
  <c r="U31"/>
  <c r="M31"/>
  <c r="G31"/>
  <c r="AA30"/>
  <c r="U30"/>
  <c r="M30"/>
  <c r="G30"/>
  <c r="AA29"/>
  <c r="U29"/>
  <c r="M29"/>
  <c r="G29"/>
  <c r="AA28"/>
  <c r="U28"/>
  <c r="M28"/>
  <c r="G28"/>
  <c r="AA27"/>
  <c r="U27"/>
  <c r="M27"/>
  <c r="G27"/>
  <c r="AA26"/>
  <c r="U26"/>
  <c r="M26"/>
  <c r="G26"/>
  <c r="AA25"/>
  <c r="U25"/>
  <c r="O25"/>
  <c r="M25"/>
  <c r="G25"/>
  <c r="AA24"/>
  <c r="U24"/>
  <c r="M24"/>
  <c r="G24"/>
  <c r="AA23"/>
  <c r="U23"/>
  <c r="M23"/>
  <c r="G23"/>
  <c r="AA22"/>
  <c r="U22"/>
  <c r="M22"/>
  <c r="G22"/>
  <c r="AA21"/>
  <c r="U21"/>
  <c r="M21"/>
  <c r="G21"/>
  <c r="AA20"/>
  <c r="U20"/>
  <c r="M20"/>
  <c r="G20"/>
  <c r="AA19"/>
  <c r="U19"/>
  <c r="M19"/>
  <c r="G19"/>
  <c r="AA18"/>
  <c r="U18"/>
  <c r="M18"/>
  <c r="G18"/>
  <c r="AA17"/>
  <c r="U17"/>
  <c r="M17"/>
  <c r="G17"/>
  <c r="O17" s="1"/>
  <c r="AA16"/>
  <c r="U16"/>
  <c r="M16"/>
  <c r="G16"/>
  <c r="AA15"/>
  <c r="U15"/>
  <c r="M15"/>
  <c r="G15"/>
  <c r="O15" s="1"/>
  <c r="AA14"/>
  <c r="U14"/>
  <c r="M14"/>
  <c r="G14"/>
  <c r="AA13"/>
  <c r="U13"/>
  <c r="M13"/>
  <c r="G13"/>
  <c r="AA12"/>
  <c r="U12"/>
  <c r="M12"/>
  <c r="G12"/>
  <c r="AA11"/>
  <c r="U11"/>
  <c r="M11"/>
  <c r="G11"/>
  <c r="AA10"/>
  <c r="U10"/>
  <c r="M10"/>
  <c r="G10"/>
  <c r="AA9"/>
  <c r="U9"/>
  <c r="M9"/>
  <c r="G9"/>
  <c r="O9" s="1"/>
  <c r="C4"/>
  <c r="D49" s="1"/>
  <c r="G2"/>
  <c r="Y102" i="35"/>
  <c r="W102"/>
  <c r="S102"/>
  <c r="Q102"/>
  <c r="K102"/>
  <c r="I102"/>
  <c r="E102"/>
  <c r="C102"/>
  <c r="Y101"/>
  <c r="W101"/>
  <c r="S101"/>
  <c r="Q101"/>
  <c r="K101"/>
  <c r="I101"/>
  <c r="E101"/>
  <c r="C101"/>
  <c r="Y100"/>
  <c r="W100"/>
  <c r="S100"/>
  <c r="Q100"/>
  <c r="K100"/>
  <c r="I100"/>
  <c r="E100"/>
  <c r="C100"/>
  <c r="Y99"/>
  <c r="W99"/>
  <c r="S99"/>
  <c r="Q99"/>
  <c r="K99"/>
  <c r="I99"/>
  <c r="E99"/>
  <c r="C99"/>
  <c r="Y98"/>
  <c r="W98"/>
  <c r="S98"/>
  <c r="Q98"/>
  <c r="K98"/>
  <c r="I98"/>
  <c r="E98"/>
  <c r="C98"/>
  <c r="Y97"/>
  <c r="W97"/>
  <c r="S97"/>
  <c r="Q97"/>
  <c r="K97"/>
  <c r="I97"/>
  <c r="E97"/>
  <c r="C97"/>
  <c r="Y96"/>
  <c r="W96"/>
  <c r="S96"/>
  <c r="Q96"/>
  <c r="K96"/>
  <c r="I96"/>
  <c r="E96"/>
  <c r="C96"/>
  <c r="Y95"/>
  <c r="W95"/>
  <c r="S95"/>
  <c r="Q95"/>
  <c r="K95"/>
  <c r="I95"/>
  <c r="E95"/>
  <c r="C95"/>
  <c r="Y94"/>
  <c r="W94"/>
  <c r="S94"/>
  <c r="Q94"/>
  <c r="K94"/>
  <c r="I94"/>
  <c r="E94"/>
  <c r="C94"/>
  <c r="Y93"/>
  <c r="W93"/>
  <c r="S93"/>
  <c r="Q93"/>
  <c r="K93"/>
  <c r="I93"/>
  <c r="E93"/>
  <c r="C93"/>
  <c r="Y92"/>
  <c r="W92"/>
  <c r="S92"/>
  <c r="Q92"/>
  <c r="K92"/>
  <c r="I92"/>
  <c r="E92"/>
  <c r="C92"/>
  <c r="Y91"/>
  <c r="W91"/>
  <c r="S91"/>
  <c r="Q91"/>
  <c r="K91"/>
  <c r="I91"/>
  <c r="E91"/>
  <c r="C91"/>
  <c r="Y90"/>
  <c r="W90"/>
  <c r="S90"/>
  <c r="Q90"/>
  <c r="K90"/>
  <c r="I90"/>
  <c r="E90"/>
  <c r="C90"/>
  <c r="Y89"/>
  <c r="W89"/>
  <c r="S89"/>
  <c r="Q89"/>
  <c r="K89"/>
  <c r="I89"/>
  <c r="E89"/>
  <c r="C89"/>
  <c r="Y88"/>
  <c r="W88"/>
  <c r="S88"/>
  <c r="Q88"/>
  <c r="K88"/>
  <c r="I88"/>
  <c r="E88"/>
  <c r="C88"/>
  <c r="Y87"/>
  <c r="W87"/>
  <c r="S87"/>
  <c r="Q87"/>
  <c r="K87"/>
  <c r="I87"/>
  <c r="E87"/>
  <c r="C87"/>
  <c r="Y86"/>
  <c r="W86"/>
  <c r="S86"/>
  <c r="Q86"/>
  <c r="K86"/>
  <c r="I86"/>
  <c r="E86"/>
  <c r="C86"/>
  <c r="Y85"/>
  <c r="W85"/>
  <c r="S85"/>
  <c r="Q85"/>
  <c r="K85"/>
  <c r="I85"/>
  <c r="E85"/>
  <c r="C85"/>
  <c r="Y84"/>
  <c r="W84"/>
  <c r="S84"/>
  <c r="Q84"/>
  <c r="K84"/>
  <c r="I84"/>
  <c r="E84"/>
  <c r="C84"/>
  <c r="Y83"/>
  <c r="W83"/>
  <c r="S83"/>
  <c r="Q83"/>
  <c r="K83"/>
  <c r="I83"/>
  <c r="E83"/>
  <c r="C83"/>
  <c r="Y82"/>
  <c r="W82"/>
  <c r="S82"/>
  <c r="Q82"/>
  <c r="K82"/>
  <c r="I82"/>
  <c r="E82"/>
  <c r="C82"/>
  <c r="Y81"/>
  <c r="W81"/>
  <c r="S81"/>
  <c r="Q81"/>
  <c r="K81"/>
  <c r="I81"/>
  <c r="E81"/>
  <c r="C81"/>
  <c r="Y80"/>
  <c r="W80"/>
  <c r="S80"/>
  <c r="Q80"/>
  <c r="K80"/>
  <c r="I80"/>
  <c r="E80"/>
  <c r="C80"/>
  <c r="Y79"/>
  <c r="W79"/>
  <c r="S79"/>
  <c r="Q79"/>
  <c r="K79"/>
  <c r="I79"/>
  <c r="E79"/>
  <c r="C79"/>
  <c r="G79" s="1"/>
  <c r="F72"/>
  <c r="Y68"/>
  <c r="W68"/>
  <c r="S68"/>
  <c r="Q68"/>
  <c r="K68"/>
  <c r="I68"/>
  <c r="E68"/>
  <c r="C68"/>
  <c r="AA67"/>
  <c r="U67"/>
  <c r="M67"/>
  <c r="G67"/>
  <c r="AA66"/>
  <c r="U66"/>
  <c r="M66"/>
  <c r="G66"/>
  <c r="O66" s="1"/>
  <c r="AA65"/>
  <c r="U65"/>
  <c r="M65"/>
  <c r="G65"/>
  <c r="O65" s="1"/>
  <c r="AA64"/>
  <c r="U64"/>
  <c r="M64"/>
  <c r="G64"/>
  <c r="AA63"/>
  <c r="U63"/>
  <c r="M63"/>
  <c r="G63"/>
  <c r="O63" s="1"/>
  <c r="AA62"/>
  <c r="U62"/>
  <c r="M62"/>
  <c r="G62"/>
  <c r="AA61"/>
  <c r="U61"/>
  <c r="M61"/>
  <c r="G61"/>
  <c r="AA60"/>
  <c r="U60"/>
  <c r="M60"/>
  <c r="G60"/>
  <c r="AA59"/>
  <c r="U59"/>
  <c r="M59"/>
  <c r="G59"/>
  <c r="AA58"/>
  <c r="U58"/>
  <c r="M58"/>
  <c r="G58"/>
  <c r="AA57"/>
  <c r="U57"/>
  <c r="M57"/>
  <c r="G57"/>
  <c r="AA56"/>
  <c r="U56"/>
  <c r="M56"/>
  <c r="G56"/>
  <c r="AA55"/>
  <c r="U55"/>
  <c r="M55"/>
  <c r="G55"/>
  <c r="AA54"/>
  <c r="U54"/>
  <c r="M54"/>
  <c r="G54"/>
  <c r="AA53"/>
  <c r="U53"/>
  <c r="M53"/>
  <c r="O53" s="1"/>
  <c r="G53"/>
  <c r="AA52"/>
  <c r="U52"/>
  <c r="M52"/>
  <c r="G52"/>
  <c r="AA51"/>
  <c r="U51"/>
  <c r="M51"/>
  <c r="G51"/>
  <c r="AA50"/>
  <c r="U50"/>
  <c r="M50"/>
  <c r="G50"/>
  <c r="O50" s="1"/>
  <c r="AA49"/>
  <c r="U49"/>
  <c r="M49"/>
  <c r="G49"/>
  <c r="AA48"/>
  <c r="U48"/>
  <c r="M48"/>
  <c r="G48"/>
  <c r="AA47"/>
  <c r="U47"/>
  <c r="M47"/>
  <c r="G47"/>
  <c r="AA46"/>
  <c r="U46"/>
  <c r="M46"/>
  <c r="G46"/>
  <c r="O46" s="1"/>
  <c r="AA45"/>
  <c r="U45"/>
  <c r="M45"/>
  <c r="G45"/>
  <c r="AA44"/>
  <c r="U44"/>
  <c r="M44"/>
  <c r="G44"/>
  <c r="F37"/>
  <c r="Y33"/>
  <c r="W33"/>
  <c r="S33"/>
  <c r="Q33"/>
  <c r="K33"/>
  <c r="I33"/>
  <c r="E33"/>
  <c r="C33"/>
  <c r="AA32"/>
  <c r="U32"/>
  <c r="M32"/>
  <c r="G32"/>
  <c r="O32" s="1"/>
  <c r="AA31"/>
  <c r="U31"/>
  <c r="M31"/>
  <c r="G31"/>
  <c r="AA30"/>
  <c r="U30"/>
  <c r="M30"/>
  <c r="G30"/>
  <c r="AA29"/>
  <c r="U29"/>
  <c r="M29"/>
  <c r="G29"/>
  <c r="AA28"/>
  <c r="U28"/>
  <c r="M28"/>
  <c r="G28"/>
  <c r="AA27"/>
  <c r="U27"/>
  <c r="M27"/>
  <c r="G27"/>
  <c r="AA26"/>
  <c r="U26"/>
  <c r="M26"/>
  <c r="G26"/>
  <c r="AA25"/>
  <c r="U25"/>
  <c r="M25"/>
  <c r="G25"/>
  <c r="AA24"/>
  <c r="U24"/>
  <c r="M24"/>
  <c r="G24"/>
  <c r="AA23"/>
  <c r="U23"/>
  <c r="M23"/>
  <c r="L23"/>
  <c r="G23"/>
  <c r="AA22"/>
  <c r="U22"/>
  <c r="M22"/>
  <c r="G22"/>
  <c r="AA21"/>
  <c r="U21"/>
  <c r="M21"/>
  <c r="O21" s="1"/>
  <c r="G21"/>
  <c r="AA20"/>
  <c r="U20"/>
  <c r="M20"/>
  <c r="G20"/>
  <c r="AA19"/>
  <c r="U19"/>
  <c r="M19"/>
  <c r="G19"/>
  <c r="AA18"/>
  <c r="U18"/>
  <c r="M18"/>
  <c r="G18"/>
  <c r="AA17"/>
  <c r="U17"/>
  <c r="O17"/>
  <c r="M17"/>
  <c r="L17"/>
  <c r="G17"/>
  <c r="D17"/>
  <c r="AA16"/>
  <c r="U16"/>
  <c r="M16"/>
  <c r="G16"/>
  <c r="O16" s="1"/>
  <c r="AA15"/>
  <c r="U15"/>
  <c r="M15"/>
  <c r="G15"/>
  <c r="AA14"/>
  <c r="U14"/>
  <c r="M14"/>
  <c r="G14"/>
  <c r="AA13"/>
  <c r="U13"/>
  <c r="M13"/>
  <c r="G13"/>
  <c r="AA12"/>
  <c r="U12"/>
  <c r="M12"/>
  <c r="G12"/>
  <c r="AA11"/>
  <c r="U11"/>
  <c r="M11"/>
  <c r="G11"/>
  <c r="AA10"/>
  <c r="U10"/>
  <c r="M10"/>
  <c r="G10"/>
  <c r="AA9"/>
  <c r="U9"/>
  <c r="M9"/>
  <c r="G9"/>
  <c r="C4"/>
  <c r="J66" s="1"/>
  <c r="G2"/>
  <c r="Y102" i="33"/>
  <c r="W102"/>
  <c r="S102"/>
  <c r="Q102"/>
  <c r="K102"/>
  <c r="I102"/>
  <c r="E102"/>
  <c r="C102"/>
  <c r="G102" s="1"/>
  <c r="Y101"/>
  <c r="W101"/>
  <c r="S101"/>
  <c r="Q101"/>
  <c r="K101"/>
  <c r="I101"/>
  <c r="E101"/>
  <c r="C101"/>
  <c r="Y100"/>
  <c r="W100"/>
  <c r="S100"/>
  <c r="Q100"/>
  <c r="K100"/>
  <c r="I100"/>
  <c r="E100"/>
  <c r="C100"/>
  <c r="Y99"/>
  <c r="W99"/>
  <c r="AA99" s="1"/>
  <c r="S99"/>
  <c r="Q99"/>
  <c r="K99"/>
  <c r="I99"/>
  <c r="E99"/>
  <c r="C99"/>
  <c r="G99" s="1"/>
  <c r="Y98"/>
  <c r="W98"/>
  <c r="S98"/>
  <c r="Q98"/>
  <c r="K98"/>
  <c r="I98"/>
  <c r="E98"/>
  <c r="C98"/>
  <c r="Y97"/>
  <c r="W97"/>
  <c r="S97"/>
  <c r="Q97"/>
  <c r="K97"/>
  <c r="I97"/>
  <c r="E97"/>
  <c r="C97"/>
  <c r="Y96"/>
  <c r="W96"/>
  <c r="S96"/>
  <c r="Q96"/>
  <c r="K96"/>
  <c r="I96"/>
  <c r="E96"/>
  <c r="C96"/>
  <c r="Y95"/>
  <c r="W95"/>
  <c r="S95"/>
  <c r="Q95"/>
  <c r="K95"/>
  <c r="I95"/>
  <c r="E95"/>
  <c r="C95"/>
  <c r="Y94"/>
  <c r="W94"/>
  <c r="S94"/>
  <c r="Q94"/>
  <c r="K94"/>
  <c r="I94"/>
  <c r="E94"/>
  <c r="C94"/>
  <c r="G94" s="1"/>
  <c r="Y93"/>
  <c r="W93"/>
  <c r="S93"/>
  <c r="Q93"/>
  <c r="K93"/>
  <c r="I93"/>
  <c r="E93"/>
  <c r="C93"/>
  <c r="Y92"/>
  <c r="W92"/>
  <c r="S92"/>
  <c r="Q92"/>
  <c r="K92"/>
  <c r="I92"/>
  <c r="E92"/>
  <c r="C92"/>
  <c r="Y91"/>
  <c r="W91"/>
  <c r="S91"/>
  <c r="Q91"/>
  <c r="K91"/>
  <c r="I91"/>
  <c r="E91"/>
  <c r="C91"/>
  <c r="G91" s="1"/>
  <c r="Y90"/>
  <c r="W90"/>
  <c r="S90"/>
  <c r="Q90"/>
  <c r="K90"/>
  <c r="I90"/>
  <c r="E90"/>
  <c r="C90"/>
  <c r="G90" s="1"/>
  <c r="Y89"/>
  <c r="W89"/>
  <c r="S89"/>
  <c r="Q89"/>
  <c r="K89"/>
  <c r="I89"/>
  <c r="E89"/>
  <c r="C89"/>
  <c r="Y88"/>
  <c r="W88"/>
  <c r="S88"/>
  <c r="Q88"/>
  <c r="U88" s="1"/>
  <c r="K88"/>
  <c r="I88"/>
  <c r="E88"/>
  <c r="C88"/>
  <c r="Y87"/>
  <c r="W87"/>
  <c r="S87"/>
  <c r="Q87"/>
  <c r="K87"/>
  <c r="I87"/>
  <c r="E87"/>
  <c r="C87"/>
  <c r="Y86"/>
  <c r="W86"/>
  <c r="S86"/>
  <c r="Q86"/>
  <c r="K86"/>
  <c r="I86"/>
  <c r="E86"/>
  <c r="C86"/>
  <c r="G86" s="1"/>
  <c r="Y85"/>
  <c r="W85"/>
  <c r="S85"/>
  <c r="Q85"/>
  <c r="K85"/>
  <c r="I85"/>
  <c r="E85"/>
  <c r="C85"/>
  <c r="G85" s="1"/>
  <c r="Y84"/>
  <c r="W84"/>
  <c r="S84"/>
  <c r="Q84"/>
  <c r="K84"/>
  <c r="I84"/>
  <c r="E84"/>
  <c r="C84"/>
  <c r="G84" s="1"/>
  <c r="Y83"/>
  <c r="W83"/>
  <c r="S83"/>
  <c r="Q83"/>
  <c r="K83"/>
  <c r="I83"/>
  <c r="E83"/>
  <c r="C83"/>
  <c r="G83" s="1"/>
  <c r="Y82"/>
  <c r="W82"/>
  <c r="S82"/>
  <c r="Q82"/>
  <c r="K82"/>
  <c r="I82"/>
  <c r="E82"/>
  <c r="C82"/>
  <c r="G82" s="1"/>
  <c r="Y81"/>
  <c r="W81"/>
  <c r="S81"/>
  <c r="Q81"/>
  <c r="K81"/>
  <c r="I81"/>
  <c r="E81"/>
  <c r="C81"/>
  <c r="Y80"/>
  <c r="W80"/>
  <c r="S80"/>
  <c r="Q80"/>
  <c r="K80"/>
  <c r="I80"/>
  <c r="E80"/>
  <c r="C80"/>
  <c r="Y79"/>
  <c r="W79"/>
  <c r="S79"/>
  <c r="Q79"/>
  <c r="K79"/>
  <c r="I79"/>
  <c r="E79"/>
  <c r="C79"/>
  <c r="F72"/>
  <c r="Y68"/>
  <c r="W68"/>
  <c r="S68"/>
  <c r="Q68"/>
  <c r="K68"/>
  <c r="I68"/>
  <c r="E68"/>
  <c r="C68"/>
  <c r="AA67"/>
  <c r="U67"/>
  <c r="M67"/>
  <c r="G67"/>
  <c r="AA66"/>
  <c r="U66"/>
  <c r="M66"/>
  <c r="O66" s="1"/>
  <c r="G66"/>
  <c r="AA65"/>
  <c r="U65"/>
  <c r="M65"/>
  <c r="G65"/>
  <c r="AA64"/>
  <c r="U64"/>
  <c r="M64"/>
  <c r="G64"/>
  <c r="AA63"/>
  <c r="U63"/>
  <c r="M63"/>
  <c r="G63"/>
  <c r="AA62"/>
  <c r="U62"/>
  <c r="M62"/>
  <c r="G62"/>
  <c r="AA61"/>
  <c r="U61"/>
  <c r="M61"/>
  <c r="G61"/>
  <c r="AA60"/>
  <c r="U60"/>
  <c r="M60"/>
  <c r="G60"/>
  <c r="AA59"/>
  <c r="U59"/>
  <c r="M59"/>
  <c r="G59"/>
  <c r="AA58"/>
  <c r="U58"/>
  <c r="M58"/>
  <c r="G58"/>
  <c r="AA57"/>
  <c r="U57"/>
  <c r="M57"/>
  <c r="G57"/>
  <c r="AA56"/>
  <c r="U56"/>
  <c r="M56"/>
  <c r="G56"/>
  <c r="AA55"/>
  <c r="U55"/>
  <c r="M55"/>
  <c r="G55"/>
  <c r="AA54"/>
  <c r="U54"/>
  <c r="M54"/>
  <c r="G54"/>
  <c r="AA53"/>
  <c r="U53"/>
  <c r="M53"/>
  <c r="G53"/>
  <c r="AA52"/>
  <c r="U52"/>
  <c r="M52"/>
  <c r="G52"/>
  <c r="AA51"/>
  <c r="U51"/>
  <c r="M51"/>
  <c r="G51"/>
  <c r="AA50"/>
  <c r="U50"/>
  <c r="M50"/>
  <c r="G50"/>
  <c r="AA49"/>
  <c r="U49"/>
  <c r="M49"/>
  <c r="G49"/>
  <c r="AA48"/>
  <c r="U48"/>
  <c r="M48"/>
  <c r="G48"/>
  <c r="AA47"/>
  <c r="U47"/>
  <c r="M47"/>
  <c r="G47"/>
  <c r="AA46"/>
  <c r="U46"/>
  <c r="M46"/>
  <c r="O46" s="1"/>
  <c r="G46"/>
  <c r="AA45"/>
  <c r="U45"/>
  <c r="M45"/>
  <c r="G45"/>
  <c r="AA44"/>
  <c r="U44"/>
  <c r="M44"/>
  <c r="G44"/>
  <c r="G37"/>
  <c r="F37"/>
  <c r="C39" s="1"/>
  <c r="Y33"/>
  <c r="W33"/>
  <c r="S33"/>
  <c r="Q33"/>
  <c r="K33"/>
  <c r="I33"/>
  <c r="E33"/>
  <c r="C33"/>
  <c r="AA32"/>
  <c r="U32"/>
  <c r="M32"/>
  <c r="G32"/>
  <c r="AA31"/>
  <c r="U31"/>
  <c r="M31"/>
  <c r="G31"/>
  <c r="AA30"/>
  <c r="U30"/>
  <c r="M30"/>
  <c r="G30"/>
  <c r="AA29"/>
  <c r="U29"/>
  <c r="M29"/>
  <c r="G29"/>
  <c r="AA28"/>
  <c r="U28"/>
  <c r="M28"/>
  <c r="G28"/>
  <c r="AA27"/>
  <c r="U27"/>
  <c r="M27"/>
  <c r="G27"/>
  <c r="AA26"/>
  <c r="U26"/>
  <c r="M26"/>
  <c r="G26"/>
  <c r="AA25"/>
  <c r="U25"/>
  <c r="M25"/>
  <c r="G25"/>
  <c r="AA24"/>
  <c r="U24"/>
  <c r="M24"/>
  <c r="G24"/>
  <c r="AA23"/>
  <c r="U23"/>
  <c r="M23"/>
  <c r="G23"/>
  <c r="AA22"/>
  <c r="U22"/>
  <c r="M22"/>
  <c r="O22" s="1"/>
  <c r="G22"/>
  <c r="AA21"/>
  <c r="U21"/>
  <c r="M21"/>
  <c r="O21" s="1"/>
  <c r="G21"/>
  <c r="AA20"/>
  <c r="U20"/>
  <c r="M20"/>
  <c r="G20"/>
  <c r="AA19"/>
  <c r="U19"/>
  <c r="M19"/>
  <c r="G19"/>
  <c r="AA18"/>
  <c r="U18"/>
  <c r="M18"/>
  <c r="O18" s="1"/>
  <c r="G18"/>
  <c r="AA17"/>
  <c r="U17"/>
  <c r="M17"/>
  <c r="O17" s="1"/>
  <c r="G17"/>
  <c r="AA16"/>
  <c r="U16"/>
  <c r="M16"/>
  <c r="G16"/>
  <c r="AA15"/>
  <c r="U15"/>
  <c r="M15"/>
  <c r="G15"/>
  <c r="AA14"/>
  <c r="U14"/>
  <c r="M14"/>
  <c r="O14" s="1"/>
  <c r="G14"/>
  <c r="AA13"/>
  <c r="U13"/>
  <c r="M13"/>
  <c r="O13" s="1"/>
  <c r="G13"/>
  <c r="AA12"/>
  <c r="U12"/>
  <c r="M12"/>
  <c r="G12"/>
  <c r="AA11"/>
  <c r="U11"/>
  <c r="M11"/>
  <c r="G11"/>
  <c r="AA10"/>
  <c r="U10"/>
  <c r="M10"/>
  <c r="O10" s="1"/>
  <c r="G10"/>
  <c r="AA9"/>
  <c r="U9"/>
  <c r="M9"/>
  <c r="O9" s="1"/>
  <c r="G9"/>
  <c r="C4"/>
  <c r="G2"/>
  <c r="AA66" i="32"/>
  <c r="W100"/>
  <c r="W97"/>
  <c r="W96"/>
  <c r="W93"/>
  <c r="AA93" s="1"/>
  <c r="W92"/>
  <c r="AA54"/>
  <c r="W88"/>
  <c r="W85"/>
  <c r="AA85" s="1"/>
  <c r="W84"/>
  <c r="AA46"/>
  <c r="AA45"/>
  <c r="M66"/>
  <c r="I97"/>
  <c r="I92"/>
  <c r="M53"/>
  <c r="I85"/>
  <c r="I84"/>
  <c r="I81"/>
  <c r="I80"/>
  <c r="I96"/>
  <c r="I89"/>
  <c r="I83"/>
  <c r="M83" s="1"/>
  <c r="Y102"/>
  <c r="W102"/>
  <c r="AA102" s="1"/>
  <c r="S102"/>
  <c r="Q102"/>
  <c r="U102" s="1"/>
  <c r="K102"/>
  <c r="I102"/>
  <c r="E102"/>
  <c r="C102"/>
  <c r="G102" s="1"/>
  <c r="Y101"/>
  <c r="S101"/>
  <c r="Q101"/>
  <c r="K101"/>
  <c r="I101"/>
  <c r="E101"/>
  <c r="C101"/>
  <c r="Y100"/>
  <c r="S100"/>
  <c r="Q100"/>
  <c r="K100"/>
  <c r="I100"/>
  <c r="E100"/>
  <c r="C100"/>
  <c r="Y99"/>
  <c r="W99"/>
  <c r="S99"/>
  <c r="Q99"/>
  <c r="K99"/>
  <c r="I99"/>
  <c r="E99"/>
  <c r="C99"/>
  <c r="Y98"/>
  <c r="W98"/>
  <c r="S98"/>
  <c r="Q98"/>
  <c r="K98"/>
  <c r="I98"/>
  <c r="E98"/>
  <c r="C98"/>
  <c r="Y97"/>
  <c r="S97"/>
  <c r="Q97"/>
  <c r="K97"/>
  <c r="E97"/>
  <c r="C97"/>
  <c r="Y96"/>
  <c r="S96"/>
  <c r="Q96"/>
  <c r="K96"/>
  <c r="E96"/>
  <c r="C96"/>
  <c r="Y95"/>
  <c r="W95"/>
  <c r="S95"/>
  <c r="Q95"/>
  <c r="U95" s="1"/>
  <c r="K95"/>
  <c r="I95"/>
  <c r="M95" s="1"/>
  <c r="E95"/>
  <c r="C95"/>
  <c r="G95" s="1"/>
  <c r="Y94"/>
  <c r="W94"/>
  <c r="AA94" s="1"/>
  <c r="S94"/>
  <c r="Q94"/>
  <c r="U94" s="1"/>
  <c r="K94"/>
  <c r="I94"/>
  <c r="E94"/>
  <c r="C94"/>
  <c r="G94" s="1"/>
  <c r="Y93"/>
  <c r="S93"/>
  <c r="Q93"/>
  <c r="K93"/>
  <c r="E93"/>
  <c r="C93"/>
  <c r="G93" s="1"/>
  <c r="Y92"/>
  <c r="S92"/>
  <c r="Q92"/>
  <c r="K92"/>
  <c r="E92"/>
  <c r="C92"/>
  <c r="Y91"/>
  <c r="W91"/>
  <c r="S91"/>
  <c r="Q91"/>
  <c r="K91"/>
  <c r="I91"/>
  <c r="E91"/>
  <c r="C91"/>
  <c r="Y90"/>
  <c r="W90"/>
  <c r="S90"/>
  <c r="Q90"/>
  <c r="K90"/>
  <c r="I90"/>
  <c r="E90"/>
  <c r="C90"/>
  <c r="Y89"/>
  <c r="S89"/>
  <c r="Q89"/>
  <c r="K89"/>
  <c r="E89"/>
  <c r="C89"/>
  <c r="Y88"/>
  <c r="S88"/>
  <c r="Q88"/>
  <c r="K88"/>
  <c r="E88"/>
  <c r="C88"/>
  <c r="Y87"/>
  <c r="W87"/>
  <c r="S87"/>
  <c r="Q87"/>
  <c r="U87" s="1"/>
  <c r="K87"/>
  <c r="I87"/>
  <c r="M87" s="1"/>
  <c r="E87"/>
  <c r="C87"/>
  <c r="G87" s="1"/>
  <c r="Y86"/>
  <c r="W86"/>
  <c r="AA86" s="1"/>
  <c r="S86"/>
  <c r="Q86"/>
  <c r="U86" s="1"/>
  <c r="K86"/>
  <c r="I86"/>
  <c r="E86"/>
  <c r="C86"/>
  <c r="G86" s="1"/>
  <c r="Y85"/>
  <c r="S85"/>
  <c r="Q85"/>
  <c r="K85"/>
  <c r="E85"/>
  <c r="C85"/>
  <c r="Y84"/>
  <c r="S84"/>
  <c r="Q84"/>
  <c r="K84"/>
  <c r="E84"/>
  <c r="C84"/>
  <c r="G84" s="1"/>
  <c r="Y83"/>
  <c r="W83"/>
  <c r="AA83" s="1"/>
  <c r="S83"/>
  <c r="Q83"/>
  <c r="K83"/>
  <c r="E83"/>
  <c r="C83"/>
  <c r="Y82"/>
  <c r="W82"/>
  <c r="S82"/>
  <c r="Q82"/>
  <c r="K82"/>
  <c r="I82"/>
  <c r="E82"/>
  <c r="C82"/>
  <c r="Y81"/>
  <c r="W81"/>
  <c r="S81"/>
  <c r="Q81"/>
  <c r="K81"/>
  <c r="E81"/>
  <c r="C81"/>
  <c r="Y80"/>
  <c r="S80"/>
  <c r="Q80"/>
  <c r="K80"/>
  <c r="E80"/>
  <c r="C80"/>
  <c r="Y79"/>
  <c r="W79"/>
  <c r="S79"/>
  <c r="Q79"/>
  <c r="U79" s="1"/>
  <c r="K79"/>
  <c r="I79"/>
  <c r="E79"/>
  <c r="C79"/>
  <c r="F72"/>
  <c r="C74" s="1"/>
  <c r="Y68"/>
  <c r="W68"/>
  <c r="S68"/>
  <c r="Q68"/>
  <c r="K68"/>
  <c r="I68"/>
  <c r="E68"/>
  <c r="C68"/>
  <c r="AA67"/>
  <c r="U67"/>
  <c r="M67"/>
  <c r="G67"/>
  <c r="U66"/>
  <c r="G66"/>
  <c r="U65"/>
  <c r="M65"/>
  <c r="G65"/>
  <c r="AA64"/>
  <c r="U64"/>
  <c r="M64"/>
  <c r="G64"/>
  <c r="AA63"/>
  <c r="U63"/>
  <c r="M63"/>
  <c r="G63"/>
  <c r="U62"/>
  <c r="G62"/>
  <c r="U61"/>
  <c r="M61"/>
  <c r="G61"/>
  <c r="AA60"/>
  <c r="U60"/>
  <c r="M60"/>
  <c r="G60"/>
  <c r="AA59"/>
  <c r="U59"/>
  <c r="M59"/>
  <c r="G59"/>
  <c r="U58"/>
  <c r="G58"/>
  <c r="AA57"/>
  <c r="U57"/>
  <c r="G57"/>
  <c r="AA56"/>
  <c r="U56"/>
  <c r="M56"/>
  <c r="G56"/>
  <c r="AA55"/>
  <c r="U55"/>
  <c r="M55"/>
  <c r="G55"/>
  <c r="U54"/>
  <c r="G54"/>
  <c r="AA53"/>
  <c r="U53"/>
  <c r="G53"/>
  <c r="AA52"/>
  <c r="U52"/>
  <c r="M52"/>
  <c r="G52"/>
  <c r="AA51"/>
  <c r="U51"/>
  <c r="M51"/>
  <c r="G51"/>
  <c r="U50"/>
  <c r="G50"/>
  <c r="U49"/>
  <c r="M49"/>
  <c r="G49"/>
  <c r="AA48"/>
  <c r="U48"/>
  <c r="M48"/>
  <c r="G48"/>
  <c r="AA47"/>
  <c r="U47"/>
  <c r="M47"/>
  <c r="G47"/>
  <c r="U46"/>
  <c r="G46"/>
  <c r="U45"/>
  <c r="G45"/>
  <c r="AA44"/>
  <c r="U44"/>
  <c r="M44"/>
  <c r="G44"/>
  <c r="F37"/>
  <c r="G37" s="1"/>
  <c r="Y33"/>
  <c r="W33"/>
  <c r="S33"/>
  <c r="Q33"/>
  <c r="K33"/>
  <c r="I33"/>
  <c r="E33"/>
  <c r="C33"/>
  <c r="AA32"/>
  <c r="U32"/>
  <c r="M32"/>
  <c r="G32"/>
  <c r="AA31"/>
  <c r="U31"/>
  <c r="M31"/>
  <c r="G31"/>
  <c r="AA30"/>
  <c r="U30"/>
  <c r="M30"/>
  <c r="G30"/>
  <c r="AA29"/>
  <c r="U29"/>
  <c r="M29"/>
  <c r="G29"/>
  <c r="AA28"/>
  <c r="U28"/>
  <c r="M28"/>
  <c r="G28"/>
  <c r="AA27"/>
  <c r="U27"/>
  <c r="M27"/>
  <c r="O27" s="1"/>
  <c r="G27"/>
  <c r="AA26"/>
  <c r="U26"/>
  <c r="M26"/>
  <c r="G26"/>
  <c r="AA25"/>
  <c r="U25"/>
  <c r="M25"/>
  <c r="G25"/>
  <c r="AA24"/>
  <c r="U24"/>
  <c r="M24"/>
  <c r="G24"/>
  <c r="AA23"/>
  <c r="U23"/>
  <c r="M23"/>
  <c r="G23"/>
  <c r="AA22"/>
  <c r="U22"/>
  <c r="M22"/>
  <c r="G22"/>
  <c r="AA21"/>
  <c r="U21"/>
  <c r="M21"/>
  <c r="G21"/>
  <c r="AA20"/>
  <c r="U20"/>
  <c r="M20"/>
  <c r="G20"/>
  <c r="AA19"/>
  <c r="U19"/>
  <c r="M19"/>
  <c r="G19"/>
  <c r="AA18"/>
  <c r="U18"/>
  <c r="M18"/>
  <c r="G18"/>
  <c r="AA17"/>
  <c r="U17"/>
  <c r="M17"/>
  <c r="G17"/>
  <c r="AA16"/>
  <c r="U16"/>
  <c r="M16"/>
  <c r="G16"/>
  <c r="AA15"/>
  <c r="U15"/>
  <c r="M15"/>
  <c r="G15"/>
  <c r="AA14"/>
  <c r="U14"/>
  <c r="M14"/>
  <c r="G14"/>
  <c r="AA13"/>
  <c r="U13"/>
  <c r="M13"/>
  <c r="O13" s="1"/>
  <c r="G13"/>
  <c r="AA12"/>
  <c r="U12"/>
  <c r="M12"/>
  <c r="O12" s="1"/>
  <c r="G12"/>
  <c r="AA11"/>
  <c r="U11"/>
  <c r="M11"/>
  <c r="G11"/>
  <c r="AA10"/>
  <c r="U10"/>
  <c r="M10"/>
  <c r="G10"/>
  <c r="AA9"/>
  <c r="U9"/>
  <c r="M9"/>
  <c r="O9" s="1"/>
  <c r="G9"/>
  <c r="C4"/>
  <c r="J53" s="1"/>
  <c r="G2"/>
  <c r="O46" i="38" l="1"/>
  <c r="O30" i="39"/>
  <c r="O31"/>
  <c r="O32"/>
  <c r="O16" i="38"/>
  <c r="O17"/>
  <c r="O18"/>
  <c r="O10"/>
  <c r="O12"/>
  <c r="O13"/>
  <c r="O14"/>
  <c r="O20"/>
  <c r="O21"/>
  <c r="O22"/>
  <c r="O49" i="3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22"/>
  <c r="O23"/>
  <c r="O24"/>
  <c r="O10"/>
  <c r="O11"/>
  <c r="O12"/>
  <c r="O13"/>
  <c r="O14"/>
  <c r="O15"/>
  <c r="O16"/>
  <c r="O17"/>
  <c r="O18"/>
  <c r="O19"/>
  <c r="O20"/>
  <c r="O26"/>
  <c r="O27"/>
  <c r="O28"/>
  <c r="O28" i="38"/>
  <c r="O64"/>
  <c r="O63"/>
  <c r="O62"/>
  <c r="O29"/>
  <c r="O27"/>
  <c r="D9" i="39"/>
  <c r="J9"/>
  <c r="R9"/>
  <c r="X9"/>
  <c r="F10"/>
  <c r="L10"/>
  <c r="T10"/>
  <c r="Z10"/>
  <c r="D11"/>
  <c r="J11"/>
  <c r="R11"/>
  <c r="X11"/>
  <c r="F12"/>
  <c r="L12"/>
  <c r="T12"/>
  <c r="Z12"/>
  <c r="D13"/>
  <c r="J13"/>
  <c r="R13"/>
  <c r="X13"/>
  <c r="F14"/>
  <c r="L14"/>
  <c r="T14"/>
  <c r="Z14"/>
  <c r="Z84" s="1"/>
  <c r="D15"/>
  <c r="J15"/>
  <c r="R15"/>
  <c r="X15"/>
  <c r="F16"/>
  <c r="L16"/>
  <c r="T16"/>
  <c r="Z16"/>
  <c r="D17"/>
  <c r="J17"/>
  <c r="R17"/>
  <c r="X17"/>
  <c r="F18"/>
  <c r="L18"/>
  <c r="T18"/>
  <c r="Z18"/>
  <c r="D19"/>
  <c r="J19"/>
  <c r="R19"/>
  <c r="X19"/>
  <c r="D21"/>
  <c r="J21"/>
  <c r="L24"/>
  <c r="T24"/>
  <c r="F26"/>
  <c r="Z26"/>
  <c r="R27"/>
  <c r="X27"/>
  <c r="D29"/>
  <c r="J29"/>
  <c r="L32"/>
  <c r="T32"/>
  <c r="G37"/>
  <c r="F45"/>
  <c r="Z45"/>
  <c r="R46"/>
  <c r="X46"/>
  <c r="D48"/>
  <c r="J48"/>
  <c r="G72"/>
  <c r="L20"/>
  <c r="T20"/>
  <c r="F22"/>
  <c r="Z22"/>
  <c r="R23"/>
  <c r="X23"/>
  <c r="D25"/>
  <c r="J25"/>
  <c r="L28"/>
  <c r="T28"/>
  <c r="F30"/>
  <c r="Z30"/>
  <c r="R31"/>
  <c r="X31"/>
  <c r="D44"/>
  <c r="J44"/>
  <c r="J79" s="1"/>
  <c r="L47"/>
  <c r="T47"/>
  <c r="F49"/>
  <c r="D79"/>
  <c r="X67"/>
  <c r="R67"/>
  <c r="J67"/>
  <c r="D67"/>
  <c r="Z66"/>
  <c r="T66"/>
  <c r="L66"/>
  <c r="F66"/>
  <c r="X65"/>
  <c r="R65"/>
  <c r="J65"/>
  <c r="D65"/>
  <c r="Z64"/>
  <c r="T64"/>
  <c r="L64"/>
  <c r="F64"/>
  <c r="X63"/>
  <c r="R63"/>
  <c r="J63"/>
  <c r="D63"/>
  <c r="Z62"/>
  <c r="T62"/>
  <c r="L62"/>
  <c r="F62"/>
  <c r="X61"/>
  <c r="R61"/>
  <c r="J61"/>
  <c r="D61"/>
  <c r="Z60"/>
  <c r="T60"/>
  <c r="L60"/>
  <c r="F60"/>
  <c r="X59"/>
  <c r="R59"/>
  <c r="J59"/>
  <c r="D59"/>
  <c r="Z58"/>
  <c r="T58"/>
  <c r="L58"/>
  <c r="F58"/>
  <c r="X57"/>
  <c r="R57"/>
  <c r="J57"/>
  <c r="D57"/>
  <c r="Z56"/>
  <c r="T56"/>
  <c r="L56"/>
  <c r="F56"/>
  <c r="X55"/>
  <c r="R55"/>
  <c r="J55"/>
  <c r="D55"/>
  <c r="Z54"/>
  <c r="T54"/>
  <c r="L54"/>
  <c r="F54"/>
  <c r="X53"/>
  <c r="R53"/>
  <c r="J53"/>
  <c r="D53"/>
  <c r="Z52"/>
  <c r="T52"/>
  <c r="L52"/>
  <c r="F52"/>
  <c r="X51"/>
  <c r="R51"/>
  <c r="J51"/>
  <c r="D51"/>
  <c r="Z50"/>
  <c r="T50"/>
  <c r="L50"/>
  <c r="F50"/>
  <c r="X49"/>
  <c r="AB49" s="1"/>
  <c r="R49"/>
  <c r="J49"/>
  <c r="D49"/>
  <c r="H49" s="1"/>
  <c r="Z48"/>
  <c r="T48"/>
  <c r="L48"/>
  <c r="F48"/>
  <c r="X47"/>
  <c r="R47"/>
  <c r="J47"/>
  <c r="N47" s="1"/>
  <c r="D47"/>
  <c r="Z46"/>
  <c r="T46"/>
  <c r="L46"/>
  <c r="F46"/>
  <c r="X45"/>
  <c r="AB45" s="1"/>
  <c r="R45"/>
  <c r="J45"/>
  <c r="D45"/>
  <c r="H45" s="1"/>
  <c r="Z44"/>
  <c r="T44"/>
  <c r="L44"/>
  <c r="F44"/>
  <c r="X32"/>
  <c r="R32"/>
  <c r="J32"/>
  <c r="D32"/>
  <c r="Z31"/>
  <c r="Z101" s="1"/>
  <c r="T31"/>
  <c r="T101" s="1"/>
  <c r="L31"/>
  <c r="L101" s="1"/>
  <c r="F31"/>
  <c r="F101" s="1"/>
  <c r="X30"/>
  <c r="R30"/>
  <c r="J30"/>
  <c r="D30"/>
  <c r="Z29"/>
  <c r="Z99" s="1"/>
  <c r="T29"/>
  <c r="T99" s="1"/>
  <c r="L29"/>
  <c r="L99" s="1"/>
  <c r="F29"/>
  <c r="F99" s="1"/>
  <c r="X28"/>
  <c r="R28"/>
  <c r="J28"/>
  <c r="D28"/>
  <c r="Z27"/>
  <c r="Z97" s="1"/>
  <c r="T27"/>
  <c r="T97" s="1"/>
  <c r="L27"/>
  <c r="L97" s="1"/>
  <c r="F27"/>
  <c r="F97" s="1"/>
  <c r="X26"/>
  <c r="R26"/>
  <c r="J26"/>
  <c r="D26"/>
  <c r="Z25"/>
  <c r="Z95" s="1"/>
  <c r="T25"/>
  <c r="T95" s="1"/>
  <c r="L25"/>
  <c r="L95" s="1"/>
  <c r="F25"/>
  <c r="F95" s="1"/>
  <c r="X24"/>
  <c r="R24"/>
  <c r="J24"/>
  <c r="D24"/>
  <c r="Z23"/>
  <c r="Z93" s="1"/>
  <c r="T23"/>
  <c r="T93" s="1"/>
  <c r="L23"/>
  <c r="L93" s="1"/>
  <c r="F23"/>
  <c r="F93" s="1"/>
  <c r="X22"/>
  <c r="R22"/>
  <c r="J22"/>
  <c r="D22"/>
  <c r="Z21"/>
  <c r="Z91" s="1"/>
  <c r="T21"/>
  <c r="T91" s="1"/>
  <c r="L21"/>
  <c r="L91" s="1"/>
  <c r="F21"/>
  <c r="F91" s="1"/>
  <c r="X20"/>
  <c r="R20"/>
  <c r="J20"/>
  <c r="D20"/>
  <c r="Z67"/>
  <c r="T67"/>
  <c r="L67"/>
  <c r="L102" s="1"/>
  <c r="F67"/>
  <c r="X66"/>
  <c r="AB66" s="1"/>
  <c r="R66"/>
  <c r="V66" s="1"/>
  <c r="J66"/>
  <c r="N66" s="1"/>
  <c r="D66"/>
  <c r="H66" s="1"/>
  <c r="Z65"/>
  <c r="T65"/>
  <c r="L65"/>
  <c r="F65"/>
  <c r="X64"/>
  <c r="AB64" s="1"/>
  <c r="R64"/>
  <c r="V64" s="1"/>
  <c r="J64"/>
  <c r="N64" s="1"/>
  <c r="D64"/>
  <c r="H64" s="1"/>
  <c r="Z63"/>
  <c r="T63"/>
  <c r="L63"/>
  <c r="L98" s="1"/>
  <c r="F63"/>
  <c r="X62"/>
  <c r="AB62" s="1"/>
  <c r="R62"/>
  <c r="V62" s="1"/>
  <c r="J62"/>
  <c r="N62" s="1"/>
  <c r="D62"/>
  <c r="H62" s="1"/>
  <c r="Z61"/>
  <c r="T61"/>
  <c r="L61"/>
  <c r="F61"/>
  <c r="X60"/>
  <c r="AB60" s="1"/>
  <c r="R60"/>
  <c r="V60" s="1"/>
  <c r="J60"/>
  <c r="N60" s="1"/>
  <c r="D60"/>
  <c r="H60" s="1"/>
  <c r="Z59"/>
  <c r="T59"/>
  <c r="L59"/>
  <c r="L94" s="1"/>
  <c r="F59"/>
  <c r="X58"/>
  <c r="AB58" s="1"/>
  <c r="R58"/>
  <c r="V58" s="1"/>
  <c r="J58"/>
  <c r="N58" s="1"/>
  <c r="D58"/>
  <c r="H58" s="1"/>
  <c r="Z57"/>
  <c r="T57"/>
  <c r="L57"/>
  <c r="F57"/>
  <c r="X56"/>
  <c r="AB56" s="1"/>
  <c r="R56"/>
  <c r="V56" s="1"/>
  <c r="J56"/>
  <c r="N56" s="1"/>
  <c r="D56"/>
  <c r="H56" s="1"/>
  <c r="Z55"/>
  <c r="T55"/>
  <c r="L55"/>
  <c r="L90" s="1"/>
  <c r="F55"/>
  <c r="X54"/>
  <c r="AB54" s="1"/>
  <c r="R54"/>
  <c r="V54" s="1"/>
  <c r="J54"/>
  <c r="N54" s="1"/>
  <c r="D54"/>
  <c r="H54" s="1"/>
  <c r="Z53"/>
  <c r="T53"/>
  <c r="L53"/>
  <c r="F53"/>
  <c r="X52"/>
  <c r="AB52" s="1"/>
  <c r="R52"/>
  <c r="V52" s="1"/>
  <c r="J52"/>
  <c r="N52" s="1"/>
  <c r="D52"/>
  <c r="H52" s="1"/>
  <c r="Z51"/>
  <c r="T51"/>
  <c r="L51"/>
  <c r="F51"/>
  <c r="X50"/>
  <c r="AB50" s="1"/>
  <c r="R50"/>
  <c r="V50" s="1"/>
  <c r="O9"/>
  <c r="O33" s="1"/>
  <c r="R85"/>
  <c r="X85"/>
  <c r="F86"/>
  <c r="L86"/>
  <c r="T86"/>
  <c r="Z86"/>
  <c r="D87"/>
  <c r="J87"/>
  <c r="R87"/>
  <c r="X87"/>
  <c r="F88"/>
  <c r="L88"/>
  <c r="T88"/>
  <c r="Z88"/>
  <c r="D89"/>
  <c r="J89"/>
  <c r="R89"/>
  <c r="X89"/>
  <c r="T90"/>
  <c r="F92"/>
  <c r="Z92"/>
  <c r="T94"/>
  <c r="F96"/>
  <c r="Z96"/>
  <c r="T98"/>
  <c r="F100"/>
  <c r="Z100"/>
  <c r="T102"/>
  <c r="O68"/>
  <c r="V46"/>
  <c r="AB46"/>
  <c r="H48"/>
  <c r="N48"/>
  <c r="F9"/>
  <c r="L9"/>
  <c r="T9"/>
  <c r="Z9"/>
  <c r="D10"/>
  <c r="J10"/>
  <c r="R10"/>
  <c r="X10"/>
  <c r="F11"/>
  <c r="F81" s="1"/>
  <c r="L11"/>
  <c r="L81" s="1"/>
  <c r="T11"/>
  <c r="T81" s="1"/>
  <c r="Z11"/>
  <c r="Z81" s="1"/>
  <c r="D12"/>
  <c r="J12"/>
  <c r="R12"/>
  <c r="X12"/>
  <c r="F13"/>
  <c r="F83" s="1"/>
  <c r="L13"/>
  <c r="L83" s="1"/>
  <c r="T13"/>
  <c r="T83" s="1"/>
  <c r="Z13"/>
  <c r="Z83" s="1"/>
  <c r="D14"/>
  <c r="J14"/>
  <c r="R14"/>
  <c r="X14"/>
  <c r="F15"/>
  <c r="F85" s="1"/>
  <c r="L15"/>
  <c r="L85" s="1"/>
  <c r="T15"/>
  <c r="T85" s="1"/>
  <c r="Z15"/>
  <c r="Z85" s="1"/>
  <c r="D16"/>
  <c r="J16"/>
  <c r="R16"/>
  <c r="X16"/>
  <c r="F17"/>
  <c r="F87" s="1"/>
  <c r="L17"/>
  <c r="L87" s="1"/>
  <c r="T17"/>
  <c r="T87" s="1"/>
  <c r="Z17"/>
  <c r="Z87" s="1"/>
  <c r="D18"/>
  <c r="J18"/>
  <c r="R18"/>
  <c r="X18"/>
  <c r="F19"/>
  <c r="F89" s="1"/>
  <c r="L19"/>
  <c r="L89" s="1"/>
  <c r="T19"/>
  <c r="T89" s="1"/>
  <c r="Z19"/>
  <c r="Z89" s="1"/>
  <c r="F20"/>
  <c r="F90" s="1"/>
  <c r="Z20"/>
  <c r="R21"/>
  <c r="X21"/>
  <c r="L22"/>
  <c r="L92" s="1"/>
  <c r="T22"/>
  <c r="T92" s="1"/>
  <c r="D23"/>
  <c r="J23"/>
  <c r="F24"/>
  <c r="F94" s="1"/>
  <c r="Z24"/>
  <c r="Z94" s="1"/>
  <c r="R25"/>
  <c r="X25"/>
  <c r="L26"/>
  <c r="L96" s="1"/>
  <c r="T26"/>
  <c r="T96" s="1"/>
  <c r="D27"/>
  <c r="J27"/>
  <c r="F28"/>
  <c r="F98" s="1"/>
  <c r="Z28"/>
  <c r="Z98" s="1"/>
  <c r="R29"/>
  <c r="X29"/>
  <c r="L30"/>
  <c r="L100" s="1"/>
  <c r="T30"/>
  <c r="T100" s="1"/>
  <c r="D31"/>
  <c r="J31"/>
  <c r="F32"/>
  <c r="F102" s="1"/>
  <c r="Z32"/>
  <c r="Z102" s="1"/>
  <c r="G68"/>
  <c r="M68"/>
  <c r="R44"/>
  <c r="X44"/>
  <c r="X79" s="1"/>
  <c r="L45"/>
  <c r="L80" s="1"/>
  <c r="T45"/>
  <c r="T80" s="1"/>
  <c r="D46"/>
  <c r="H46" s="1"/>
  <c r="J46"/>
  <c r="N46" s="1"/>
  <c r="F47"/>
  <c r="F82" s="1"/>
  <c r="Z47"/>
  <c r="Z82" s="1"/>
  <c r="R48"/>
  <c r="V48" s="1"/>
  <c r="X48"/>
  <c r="AB48" s="1"/>
  <c r="L49"/>
  <c r="L84" s="1"/>
  <c r="T49"/>
  <c r="T84" s="1"/>
  <c r="D50"/>
  <c r="H50" s="1"/>
  <c r="J50"/>
  <c r="N50" s="1"/>
  <c r="M79"/>
  <c r="M103" s="1"/>
  <c r="U79"/>
  <c r="U103" s="1"/>
  <c r="G79"/>
  <c r="AA79"/>
  <c r="AA103" s="1"/>
  <c r="O80"/>
  <c r="O84"/>
  <c r="O88"/>
  <c r="O92"/>
  <c r="O96"/>
  <c r="O100"/>
  <c r="D9" i="38"/>
  <c r="G33"/>
  <c r="J9"/>
  <c r="M33"/>
  <c r="O9"/>
  <c r="O33" s="1"/>
  <c r="R9"/>
  <c r="U33"/>
  <c r="X9"/>
  <c r="AA33"/>
  <c r="F10"/>
  <c r="Z10"/>
  <c r="R11"/>
  <c r="X11"/>
  <c r="L12"/>
  <c r="T12"/>
  <c r="D13"/>
  <c r="J13"/>
  <c r="F14"/>
  <c r="Z14"/>
  <c r="R15"/>
  <c r="X15"/>
  <c r="L16"/>
  <c r="T16"/>
  <c r="D17"/>
  <c r="J17"/>
  <c r="F18"/>
  <c r="Z18"/>
  <c r="R19"/>
  <c r="X19"/>
  <c r="L20"/>
  <c r="T20"/>
  <c r="D21"/>
  <c r="J21"/>
  <c r="F22"/>
  <c r="Z22"/>
  <c r="R23"/>
  <c r="X67"/>
  <c r="R67"/>
  <c r="J67"/>
  <c r="D67"/>
  <c r="Z66"/>
  <c r="T66"/>
  <c r="L66"/>
  <c r="F66"/>
  <c r="X65"/>
  <c r="R65"/>
  <c r="J65"/>
  <c r="D65"/>
  <c r="Z64"/>
  <c r="T64"/>
  <c r="L64"/>
  <c r="F64"/>
  <c r="X63"/>
  <c r="R63"/>
  <c r="J63"/>
  <c r="D63"/>
  <c r="Z62"/>
  <c r="T62"/>
  <c r="L62"/>
  <c r="F62"/>
  <c r="X61"/>
  <c r="R61"/>
  <c r="J61"/>
  <c r="D61"/>
  <c r="Z60"/>
  <c r="T60"/>
  <c r="L60"/>
  <c r="F60"/>
  <c r="X59"/>
  <c r="R59"/>
  <c r="J59"/>
  <c r="D59"/>
  <c r="Z58"/>
  <c r="T58"/>
  <c r="L58"/>
  <c r="F58"/>
  <c r="X57"/>
  <c r="R57"/>
  <c r="J57"/>
  <c r="D57"/>
  <c r="Z56"/>
  <c r="T56"/>
  <c r="L56"/>
  <c r="F56"/>
  <c r="X55"/>
  <c r="R55"/>
  <c r="J55"/>
  <c r="D55"/>
  <c r="Z54"/>
  <c r="T54"/>
  <c r="L54"/>
  <c r="F54"/>
  <c r="X53"/>
  <c r="R53"/>
  <c r="J53"/>
  <c r="D53"/>
  <c r="Z52"/>
  <c r="T52"/>
  <c r="L52"/>
  <c r="F52"/>
  <c r="X51"/>
  <c r="R51"/>
  <c r="J51"/>
  <c r="D51"/>
  <c r="Z50"/>
  <c r="T50"/>
  <c r="L50"/>
  <c r="F50"/>
  <c r="X49"/>
  <c r="R49"/>
  <c r="J49"/>
  <c r="D49"/>
  <c r="Z48"/>
  <c r="T48"/>
  <c r="L48"/>
  <c r="F48"/>
  <c r="X47"/>
  <c r="R47"/>
  <c r="J47"/>
  <c r="D47"/>
  <c r="Z46"/>
  <c r="T46"/>
  <c r="L46"/>
  <c r="F46"/>
  <c r="X45"/>
  <c r="R45"/>
  <c r="J45"/>
  <c r="D45"/>
  <c r="Z44"/>
  <c r="T44"/>
  <c r="L44"/>
  <c r="F44"/>
  <c r="X32"/>
  <c r="R32"/>
  <c r="J32"/>
  <c r="D32"/>
  <c r="Z31"/>
  <c r="Z101" s="1"/>
  <c r="T31"/>
  <c r="T101" s="1"/>
  <c r="L31"/>
  <c r="L101" s="1"/>
  <c r="F31"/>
  <c r="F101" s="1"/>
  <c r="X30"/>
  <c r="R30"/>
  <c r="J30"/>
  <c r="D30"/>
  <c r="Z29"/>
  <c r="Z99" s="1"/>
  <c r="T29"/>
  <c r="T99" s="1"/>
  <c r="L29"/>
  <c r="L99" s="1"/>
  <c r="F29"/>
  <c r="F99" s="1"/>
  <c r="X28"/>
  <c r="R28"/>
  <c r="J28"/>
  <c r="D28"/>
  <c r="Z27"/>
  <c r="Z97" s="1"/>
  <c r="T27"/>
  <c r="T97" s="1"/>
  <c r="L27"/>
  <c r="L97" s="1"/>
  <c r="F27"/>
  <c r="F97" s="1"/>
  <c r="X26"/>
  <c r="R26"/>
  <c r="J26"/>
  <c r="D26"/>
  <c r="Z25"/>
  <c r="Z95" s="1"/>
  <c r="T25"/>
  <c r="T95" s="1"/>
  <c r="L25"/>
  <c r="L95" s="1"/>
  <c r="F25"/>
  <c r="F95" s="1"/>
  <c r="X24"/>
  <c r="R24"/>
  <c r="J24"/>
  <c r="D24"/>
  <c r="Z23"/>
  <c r="Z93" s="1"/>
  <c r="T23"/>
  <c r="T93" s="1"/>
  <c r="L23"/>
  <c r="L93" s="1"/>
  <c r="F23"/>
  <c r="F93" s="1"/>
  <c r="X22"/>
  <c r="R22"/>
  <c r="J22"/>
  <c r="D22"/>
  <c r="Z21"/>
  <c r="Z91" s="1"/>
  <c r="T21"/>
  <c r="T91" s="1"/>
  <c r="L21"/>
  <c r="L91" s="1"/>
  <c r="F21"/>
  <c r="F91" s="1"/>
  <c r="X20"/>
  <c r="R20"/>
  <c r="J20"/>
  <c r="D20"/>
  <c r="Z19"/>
  <c r="Z89" s="1"/>
  <c r="T19"/>
  <c r="T89" s="1"/>
  <c r="L19"/>
  <c r="L89" s="1"/>
  <c r="F19"/>
  <c r="F89" s="1"/>
  <c r="X18"/>
  <c r="R18"/>
  <c r="J18"/>
  <c r="D18"/>
  <c r="Z17"/>
  <c r="Z87" s="1"/>
  <c r="T17"/>
  <c r="T87" s="1"/>
  <c r="L17"/>
  <c r="L87" s="1"/>
  <c r="F17"/>
  <c r="F87" s="1"/>
  <c r="X16"/>
  <c r="R16"/>
  <c r="J16"/>
  <c r="D16"/>
  <c r="Z15"/>
  <c r="Z85" s="1"/>
  <c r="T15"/>
  <c r="T85" s="1"/>
  <c r="L15"/>
  <c r="L85" s="1"/>
  <c r="F15"/>
  <c r="F85" s="1"/>
  <c r="X14"/>
  <c r="R14"/>
  <c r="J14"/>
  <c r="D14"/>
  <c r="Z13"/>
  <c r="Z83" s="1"/>
  <c r="T13"/>
  <c r="T83" s="1"/>
  <c r="L13"/>
  <c r="L83" s="1"/>
  <c r="F13"/>
  <c r="F83" s="1"/>
  <c r="X12"/>
  <c r="R12"/>
  <c r="J12"/>
  <c r="D12"/>
  <c r="Z11"/>
  <c r="Z81" s="1"/>
  <c r="T11"/>
  <c r="T81" s="1"/>
  <c r="L11"/>
  <c r="L81" s="1"/>
  <c r="F11"/>
  <c r="F81" s="1"/>
  <c r="X10"/>
  <c r="R10"/>
  <c r="J10"/>
  <c r="Z67"/>
  <c r="T67"/>
  <c r="L67"/>
  <c r="F67"/>
  <c r="X66"/>
  <c r="AB66" s="1"/>
  <c r="R66"/>
  <c r="V66" s="1"/>
  <c r="J66"/>
  <c r="N66" s="1"/>
  <c r="D66"/>
  <c r="H66" s="1"/>
  <c r="Z65"/>
  <c r="T65"/>
  <c r="L65"/>
  <c r="F65"/>
  <c r="X64"/>
  <c r="AB64" s="1"/>
  <c r="R64"/>
  <c r="V64" s="1"/>
  <c r="J64"/>
  <c r="N64" s="1"/>
  <c r="D64"/>
  <c r="H64" s="1"/>
  <c r="Z63"/>
  <c r="T63"/>
  <c r="L63"/>
  <c r="F63"/>
  <c r="X62"/>
  <c r="AB62" s="1"/>
  <c r="R62"/>
  <c r="V62" s="1"/>
  <c r="J62"/>
  <c r="N62" s="1"/>
  <c r="D62"/>
  <c r="H62" s="1"/>
  <c r="Z61"/>
  <c r="T61"/>
  <c r="L61"/>
  <c r="F61"/>
  <c r="X60"/>
  <c r="AB60" s="1"/>
  <c r="R60"/>
  <c r="V60" s="1"/>
  <c r="J60"/>
  <c r="N60" s="1"/>
  <c r="D60"/>
  <c r="H60" s="1"/>
  <c r="Z59"/>
  <c r="T59"/>
  <c r="L59"/>
  <c r="F59"/>
  <c r="X58"/>
  <c r="AB58" s="1"/>
  <c r="R58"/>
  <c r="V58" s="1"/>
  <c r="J58"/>
  <c r="N58" s="1"/>
  <c r="D58"/>
  <c r="H58" s="1"/>
  <c r="Z57"/>
  <c r="T57"/>
  <c r="L57"/>
  <c r="F57"/>
  <c r="X56"/>
  <c r="AB56" s="1"/>
  <c r="R56"/>
  <c r="V56" s="1"/>
  <c r="J56"/>
  <c r="N56" s="1"/>
  <c r="D56"/>
  <c r="H56" s="1"/>
  <c r="Z55"/>
  <c r="T55"/>
  <c r="L55"/>
  <c r="F55"/>
  <c r="X54"/>
  <c r="AB54" s="1"/>
  <c r="R54"/>
  <c r="V54" s="1"/>
  <c r="J54"/>
  <c r="N54" s="1"/>
  <c r="D54"/>
  <c r="H54" s="1"/>
  <c r="Z53"/>
  <c r="T53"/>
  <c r="L53"/>
  <c r="F53"/>
  <c r="X52"/>
  <c r="AB52" s="1"/>
  <c r="R52"/>
  <c r="V52" s="1"/>
  <c r="J52"/>
  <c r="N52" s="1"/>
  <c r="D52"/>
  <c r="H52" s="1"/>
  <c r="Z51"/>
  <c r="T51"/>
  <c r="L51"/>
  <c r="F51"/>
  <c r="X50"/>
  <c r="AB50" s="1"/>
  <c r="R50"/>
  <c r="V50" s="1"/>
  <c r="J50"/>
  <c r="N50" s="1"/>
  <c r="D50"/>
  <c r="H50" s="1"/>
  <c r="Z49"/>
  <c r="T49"/>
  <c r="L49"/>
  <c r="F49"/>
  <c r="X48"/>
  <c r="AB48" s="1"/>
  <c r="R48"/>
  <c r="V48" s="1"/>
  <c r="J48"/>
  <c r="N48" s="1"/>
  <c r="D48"/>
  <c r="H48" s="1"/>
  <c r="Z47"/>
  <c r="T47"/>
  <c r="L47"/>
  <c r="F47"/>
  <c r="X46"/>
  <c r="AB46" s="1"/>
  <c r="R46"/>
  <c r="V46" s="1"/>
  <c r="J46"/>
  <c r="N46" s="1"/>
  <c r="D46"/>
  <c r="H46" s="1"/>
  <c r="Z45"/>
  <c r="T45"/>
  <c r="L45"/>
  <c r="F45"/>
  <c r="X44"/>
  <c r="R44"/>
  <c r="J44"/>
  <c r="D44"/>
  <c r="Z32"/>
  <c r="Z102" s="1"/>
  <c r="T32"/>
  <c r="T102" s="1"/>
  <c r="L32"/>
  <c r="L102" s="1"/>
  <c r="F32"/>
  <c r="F102" s="1"/>
  <c r="X31"/>
  <c r="R31"/>
  <c r="J31"/>
  <c r="D31"/>
  <c r="Z30"/>
  <c r="Z100" s="1"/>
  <c r="T30"/>
  <c r="T100" s="1"/>
  <c r="L30"/>
  <c r="L100" s="1"/>
  <c r="F30"/>
  <c r="F100" s="1"/>
  <c r="X29"/>
  <c r="R29"/>
  <c r="J29"/>
  <c r="D29"/>
  <c r="Z28"/>
  <c r="Z98" s="1"/>
  <c r="T28"/>
  <c r="T98" s="1"/>
  <c r="L28"/>
  <c r="L98" s="1"/>
  <c r="F28"/>
  <c r="F98" s="1"/>
  <c r="X27"/>
  <c r="R27"/>
  <c r="J27"/>
  <c r="D27"/>
  <c r="Z26"/>
  <c r="Z96" s="1"/>
  <c r="T26"/>
  <c r="T96" s="1"/>
  <c r="L26"/>
  <c r="L96" s="1"/>
  <c r="F26"/>
  <c r="F96" s="1"/>
  <c r="X25"/>
  <c r="R25"/>
  <c r="J25"/>
  <c r="D25"/>
  <c r="Z24"/>
  <c r="Z94" s="1"/>
  <c r="T24"/>
  <c r="T94" s="1"/>
  <c r="L24"/>
  <c r="L94" s="1"/>
  <c r="F9"/>
  <c r="L9"/>
  <c r="T9"/>
  <c r="Z9"/>
  <c r="D10"/>
  <c r="L10"/>
  <c r="L80" s="1"/>
  <c r="T10"/>
  <c r="T80" s="1"/>
  <c r="D11"/>
  <c r="J11"/>
  <c r="F12"/>
  <c r="F82" s="1"/>
  <c r="Z12"/>
  <c r="R13"/>
  <c r="X13"/>
  <c r="L14"/>
  <c r="L84" s="1"/>
  <c r="T14"/>
  <c r="T84" s="1"/>
  <c r="D15"/>
  <c r="J15"/>
  <c r="F16"/>
  <c r="F86" s="1"/>
  <c r="Z16"/>
  <c r="R17"/>
  <c r="X17"/>
  <c r="L18"/>
  <c r="L88" s="1"/>
  <c r="T18"/>
  <c r="T88" s="1"/>
  <c r="D19"/>
  <c r="J19"/>
  <c r="F20"/>
  <c r="F90" s="1"/>
  <c r="Z20"/>
  <c r="R21"/>
  <c r="X21"/>
  <c r="L22"/>
  <c r="L92" s="1"/>
  <c r="T22"/>
  <c r="T92" s="1"/>
  <c r="D23"/>
  <c r="J23"/>
  <c r="F24"/>
  <c r="F94" s="1"/>
  <c r="O44"/>
  <c r="O68" s="1"/>
  <c r="C103"/>
  <c r="G79"/>
  <c r="M79"/>
  <c r="M103" s="1"/>
  <c r="U79"/>
  <c r="U103" s="1"/>
  <c r="AA79"/>
  <c r="AA103" s="1"/>
  <c r="O22" i="32"/>
  <c r="O24"/>
  <c r="O28"/>
  <c r="O48"/>
  <c r="O49"/>
  <c r="G68"/>
  <c r="O64"/>
  <c r="O65"/>
  <c r="U80"/>
  <c r="U81"/>
  <c r="AA81"/>
  <c r="G82"/>
  <c r="U84"/>
  <c r="U88"/>
  <c r="U89"/>
  <c r="U92"/>
  <c r="U96"/>
  <c r="U97"/>
  <c r="G101"/>
  <c r="O32" i="33"/>
  <c r="O45"/>
  <c r="O54"/>
  <c r="O57"/>
  <c r="O65"/>
  <c r="AA91"/>
  <c r="U96"/>
  <c r="M97"/>
  <c r="AA98"/>
  <c r="O13" i="35"/>
  <c r="O24"/>
  <c r="O25"/>
  <c r="O28"/>
  <c r="O29"/>
  <c r="T45"/>
  <c r="O49"/>
  <c r="F54"/>
  <c r="O58"/>
  <c r="U80"/>
  <c r="U81"/>
  <c r="AA81"/>
  <c r="G82"/>
  <c r="AA82"/>
  <c r="G83"/>
  <c r="U86"/>
  <c r="AA86"/>
  <c r="G87"/>
  <c r="U87"/>
  <c r="AA87"/>
  <c r="U88"/>
  <c r="U89"/>
  <c r="AA89"/>
  <c r="G90"/>
  <c r="AA90"/>
  <c r="G91"/>
  <c r="G94"/>
  <c r="U94"/>
  <c r="AA94"/>
  <c r="G95"/>
  <c r="U95"/>
  <c r="AA95"/>
  <c r="U96"/>
  <c r="U97"/>
  <c r="AA97"/>
  <c r="G98"/>
  <c r="AA98"/>
  <c r="G99"/>
  <c r="G100"/>
  <c r="U100"/>
  <c r="AA100"/>
  <c r="G101"/>
  <c r="U101"/>
  <c r="G102"/>
  <c r="O11" i="36"/>
  <c r="O12"/>
  <c r="F14"/>
  <c r="J15"/>
  <c r="O22"/>
  <c r="O27"/>
  <c r="O28"/>
  <c r="O29"/>
  <c r="O30"/>
  <c r="O31"/>
  <c r="O32"/>
  <c r="M68"/>
  <c r="O50"/>
  <c r="O53"/>
  <c r="O54"/>
  <c r="O57"/>
  <c r="O58"/>
  <c r="O59"/>
  <c r="O61"/>
  <c r="O62"/>
  <c r="O64"/>
  <c r="O65"/>
  <c r="O66"/>
  <c r="U100"/>
  <c r="X21" i="37"/>
  <c r="R22"/>
  <c r="L23"/>
  <c r="R24"/>
  <c r="R30"/>
  <c r="Z31"/>
  <c r="AA82"/>
  <c r="G83"/>
  <c r="U84"/>
  <c r="U85"/>
  <c r="AA87"/>
  <c r="AA95"/>
  <c r="U96"/>
  <c r="AA96"/>
  <c r="G97"/>
  <c r="U97"/>
  <c r="G98"/>
  <c r="U99"/>
  <c r="AA99"/>
  <c r="G100"/>
  <c r="U100"/>
  <c r="U101"/>
  <c r="G102"/>
  <c r="U102"/>
  <c r="AA102"/>
  <c r="M96" i="32"/>
  <c r="M81"/>
  <c r="M92"/>
  <c r="T18" i="36"/>
  <c r="L25"/>
  <c r="F9" i="37"/>
  <c r="L9"/>
  <c r="R9"/>
  <c r="X9"/>
  <c r="R10"/>
  <c r="X10"/>
  <c r="D12"/>
  <c r="L12"/>
  <c r="F13"/>
  <c r="L13"/>
  <c r="R13"/>
  <c r="X13"/>
  <c r="R14"/>
  <c r="Z15"/>
  <c r="F17"/>
  <c r="L17"/>
  <c r="R17"/>
  <c r="X17"/>
  <c r="R18"/>
  <c r="X18"/>
  <c r="T19"/>
  <c r="L20"/>
  <c r="F25"/>
  <c r="Z25"/>
  <c r="D28"/>
  <c r="Z65" i="35"/>
  <c r="R64"/>
  <c r="X63"/>
  <c r="F62"/>
  <c r="J58"/>
  <c r="R56"/>
  <c r="X55"/>
  <c r="T53"/>
  <c r="F46"/>
  <c r="T32"/>
  <c r="R30"/>
  <c r="X23"/>
  <c r="Z20"/>
  <c r="T19"/>
  <c r="T16"/>
  <c r="Z12"/>
  <c r="F12"/>
  <c r="X11"/>
  <c r="T10"/>
  <c r="T80" s="1"/>
  <c r="L9"/>
  <c r="D9"/>
  <c r="C39"/>
  <c r="G37"/>
  <c r="L67" i="36"/>
  <c r="R67"/>
  <c r="D57"/>
  <c r="T53"/>
  <c r="T88" s="1"/>
  <c r="R51"/>
  <c r="Z31"/>
  <c r="F30"/>
  <c r="D29"/>
  <c r="D28"/>
  <c r="Z24"/>
  <c r="T23"/>
  <c r="X22"/>
  <c r="Z19"/>
  <c r="D17"/>
  <c r="J16"/>
  <c r="T15"/>
  <c r="Z14"/>
  <c r="R14"/>
  <c r="R13"/>
  <c r="Z12"/>
  <c r="D11"/>
  <c r="L10"/>
  <c r="L9"/>
  <c r="D9"/>
  <c r="D65"/>
  <c r="T61"/>
  <c r="R59"/>
  <c r="AA97" i="32"/>
  <c r="O16"/>
  <c r="C39"/>
  <c r="C103"/>
  <c r="Y103"/>
  <c r="G85"/>
  <c r="O25" i="33"/>
  <c r="O49"/>
  <c r="AA83"/>
  <c r="U93"/>
  <c r="U101"/>
  <c r="O9" i="35"/>
  <c r="X15"/>
  <c r="X24"/>
  <c r="F25"/>
  <c r="L26"/>
  <c r="D28"/>
  <c r="X47"/>
  <c r="R48"/>
  <c r="J50"/>
  <c r="O54"/>
  <c r="O61"/>
  <c r="T61"/>
  <c r="G86"/>
  <c r="AA99"/>
  <c r="X9" i="36"/>
  <c r="O10"/>
  <c r="X11"/>
  <c r="F12"/>
  <c r="O16"/>
  <c r="T16"/>
  <c r="O19"/>
  <c r="O20"/>
  <c r="O26"/>
  <c r="R27"/>
  <c r="O45"/>
  <c r="T45"/>
  <c r="O49"/>
  <c r="O45" i="37"/>
  <c r="U68"/>
  <c r="D46"/>
  <c r="D49"/>
  <c r="O49"/>
  <c r="R51"/>
  <c r="D54"/>
  <c r="D57"/>
  <c r="R59"/>
  <c r="O61"/>
  <c r="D62"/>
  <c r="D65"/>
  <c r="O65"/>
  <c r="R67"/>
  <c r="K103"/>
  <c r="K103" i="36"/>
  <c r="U33" i="32"/>
  <c r="O17"/>
  <c r="O20"/>
  <c r="O21"/>
  <c r="O29"/>
  <c r="O31"/>
  <c r="O32"/>
  <c r="O52"/>
  <c r="O61"/>
  <c r="G81"/>
  <c r="O81" s="1"/>
  <c r="AA82"/>
  <c r="G89"/>
  <c r="G90"/>
  <c r="AA90"/>
  <c r="M91"/>
  <c r="U91"/>
  <c r="AA91"/>
  <c r="G92"/>
  <c r="G97"/>
  <c r="G98"/>
  <c r="AA98"/>
  <c r="M99"/>
  <c r="U99"/>
  <c r="AA99"/>
  <c r="G100"/>
  <c r="M100"/>
  <c r="U100"/>
  <c r="M89"/>
  <c r="O89" s="1"/>
  <c r="M80"/>
  <c r="M84"/>
  <c r="O53"/>
  <c r="M97"/>
  <c r="O29" i="33"/>
  <c r="U68"/>
  <c r="O50"/>
  <c r="O53"/>
  <c r="O58"/>
  <c r="O61"/>
  <c r="O62"/>
  <c r="U80"/>
  <c r="AA82"/>
  <c r="U85"/>
  <c r="G87"/>
  <c r="AA90"/>
  <c r="G92"/>
  <c r="G93"/>
  <c r="G95"/>
  <c r="G98"/>
  <c r="G100"/>
  <c r="U100"/>
  <c r="G101"/>
  <c r="AA102"/>
  <c r="O12" i="35"/>
  <c r="O20"/>
  <c r="O45"/>
  <c r="O57"/>
  <c r="O62"/>
  <c r="S103"/>
  <c r="AA83"/>
  <c r="G84"/>
  <c r="U84"/>
  <c r="AA84"/>
  <c r="G85"/>
  <c r="U85"/>
  <c r="AA91"/>
  <c r="G92"/>
  <c r="U92"/>
  <c r="AA92"/>
  <c r="G93"/>
  <c r="U93"/>
  <c r="U102"/>
  <c r="AA102"/>
  <c r="AA33" i="36"/>
  <c r="O24"/>
  <c r="O51"/>
  <c r="O56"/>
  <c r="O67"/>
  <c r="G79"/>
  <c r="AA82"/>
  <c r="G83"/>
  <c r="AA83"/>
  <c r="G84"/>
  <c r="M84"/>
  <c r="M88"/>
  <c r="AA88"/>
  <c r="G89"/>
  <c r="M89"/>
  <c r="U92"/>
  <c r="G94"/>
  <c r="M94"/>
  <c r="AA94"/>
  <c r="G95"/>
  <c r="AA98"/>
  <c r="G99"/>
  <c r="AA99"/>
  <c r="G100"/>
  <c r="M100"/>
  <c r="Z10" i="37"/>
  <c r="D11"/>
  <c r="J11"/>
  <c r="T11"/>
  <c r="F12"/>
  <c r="J12"/>
  <c r="T14"/>
  <c r="Z14"/>
  <c r="D15"/>
  <c r="J15"/>
  <c r="Z18"/>
  <c r="D19"/>
  <c r="D20"/>
  <c r="J20"/>
  <c r="L21"/>
  <c r="T22"/>
  <c r="Z22"/>
  <c r="X23"/>
  <c r="D24"/>
  <c r="T24"/>
  <c r="D29"/>
  <c r="L29"/>
  <c r="F30"/>
  <c r="T45"/>
  <c r="F47"/>
  <c r="X47"/>
  <c r="R48"/>
  <c r="F50"/>
  <c r="T53"/>
  <c r="F55"/>
  <c r="X55"/>
  <c r="R56"/>
  <c r="F58"/>
  <c r="T61"/>
  <c r="F63"/>
  <c r="X63"/>
  <c r="R64"/>
  <c r="F66"/>
  <c r="U83"/>
  <c r="AA83"/>
  <c r="G84"/>
  <c r="G86"/>
  <c r="U86"/>
  <c r="AA86"/>
  <c r="G87"/>
  <c r="U88"/>
  <c r="AA88"/>
  <c r="G89"/>
  <c r="U89"/>
  <c r="G90"/>
  <c r="S103"/>
  <c r="U91"/>
  <c r="AA91"/>
  <c r="G92"/>
  <c r="AA98"/>
  <c r="G99"/>
  <c r="O54"/>
  <c r="O57"/>
  <c r="O32"/>
  <c r="O94"/>
  <c r="O11"/>
  <c r="O12"/>
  <c r="O20"/>
  <c r="O22"/>
  <c r="O29"/>
  <c r="O81"/>
  <c r="U84" i="36"/>
  <c r="O30" i="32"/>
  <c r="M33"/>
  <c r="O14"/>
  <c r="O25"/>
  <c r="O64" i="37"/>
  <c r="O66"/>
  <c r="M68"/>
  <c r="O48"/>
  <c r="O50"/>
  <c r="O51"/>
  <c r="O58"/>
  <c r="O59"/>
  <c r="O62"/>
  <c r="O100"/>
  <c r="O46"/>
  <c r="O67"/>
  <c r="O53"/>
  <c r="O56"/>
  <c r="O86"/>
  <c r="O28"/>
  <c r="O31"/>
  <c r="O9"/>
  <c r="O25"/>
  <c r="O14"/>
  <c r="O15"/>
  <c r="O18"/>
  <c r="O19"/>
  <c r="O24"/>
  <c r="O26"/>
  <c r="O30"/>
  <c r="O102"/>
  <c r="T10"/>
  <c r="T80" s="1"/>
  <c r="Z11"/>
  <c r="X14"/>
  <c r="T15"/>
  <c r="T18"/>
  <c r="T88" s="1"/>
  <c r="Z19"/>
  <c r="X22"/>
  <c r="AB22" s="1"/>
  <c r="T23"/>
  <c r="Z24"/>
  <c r="L25"/>
  <c r="X27"/>
  <c r="J28"/>
  <c r="T31"/>
  <c r="Z32"/>
  <c r="C39"/>
  <c r="L46"/>
  <c r="Z48"/>
  <c r="L51"/>
  <c r="L54"/>
  <c r="Z56"/>
  <c r="L59"/>
  <c r="L62"/>
  <c r="Z64"/>
  <c r="L67"/>
  <c r="R94"/>
  <c r="J19"/>
  <c r="F20"/>
  <c r="F90" s="1"/>
  <c r="F21"/>
  <c r="R21"/>
  <c r="R91" s="1"/>
  <c r="F23"/>
  <c r="R23"/>
  <c r="Z23"/>
  <c r="AB23" s="1"/>
  <c r="J24"/>
  <c r="T25"/>
  <c r="F26"/>
  <c r="T28"/>
  <c r="F29"/>
  <c r="H29" s="1"/>
  <c r="X30"/>
  <c r="R31"/>
  <c r="T44"/>
  <c r="J45"/>
  <c r="J46"/>
  <c r="X48"/>
  <c r="Z49"/>
  <c r="Z84" s="1"/>
  <c r="T52"/>
  <c r="J53"/>
  <c r="J54"/>
  <c r="X56"/>
  <c r="X91" s="1"/>
  <c r="Z57"/>
  <c r="Z92" s="1"/>
  <c r="T60"/>
  <c r="J61"/>
  <c r="J62"/>
  <c r="X64"/>
  <c r="D81"/>
  <c r="R83"/>
  <c r="AA33"/>
  <c r="X83"/>
  <c r="O10"/>
  <c r="M33"/>
  <c r="AB10"/>
  <c r="AB18"/>
  <c r="O84"/>
  <c r="O92"/>
  <c r="O97"/>
  <c r="D89"/>
  <c r="G33"/>
  <c r="F82"/>
  <c r="O13"/>
  <c r="O17"/>
  <c r="O21"/>
  <c r="W103"/>
  <c r="O89"/>
  <c r="C103"/>
  <c r="J67"/>
  <c r="D67"/>
  <c r="Z66"/>
  <c r="Z101" s="1"/>
  <c r="T66"/>
  <c r="X65"/>
  <c r="AB65" s="1"/>
  <c r="R65"/>
  <c r="R100" s="1"/>
  <c r="L64"/>
  <c r="L99" s="1"/>
  <c r="F64"/>
  <c r="J63"/>
  <c r="D63"/>
  <c r="H63" s="1"/>
  <c r="Z62"/>
  <c r="T62"/>
  <c r="X61"/>
  <c r="R61"/>
  <c r="V61" s="1"/>
  <c r="L60"/>
  <c r="F60"/>
  <c r="F95" s="1"/>
  <c r="J59"/>
  <c r="D59"/>
  <c r="D94" s="1"/>
  <c r="Z58"/>
  <c r="T58"/>
  <c r="X57"/>
  <c r="R57"/>
  <c r="R92" s="1"/>
  <c r="L56"/>
  <c r="L91" s="1"/>
  <c r="F56"/>
  <c r="J55"/>
  <c r="D55"/>
  <c r="H55" s="1"/>
  <c r="Z54"/>
  <c r="T54"/>
  <c r="T89" s="1"/>
  <c r="X53"/>
  <c r="R53"/>
  <c r="V53" s="1"/>
  <c r="L52"/>
  <c r="L87" s="1"/>
  <c r="F52"/>
  <c r="F87" s="1"/>
  <c r="J51"/>
  <c r="D51"/>
  <c r="Z50"/>
  <c r="Z85" s="1"/>
  <c r="T50"/>
  <c r="X49"/>
  <c r="R49"/>
  <c r="L48"/>
  <c r="L83" s="1"/>
  <c r="F48"/>
  <c r="F83" s="1"/>
  <c r="J47"/>
  <c r="D47"/>
  <c r="H47" s="1"/>
  <c r="Z46"/>
  <c r="Z81" s="1"/>
  <c r="T46"/>
  <c r="T81" s="1"/>
  <c r="X45"/>
  <c r="R45"/>
  <c r="V45" s="1"/>
  <c r="L44"/>
  <c r="L79" s="1"/>
  <c r="F44"/>
  <c r="X32"/>
  <c r="R32"/>
  <c r="L31"/>
  <c r="F31"/>
  <c r="F101" s="1"/>
  <c r="J30"/>
  <c r="D30"/>
  <c r="Z29"/>
  <c r="T29"/>
  <c r="X28"/>
  <c r="R28"/>
  <c r="L27"/>
  <c r="F27"/>
  <c r="Z67"/>
  <c r="T67"/>
  <c r="V67" s="1"/>
  <c r="X66"/>
  <c r="AB66" s="1"/>
  <c r="R66"/>
  <c r="V66" s="1"/>
  <c r="L65"/>
  <c r="F65"/>
  <c r="H65" s="1"/>
  <c r="J64"/>
  <c r="N64" s="1"/>
  <c r="D64"/>
  <c r="H64" s="1"/>
  <c r="Z63"/>
  <c r="AB63" s="1"/>
  <c r="T63"/>
  <c r="X62"/>
  <c r="AB62" s="1"/>
  <c r="R62"/>
  <c r="V62" s="1"/>
  <c r="L61"/>
  <c r="F61"/>
  <c r="F96" s="1"/>
  <c r="J60"/>
  <c r="N60" s="1"/>
  <c r="D60"/>
  <c r="H60" s="1"/>
  <c r="Z59"/>
  <c r="Z94" s="1"/>
  <c r="T59"/>
  <c r="V59" s="1"/>
  <c r="X58"/>
  <c r="AB58" s="1"/>
  <c r="R58"/>
  <c r="V58" s="1"/>
  <c r="L57"/>
  <c r="F57"/>
  <c r="H57" s="1"/>
  <c r="J56"/>
  <c r="N56" s="1"/>
  <c r="D56"/>
  <c r="H56" s="1"/>
  <c r="Z55"/>
  <c r="AB55" s="1"/>
  <c r="T55"/>
  <c r="X54"/>
  <c r="AB54" s="1"/>
  <c r="R54"/>
  <c r="V54" s="1"/>
  <c r="L53"/>
  <c r="F53"/>
  <c r="J52"/>
  <c r="N52" s="1"/>
  <c r="D52"/>
  <c r="H52" s="1"/>
  <c r="Z51"/>
  <c r="T51"/>
  <c r="V51" s="1"/>
  <c r="X50"/>
  <c r="AB50" s="1"/>
  <c r="R50"/>
  <c r="V50" s="1"/>
  <c r="L49"/>
  <c r="F49"/>
  <c r="H49" s="1"/>
  <c r="J48"/>
  <c r="N48" s="1"/>
  <c r="D48"/>
  <c r="H48" s="1"/>
  <c r="Z47"/>
  <c r="AB47" s="1"/>
  <c r="T47"/>
  <c r="X46"/>
  <c r="AB46" s="1"/>
  <c r="R46"/>
  <c r="V46" s="1"/>
  <c r="L45"/>
  <c r="F45"/>
  <c r="J44"/>
  <c r="D44"/>
  <c r="L32"/>
  <c r="F32"/>
  <c r="J31"/>
  <c r="D31"/>
  <c r="Z30"/>
  <c r="Z100" s="1"/>
  <c r="T30"/>
  <c r="V30" s="1"/>
  <c r="X29"/>
  <c r="R29"/>
  <c r="L28"/>
  <c r="F28"/>
  <c r="F98" s="1"/>
  <c r="J27"/>
  <c r="D27"/>
  <c r="Z26"/>
  <c r="T26"/>
  <c r="T96" s="1"/>
  <c r="X25"/>
  <c r="R25"/>
  <c r="L24"/>
  <c r="L94" s="1"/>
  <c r="F24"/>
  <c r="H24" s="1"/>
  <c r="J23"/>
  <c r="D23"/>
  <c r="AB48"/>
  <c r="Y103"/>
  <c r="M83"/>
  <c r="O83" s="1"/>
  <c r="M91"/>
  <c r="O91" s="1"/>
  <c r="AA93"/>
  <c r="M99"/>
  <c r="O99" s="1"/>
  <c r="AA101"/>
  <c r="T9"/>
  <c r="Z9"/>
  <c r="D10"/>
  <c r="J10"/>
  <c r="F11"/>
  <c r="L11"/>
  <c r="R12"/>
  <c r="X12"/>
  <c r="T13"/>
  <c r="Z13"/>
  <c r="Z83" s="1"/>
  <c r="D14"/>
  <c r="J14"/>
  <c r="F15"/>
  <c r="F85" s="1"/>
  <c r="L15"/>
  <c r="T17"/>
  <c r="Z17"/>
  <c r="D18"/>
  <c r="J18"/>
  <c r="F19"/>
  <c r="L19"/>
  <c r="R20"/>
  <c r="X20"/>
  <c r="T21"/>
  <c r="Z21"/>
  <c r="D22"/>
  <c r="J22"/>
  <c r="O23"/>
  <c r="J26"/>
  <c r="X26"/>
  <c r="O27"/>
  <c r="R27"/>
  <c r="Z27"/>
  <c r="Z28"/>
  <c r="L30"/>
  <c r="J32"/>
  <c r="T32"/>
  <c r="X44"/>
  <c r="D45"/>
  <c r="F46"/>
  <c r="H46" s="1"/>
  <c r="O47"/>
  <c r="R47"/>
  <c r="T48"/>
  <c r="V48" s="1"/>
  <c r="J50"/>
  <c r="X52"/>
  <c r="X87" s="1"/>
  <c r="D53"/>
  <c r="F54"/>
  <c r="H54" s="1"/>
  <c r="O55"/>
  <c r="R55"/>
  <c r="T56"/>
  <c r="V56" s="1"/>
  <c r="J58"/>
  <c r="X60"/>
  <c r="D61"/>
  <c r="F62"/>
  <c r="H62" s="1"/>
  <c r="O63"/>
  <c r="R63"/>
  <c r="T64"/>
  <c r="V64" s="1"/>
  <c r="J66"/>
  <c r="I103"/>
  <c r="M82"/>
  <c r="O82" s="1"/>
  <c r="AA84"/>
  <c r="M87"/>
  <c r="O87" s="1"/>
  <c r="AA89"/>
  <c r="M90"/>
  <c r="O90" s="1"/>
  <c r="AA92"/>
  <c r="M95"/>
  <c r="O95" s="1"/>
  <c r="AA97"/>
  <c r="M98"/>
  <c r="O98" s="1"/>
  <c r="AA100"/>
  <c r="C74"/>
  <c r="G72"/>
  <c r="G68"/>
  <c r="O44"/>
  <c r="D82"/>
  <c r="V24"/>
  <c r="V31"/>
  <c r="AA68"/>
  <c r="AA85"/>
  <c r="D9"/>
  <c r="J9"/>
  <c r="U33"/>
  <c r="F10"/>
  <c r="L10"/>
  <c r="R11"/>
  <c r="X11"/>
  <c r="H12"/>
  <c r="N12"/>
  <c r="T12"/>
  <c r="Z12"/>
  <c r="D13"/>
  <c r="J13"/>
  <c r="F14"/>
  <c r="L14"/>
  <c r="V14"/>
  <c r="AB14"/>
  <c r="R15"/>
  <c r="X15"/>
  <c r="T86"/>
  <c r="D17"/>
  <c r="J17"/>
  <c r="F18"/>
  <c r="F88" s="1"/>
  <c r="L18"/>
  <c r="V18"/>
  <c r="R19"/>
  <c r="X19"/>
  <c r="H20"/>
  <c r="N20"/>
  <c r="T20"/>
  <c r="Z20"/>
  <c r="D21"/>
  <c r="J21"/>
  <c r="F22"/>
  <c r="L22"/>
  <c r="V22"/>
  <c r="X24"/>
  <c r="D25"/>
  <c r="J25"/>
  <c r="D26"/>
  <c r="L26"/>
  <c r="R26"/>
  <c r="T27"/>
  <c r="J29"/>
  <c r="X31"/>
  <c r="D32"/>
  <c r="R44"/>
  <c r="Z44"/>
  <c r="Z45"/>
  <c r="Z80" s="1"/>
  <c r="L47"/>
  <c r="L82" s="1"/>
  <c r="J49"/>
  <c r="T49"/>
  <c r="T84" s="1"/>
  <c r="D50"/>
  <c r="H50" s="1"/>
  <c r="L50"/>
  <c r="F51"/>
  <c r="F86" s="1"/>
  <c r="X51"/>
  <c r="O52"/>
  <c r="R52"/>
  <c r="Z52"/>
  <c r="Z53"/>
  <c r="Z88" s="1"/>
  <c r="L55"/>
  <c r="L90" s="1"/>
  <c r="J57"/>
  <c r="T57"/>
  <c r="T92" s="1"/>
  <c r="D58"/>
  <c r="H58" s="1"/>
  <c r="L58"/>
  <c r="L93" s="1"/>
  <c r="F59"/>
  <c r="X59"/>
  <c r="O60"/>
  <c r="R60"/>
  <c r="Z60"/>
  <c r="Z95" s="1"/>
  <c r="Z61"/>
  <c r="L63"/>
  <c r="J65"/>
  <c r="T65"/>
  <c r="D66"/>
  <c r="H66" s="1"/>
  <c r="L66"/>
  <c r="F67"/>
  <c r="X67"/>
  <c r="E103"/>
  <c r="Q103"/>
  <c r="G80"/>
  <c r="O80" s="1"/>
  <c r="U82"/>
  <c r="G85"/>
  <c r="O85" s="1"/>
  <c r="U87"/>
  <c r="G88"/>
  <c r="O88" s="1"/>
  <c r="U90"/>
  <c r="G93"/>
  <c r="O93" s="1"/>
  <c r="U95"/>
  <c r="G96"/>
  <c r="O96" s="1"/>
  <c r="U98"/>
  <c r="G101"/>
  <c r="O101" s="1"/>
  <c r="M79"/>
  <c r="U79"/>
  <c r="U68" i="36"/>
  <c r="J9"/>
  <c r="N9" s="1"/>
  <c r="L12"/>
  <c r="F13"/>
  <c r="R15"/>
  <c r="V15" s="1"/>
  <c r="L17"/>
  <c r="R18"/>
  <c r="V18" s="1"/>
  <c r="J19"/>
  <c r="F20"/>
  <c r="R21"/>
  <c r="R23"/>
  <c r="J24"/>
  <c r="F26"/>
  <c r="R30"/>
  <c r="D46"/>
  <c r="D81" s="1"/>
  <c r="F47"/>
  <c r="F82" s="1"/>
  <c r="R48"/>
  <c r="R83" s="1"/>
  <c r="F50"/>
  <c r="D54"/>
  <c r="F55"/>
  <c r="R56"/>
  <c r="F58"/>
  <c r="D62"/>
  <c r="F63"/>
  <c r="X63"/>
  <c r="R64"/>
  <c r="F66"/>
  <c r="F9"/>
  <c r="H9" s="1"/>
  <c r="X10"/>
  <c r="R11"/>
  <c r="Z11"/>
  <c r="J13"/>
  <c r="T14"/>
  <c r="V14" s="1"/>
  <c r="D16"/>
  <c r="L16"/>
  <c r="F17"/>
  <c r="R17"/>
  <c r="D19"/>
  <c r="J20"/>
  <c r="L21"/>
  <c r="X21"/>
  <c r="R22"/>
  <c r="Z22"/>
  <c r="AB22" s="1"/>
  <c r="L23"/>
  <c r="D24"/>
  <c r="R24"/>
  <c r="Z25"/>
  <c r="T28"/>
  <c r="F29"/>
  <c r="H29" s="1"/>
  <c r="X30"/>
  <c r="R31"/>
  <c r="G37"/>
  <c r="T44"/>
  <c r="J45"/>
  <c r="J46"/>
  <c r="X48"/>
  <c r="Z49"/>
  <c r="Z84" s="1"/>
  <c r="T52"/>
  <c r="J53"/>
  <c r="J54"/>
  <c r="X56"/>
  <c r="Z57"/>
  <c r="T60"/>
  <c r="J61"/>
  <c r="J62"/>
  <c r="X64"/>
  <c r="Z65"/>
  <c r="T10"/>
  <c r="T80" s="1"/>
  <c r="D12"/>
  <c r="H12" s="1"/>
  <c r="X14"/>
  <c r="AB14" s="1"/>
  <c r="Z15"/>
  <c r="X17"/>
  <c r="Z18"/>
  <c r="F21"/>
  <c r="F23"/>
  <c r="Z23"/>
  <c r="T25"/>
  <c r="L29"/>
  <c r="X47"/>
  <c r="X55"/>
  <c r="R9"/>
  <c r="F10"/>
  <c r="R10"/>
  <c r="Z10"/>
  <c r="J11"/>
  <c r="J81" s="1"/>
  <c r="T11"/>
  <c r="J12"/>
  <c r="T12"/>
  <c r="D13"/>
  <c r="L13"/>
  <c r="X13"/>
  <c r="L14"/>
  <c r="D15"/>
  <c r="X15"/>
  <c r="F16"/>
  <c r="Z16"/>
  <c r="X18"/>
  <c r="AB18" s="1"/>
  <c r="T19"/>
  <c r="D20"/>
  <c r="L20"/>
  <c r="T22"/>
  <c r="X23"/>
  <c r="T24"/>
  <c r="F25"/>
  <c r="L27"/>
  <c r="X27"/>
  <c r="J28"/>
  <c r="T31"/>
  <c r="Z32"/>
  <c r="L46"/>
  <c r="Z48"/>
  <c r="L51"/>
  <c r="L54"/>
  <c r="Z56"/>
  <c r="L59"/>
  <c r="L62"/>
  <c r="Z64"/>
  <c r="S103"/>
  <c r="U99"/>
  <c r="U91"/>
  <c r="U88"/>
  <c r="U96"/>
  <c r="U83"/>
  <c r="U89"/>
  <c r="U97"/>
  <c r="U80"/>
  <c r="U81"/>
  <c r="U85"/>
  <c r="U86"/>
  <c r="U93"/>
  <c r="U94"/>
  <c r="U101"/>
  <c r="U102"/>
  <c r="M33"/>
  <c r="AB11"/>
  <c r="O14"/>
  <c r="O18"/>
  <c r="G33"/>
  <c r="O81"/>
  <c r="V23"/>
  <c r="O13"/>
  <c r="O21"/>
  <c r="W103"/>
  <c r="O84"/>
  <c r="O89"/>
  <c r="C103"/>
  <c r="C74"/>
  <c r="G72"/>
  <c r="J67"/>
  <c r="N67" s="1"/>
  <c r="D67"/>
  <c r="Z66"/>
  <c r="Z101" s="1"/>
  <c r="T66"/>
  <c r="X65"/>
  <c r="AB65" s="1"/>
  <c r="R65"/>
  <c r="L64"/>
  <c r="F64"/>
  <c r="J63"/>
  <c r="J98" s="1"/>
  <c r="D63"/>
  <c r="Z62"/>
  <c r="T62"/>
  <c r="X61"/>
  <c r="R61"/>
  <c r="V61" s="1"/>
  <c r="L60"/>
  <c r="L95" s="1"/>
  <c r="F60"/>
  <c r="J59"/>
  <c r="N59" s="1"/>
  <c r="D59"/>
  <c r="Z58"/>
  <c r="T58"/>
  <c r="T93" s="1"/>
  <c r="X57"/>
  <c r="R57"/>
  <c r="L56"/>
  <c r="F56"/>
  <c r="J55"/>
  <c r="D55"/>
  <c r="Z54"/>
  <c r="Z89" s="1"/>
  <c r="T54"/>
  <c r="X53"/>
  <c r="R53"/>
  <c r="V53" s="1"/>
  <c r="L52"/>
  <c r="F52"/>
  <c r="J51"/>
  <c r="D51"/>
  <c r="Z50"/>
  <c r="Z85" s="1"/>
  <c r="T50"/>
  <c r="T85" s="1"/>
  <c r="X49"/>
  <c r="R49"/>
  <c r="R84" s="1"/>
  <c r="L48"/>
  <c r="F48"/>
  <c r="F83" s="1"/>
  <c r="J47"/>
  <c r="D47"/>
  <c r="Z46"/>
  <c r="T46"/>
  <c r="X45"/>
  <c r="R45"/>
  <c r="V45" s="1"/>
  <c r="L44"/>
  <c r="L79" s="1"/>
  <c r="F44"/>
  <c r="F79" s="1"/>
  <c r="X32"/>
  <c r="R32"/>
  <c r="L31"/>
  <c r="F31"/>
  <c r="J30"/>
  <c r="D30"/>
  <c r="Z29"/>
  <c r="T29"/>
  <c r="X28"/>
  <c r="R28"/>
  <c r="Z67"/>
  <c r="T67"/>
  <c r="V67" s="1"/>
  <c r="X66"/>
  <c r="R66"/>
  <c r="L65"/>
  <c r="F65"/>
  <c r="H65" s="1"/>
  <c r="J64"/>
  <c r="D64"/>
  <c r="Z63"/>
  <c r="T63"/>
  <c r="X62"/>
  <c r="R62"/>
  <c r="L61"/>
  <c r="F61"/>
  <c r="J60"/>
  <c r="D60"/>
  <c r="Z59"/>
  <c r="Z94" s="1"/>
  <c r="T59"/>
  <c r="X58"/>
  <c r="R58"/>
  <c r="L57"/>
  <c r="F57"/>
  <c r="H57" s="1"/>
  <c r="J56"/>
  <c r="D56"/>
  <c r="Z55"/>
  <c r="T55"/>
  <c r="X54"/>
  <c r="R54"/>
  <c r="L53"/>
  <c r="F53"/>
  <c r="J52"/>
  <c r="D52"/>
  <c r="Z51"/>
  <c r="T51"/>
  <c r="T86" s="1"/>
  <c r="X50"/>
  <c r="R50"/>
  <c r="L49"/>
  <c r="F49"/>
  <c r="H49" s="1"/>
  <c r="J48"/>
  <c r="D48"/>
  <c r="Z47"/>
  <c r="Z82" s="1"/>
  <c r="T47"/>
  <c r="T82" s="1"/>
  <c r="X46"/>
  <c r="R46"/>
  <c r="L45"/>
  <c r="L80" s="1"/>
  <c r="F45"/>
  <c r="F80" s="1"/>
  <c r="J44"/>
  <c r="D44"/>
  <c r="L32"/>
  <c r="L102" s="1"/>
  <c r="F32"/>
  <c r="J31"/>
  <c r="D31"/>
  <c r="Z30"/>
  <c r="T30"/>
  <c r="X29"/>
  <c r="R29"/>
  <c r="L28"/>
  <c r="F28"/>
  <c r="F98" s="1"/>
  <c r="J27"/>
  <c r="D27"/>
  <c r="Z26"/>
  <c r="T26"/>
  <c r="T96" s="1"/>
  <c r="X25"/>
  <c r="R25"/>
  <c r="L24"/>
  <c r="L94" s="1"/>
  <c r="F24"/>
  <c r="J23"/>
  <c r="D23"/>
  <c r="Y103"/>
  <c r="AA85"/>
  <c r="M91"/>
  <c r="O91" s="1"/>
  <c r="T9"/>
  <c r="Z9"/>
  <c r="AB9" s="1"/>
  <c r="D10"/>
  <c r="J10"/>
  <c r="F11"/>
  <c r="L11"/>
  <c r="R12"/>
  <c r="X12"/>
  <c r="T13"/>
  <c r="Z13"/>
  <c r="D14"/>
  <c r="J14"/>
  <c r="F15"/>
  <c r="L15"/>
  <c r="R16"/>
  <c r="X16"/>
  <c r="H17"/>
  <c r="T17"/>
  <c r="Z17"/>
  <c r="D18"/>
  <c r="J18"/>
  <c r="F19"/>
  <c r="L19"/>
  <c r="R20"/>
  <c r="X20"/>
  <c r="T21"/>
  <c r="Z21"/>
  <c r="Z91" s="1"/>
  <c r="D22"/>
  <c r="J22"/>
  <c r="O23"/>
  <c r="J26"/>
  <c r="X26"/>
  <c r="F27"/>
  <c r="T27"/>
  <c r="V27" s="1"/>
  <c r="Z27"/>
  <c r="Z28"/>
  <c r="L30"/>
  <c r="J32"/>
  <c r="T32"/>
  <c r="X44"/>
  <c r="D45"/>
  <c r="F46"/>
  <c r="O47"/>
  <c r="R47"/>
  <c r="T48"/>
  <c r="J50"/>
  <c r="X52"/>
  <c r="D53"/>
  <c r="F54"/>
  <c r="O55"/>
  <c r="R55"/>
  <c r="T56"/>
  <c r="J58"/>
  <c r="X60"/>
  <c r="D61"/>
  <c r="F62"/>
  <c r="H62" s="1"/>
  <c r="O63"/>
  <c r="R63"/>
  <c r="T64"/>
  <c r="J66"/>
  <c r="I103"/>
  <c r="AA81"/>
  <c r="M82"/>
  <c r="O82" s="1"/>
  <c r="AA84"/>
  <c r="M87"/>
  <c r="O87" s="1"/>
  <c r="AA89"/>
  <c r="M90"/>
  <c r="O90" s="1"/>
  <c r="AA92"/>
  <c r="M95"/>
  <c r="O95" s="1"/>
  <c r="AA97"/>
  <c r="M98"/>
  <c r="O98" s="1"/>
  <c r="AA100"/>
  <c r="G68"/>
  <c r="O44"/>
  <c r="AA68"/>
  <c r="M83"/>
  <c r="O83" s="1"/>
  <c r="AA93"/>
  <c r="M99"/>
  <c r="O99" s="1"/>
  <c r="AA101"/>
  <c r="U33"/>
  <c r="J17"/>
  <c r="F18"/>
  <c r="L18"/>
  <c r="R19"/>
  <c r="X19"/>
  <c r="T20"/>
  <c r="Z20"/>
  <c r="D21"/>
  <c r="J21"/>
  <c r="F22"/>
  <c r="L22"/>
  <c r="X24"/>
  <c r="D25"/>
  <c r="J25"/>
  <c r="D26"/>
  <c r="L26"/>
  <c r="R26"/>
  <c r="J29"/>
  <c r="X31"/>
  <c r="D32"/>
  <c r="R44"/>
  <c r="Z44"/>
  <c r="Z45"/>
  <c r="L47"/>
  <c r="L82" s="1"/>
  <c r="J49"/>
  <c r="T49"/>
  <c r="D50"/>
  <c r="L50"/>
  <c r="F51"/>
  <c r="X51"/>
  <c r="O52"/>
  <c r="R52"/>
  <c r="Z52"/>
  <c r="Z53"/>
  <c r="L55"/>
  <c r="J57"/>
  <c r="T57"/>
  <c r="D58"/>
  <c r="L58"/>
  <c r="F59"/>
  <c r="X59"/>
  <c r="O60"/>
  <c r="R60"/>
  <c r="Z60"/>
  <c r="Z95" s="1"/>
  <c r="Z61"/>
  <c r="L63"/>
  <c r="J65"/>
  <c r="T65"/>
  <c r="D66"/>
  <c r="L66"/>
  <c r="F67"/>
  <c r="X67"/>
  <c r="E103"/>
  <c r="Q103"/>
  <c r="G80"/>
  <c r="O80" s="1"/>
  <c r="U82"/>
  <c r="G85"/>
  <c r="O85" s="1"/>
  <c r="U87"/>
  <c r="G88"/>
  <c r="O88" s="1"/>
  <c r="U90"/>
  <c r="G93"/>
  <c r="O93" s="1"/>
  <c r="U95"/>
  <c r="G96"/>
  <c r="O96" s="1"/>
  <c r="U98"/>
  <c r="G101"/>
  <c r="O101" s="1"/>
  <c r="M79"/>
  <c r="M103" s="1"/>
  <c r="U79"/>
  <c r="U68" i="35"/>
  <c r="O56"/>
  <c r="O48"/>
  <c r="O55"/>
  <c r="O64"/>
  <c r="O47"/>
  <c r="M88"/>
  <c r="M89"/>
  <c r="M80"/>
  <c r="M81"/>
  <c r="M95"/>
  <c r="O95" s="1"/>
  <c r="M96"/>
  <c r="M97"/>
  <c r="M87"/>
  <c r="O87" s="1"/>
  <c r="O30"/>
  <c r="I103"/>
  <c r="AA33"/>
  <c r="M82"/>
  <c r="O82" s="1"/>
  <c r="M98"/>
  <c r="O98" s="1"/>
  <c r="O27"/>
  <c r="M90"/>
  <c r="O90" s="1"/>
  <c r="O18"/>
  <c r="O19"/>
  <c r="O22"/>
  <c r="M84"/>
  <c r="O84" s="1"/>
  <c r="M85"/>
  <c r="O85" s="1"/>
  <c r="M92"/>
  <c r="O92" s="1"/>
  <c r="M93"/>
  <c r="O93" s="1"/>
  <c r="M100"/>
  <c r="O100" s="1"/>
  <c r="M101"/>
  <c r="O101" s="1"/>
  <c r="J9"/>
  <c r="N9" s="1"/>
  <c r="R10"/>
  <c r="V10" s="1"/>
  <c r="J11"/>
  <c r="J12"/>
  <c r="F14"/>
  <c r="D16"/>
  <c r="L18"/>
  <c r="R19"/>
  <c r="V19" s="1"/>
  <c r="J20"/>
  <c r="R22"/>
  <c r="J24"/>
  <c r="L25"/>
  <c r="R27"/>
  <c r="D45"/>
  <c r="F47"/>
  <c r="F82" s="1"/>
  <c r="D53"/>
  <c r="F55"/>
  <c r="D61"/>
  <c r="F63"/>
  <c r="X10"/>
  <c r="T11"/>
  <c r="T12"/>
  <c r="D13"/>
  <c r="L13"/>
  <c r="T15"/>
  <c r="Z16"/>
  <c r="X19"/>
  <c r="T20"/>
  <c r="D21"/>
  <c r="L21"/>
  <c r="R23"/>
  <c r="R24"/>
  <c r="J25"/>
  <c r="F26"/>
  <c r="R26"/>
  <c r="Z27"/>
  <c r="L30"/>
  <c r="L46"/>
  <c r="R47"/>
  <c r="L51"/>
  <c r="L54"/>
  <c r="R55"/>
  <c r="L59"/>
  <c r="L62"/>
  <c r="R63"/>
  <c r="L67"/>
  <c r="R9"/>
  <c r="F10"/>
  <c r="Z10"/>
  <c r="D12"/>
  <c r="H12" s="1"/>
  <c r="F13"/>
  <c r="R14"/>
  <c r="J17"/>
  <c r="N17" s="1"/>
  <c r="X18"/>
  <c r="Z19"/>
  <c r="F21"/>
  <c r="F22"/>
  <c r="D25"/>
  <c r="H25" s="1"/>
  <c r="Z25"/>
  <c r="F29"/>
  <c r="D46"/>
  <c r="D81" s="1"/>
  <c r="Z48"/>
  <c r="D54"/>
  <c r="H54" s="1"/>
  <c r="Z56"/>
  <c r="D62"/>
  <c r="H62" s="1"/>
  <c r="Z64"/>
  <c r="F9"/>
  <c r="X9"/>
  <c r="L10"/>
  <c r="D11"/>
  <c r="R11"/>
  <c r="Z11"/>
  <c r="AB11" s="1"/>
  <c r="J13"/>
  <c r="L14"/>
  <c r="X14"/>
  <c r="R15"/>
  <c r="Z15"/>
  <c r="AB15" s="1"/>
  <c r="J16"/>
  <c r="F17"/>
  <c r="H17" s="1"/>
  <c r="F18"/>
  <c r="R18"/>
  <c r="D20"/>
  <c r="J21"/>
  <c r="L22"/>
  <c r="X22"/>
  <c r="Z24"/>
  <c r="D26"/>
  <c r="D96" s="1"/>
  <c r="X27"/>
  <c r="AB27" s="1"/>
  <c r="Z28"/>
  <c r="T31"/>
  <c r="J32"/>
  <c r="X44"/>
  <c r="J45"/>
  <c r="T48"/>
  <c r="V48" s="1"/>
  <c r="Z49"/>
  <c r="X52"/>
  <c r="J53"/>
  <c r="T56"/>
  <c r="V56" s="1"/>
  <c r="Z57"/>
  <c r="X60"/>
  <c r="J61"/>
  <c r="T64"/>
  <c r="H9"/>
  <c r="G33"/>
  <c r="O10"/>
  <c r="W103"/>
  <c r="AA79"/>
  <c r="U33"/>
  <c r="O11"/>
  <c r="O15"/>
  <c r="O26"/>
  <c r="K103"/>
  <c r="O14"/>
  <c r="M68"/>
  <c r="J67"/>
  <c r="D67"/>
  <c r="Z66"/>
  <c r="T66"/>
  <c r="X65"/>
  <c r="AB65" s="1"/>
  <c r="R65"/>
  <c r="L64"/>
  <c r="F64"/>
  <c r="J63"/>
  <c r="D63"/>
  <c r="Z62"/>
  <c r="T62"/>
  <c r="X61"/>
  <c r="R61"/>
  <c r="V61" s="1"/>
  <c r="L60"/>
  <c r="F60"/>
  <c r="F95" s="1"/>
  <c r="J59"/>
  <c r="D59"/>
  <c r="Z58"/>
  <c r="T58"/>
  <c r="X57"/>
  <c r="R57"/>
  <c r="L56"/>
  <c r="F56"/>
  <c r="J55"/>
  <c r="D55"/>
  <c r="Z54"/>
  <c r="Z89" s="1"/>
  <c r="T54"/>
  <c r="T89" s="1"/>
  <c r="X53"/>
  <c r="R53"/>
  <c r="V53" s="1"/>
  <c r="L52"/>
  <c r="L87" s="1"/>
  <c r="F52"/>
  <c r="J51"/>
  <c r="D51"/>
  <c r="Z50"/>
  <c r="T50"/>
  <c r="X49"/>
  <c r="R49"/>
  <c r="L48"/>
  <c r="F48"/>
  <c r="J47"/>
  <c r="D47"/>
  <c r="Z46"/>
  <c r="T46"/>
  <c r="X45"/>
  <c r="R45"/>
  <c r="V45" s="1"/>
  <c r="L44"/>
  <c r="F44"/>
  <c r="X32"/>
  <c r="R32"/>
  <c r="L31"/>
  <c r="F31"/>
  <c r="J30"/>
  <c r="D30"/>
  <c r="Z29"/>
  <c r="T29"/>
  <c r="X28"/>
  <c r="R28"/>
  <c r="Z67"/>
  <c r="T67"/>
  <c r="T102" s="1"/>
  <c r="X66"/>
  <c r="R66"/>
  <c r="L65"/>
  <c r="F65"/>
  <c r="J64"/>
  <c r="D64"/>
  <c r="Z63"/>
  <c r="AB63" s="1"/>
  <c r="T63"/>
  <c r="X62"/>
  <c r="R62"/>
  <c r="L61"/>
  <c r="F61"/>
  <c r="J60"/>
  <c r="D60"/>
  <c r="Z59"/>
  <c r="Z94" s="1"/>
  <c r="T59"/>
  <c r="X58"/>
  <c r="R58"/>
  <c r="L57"/>
  <c r="F57"/>
  <c r="J56"/>
  <c r="D56"/>
  <c r="Z55"/>
  <c r="Z90" s="1"/>
  <c r="T55"/>
  <c r="X54"/>
  <c r="R54"/>
  <c r="L53"/>
  <c r="F53"/>
  <c r="J52"/>
  <c r="D52"/>
  <c r="Z51"/>
  <c r="Z86" s="1"/>
  <c r="T51"/>
  <c r="T86" s="1"/>
  <c r="X50"/>
  <c r="X85" s="1"/>
  <c r="R50"/>
  <c r="L49"/>
  <c r="F49"/>
  <c r="J48"/>
  <c r="D48"/>
  <c r="Z47"/>
  <c r="Z82" s="1"/>
  <c r="T47"/>
  <c r="X46"/>
  <c r="X81" s="1"/>
  <c r="R46"/>
  <c r="L45"/>
  <c r="F45"/>
  <c r="J44"/>
  <c r="D44"/>
  <c r="D79" s="1"/>
  <c r="L32"/>
  <c r="F32"/>
  <c r="J31"/>
  <c r="D31"/>
  <c r="Z30"/>
  <c r="Z100" s="1"/>
  <c r="T30"/>
  <c r="V30" s="1"/>
  <c r="X29"/>
  <c r="R29"/>
  <c r="L28"/>
  <c r="F28"/>
  <c r="J27"/>
  <c r="D27"/>
  <c r="Z26"/>
  <c r="T26"/>
  <c r="T96" s="1"/>
  <c r="X25"/>
  <c r="R25"/>
  <c r="L24"/>
  <c r="L94" s="1"/>
  <c r="F24"/>
  <c r="J23"/>
  <c r="D23"/>
  <c r="C74"/>
  <c r="G72"/>
  <c r="G81"/>
  <c r="U91"/>
  <c r="G97"/>
  <c r="U99"/>
  <c r="C103"/>
  <c r="T9"/>
  <c r="Z9"/>
  <c r="D10"/>
  <c r="J10"/>
  <c r="F11"/>
  <c r="L11"/>
  <c r="R12"/>
  <c r="X12"/>
  <c r="T13"/>
  <c r="Z13"/>
  <c r="Z83" s="1"/>
  <c r="D14"/>
  <c r="J14"/>
  <c r="F15"/>
  <c r="L15"/>
  <c r="R16"/>
  <c r="X16"/>
  <c r="T17"/>
  <c r="Z17"/>
  <c r="D18"/>
  <c r="J18"/>
  <c r="F19"/>
  <c r="F89" s="1"/>
  <c r="L19"/>
  <c r="R20"/>
  <c r="X20"/>
  <c r="T21"/>
  <c r="Z21"/>
  <c r="D22"/>
  <c r="J22"/>
  <c r="O23"/>
  <c r="J26"/>
  <c r="X26"/>
  <c r="F27"/>
  <c r="F97" s="1"/>
  <c r="J28"/>
  <c r="T28"/>
  <c r="D29"/>
  <c r="L29"/>
  <c r="F30"/>
  <c r="X30"/>
  <c r="O31"/>
  <c r="R31"/>
  <c r="Z31"/>
  <c r="Z32"/>
  <c r="T44"/>
  <c r="AA68"/>
  <c r="J46"/>
  <c r="X48"/>
  <c r="D49"/>
  <c r="F50"/>
  <c r="O51"/>
  <c r="R51"/>
  <c r="T52"/>
  <c r="J54"/>
  <c r="X56"/>
  <c r="D57"/>
  <c r="F58"/>
  <c r="O59"/>
  <c r="R59"/>
  <c r="T60"/>
  <c r="J62"/>
  <c r="X64"/>
  <c r="D65"/>
  <c r="F66"/>
  <c r="O67"/>
  <c r="R67"/>
  <c r="Y103"/>
  <c r="AA80"/>
  <c r="M83"/>
  <c r="O83" s="1"/>
  <c r="AA85"/>
  <c r="M86"/>
  <c r="O86" s="1"/>
  <c r="AA88"/>
  <c r="M91"/>
  <c r="O91" s="1"/>
  <c r="AA93"/>
  <c r="M94"/>
  <c r="O94" s="1"/>
  <c r="AA96"/>
  <c r="M99"/>
  <c r="O99" s="1"/>
  <c r="AA101"/>
  <c r="M102"/>
  <c r="O102" s="1"/>
  <c r="AB24"/>
  <c r="G68"/>
  <c r="O44"/>
  <c r="T101"/>
  <c r="H46"/>
  <c r="V64"/>
  <c r="U83"/>
  <c r="G89"/>
  <c r="M33"/>
  <c r="L12"/>
  <c r="R13"/>
  <c r="X13"/>
  <c r="T14"/>
  <c r="Z14"/>
  <c r="D15"/>
  <c r="J15"/>
  <c r="F16"/>
  <c r="L16"/>
  <c r="R17"/>
  <c r="X17"/>
  <c r="T18"/>
  <c r="T88" s="1"/>
  <c r="Z18"/>
  <c r="D19"/>
  <c r="J19"/>
  <c r="F20"/>
  <c r="L20"/>
  <c r="R21"/>
  <c r="X21"/>
  <c r="T22"/>
  <c r="Z22"/>
  <c r="F23"/>
  <c r="T23"/>
  <c r="T93" s="1"/>
  <c r="Z23"/>
  <c r="D24"/>
  <c r="T24"/>
  <c r="T25"/>
  <c r="L27"/>
  <c r="T27"/>
  <c r="H28"/>
  <c r="J29"/>
  <c r="X31"/>
  <c r="D32"/>
  <c r="R44"/>
  <c r="Z44"/>
  <c r="Z45"/>
  <c r="L47"/>
  <c r="J49"/>
  <c r="T49"/>
  <c r="D50"/>
  <c r="L50"/>
  <c r="N50" s="1"/>
  <c r="F51"/>
  <c r="X51"/>
  <c r="O52"/>
  <c r="R52"/>
  <c r="Z52"/>
  <c r="Z53"/>
  <c r="L55"/>
  <c r="J57"/>
  <c r="T57"/>
  <c r="D58"/>
  <c r="L58"/>
  <c r="L93" s="1"/>
  <c r="F59"/>
  <c r="X59"/>
  <c r="O60"/>
  <c r="R60"/>
  <c r="Z60"/>
  <c r="Z61"/>
  <c r="L63"/>
  <c r="J65"/>
  <c r="T65"/>
  <c r="D66"/>
  <c r="H66" s="1"/>
  <c r="L66"/>
  <c r="N66" s="1"/>
  <c r="F67"/>
  <c r="X67"/>
  <c r="E103"/>
  <c r="Q103"/>
  <c r="G80"/>
  <c r="U82"/>
  <c r="G88"/>
  <c r="U90"/>
  <c r="G96"/>
  <c r="U98"/>
  <c r="M79"/>
  <c r="U79"/>
  <c r="M89" i="33"/>
  <c r="M90"/>
  <c r="O47"/>
  <c r="O48"/>
  <c r="O55"/>
  <c r="O56"/>
  <c r="O63"/>
  <c r="O64"/>
  <c r="AA92"/>
  <c r="AA81"/>
  <c r="AA86"/>
  <c r="AA87"/>
  <c r="AA84"/>
  <c r="AA97"/>
  <c r="AA89"/>
  <c r="AA33"/>
  <c r="AA94"/>
  <c r="AA95"/>
  <c r="AA100"/>
  <c r="U81"/>
  <c r="U84"/>
  <c r="U95"/>
  <c r="S103"/>
  <c r="U86"/>
  <c r="U87"/>
  <c r="U92"/>
  <c r="U97"/>
  <c r="U94"/>
  <c r="U89"/>
  <c r="U102"/>
  <c r="M87"/>
  <c r="O87" s="1"/>
  <c r="M92"/>
  <c r="O92" s="1"/>
  <c r="M80"/>
  <c r="M84"/>
  <c r="M85"/>
  <c r="O85" s="1"/>
  <c r="M95"/>
  <c r="O95" s="1"/>
  <c r="M96"/>
  <c r="M88"/>
  <c r="M93"/>
  <c r="O93" s="1"/>
  <c r="M98"/>
  <c r="O98" s="1"/>
  <c r="M81"/>
  <c r="M82"/>
  <c r="M100"/>
  <c r="O100" s="1"/>
  <c r="M101"/>
  <c r="O101" s="1"/>
  <c r="O20"/>
  <c r="O30"/>
  <c r="O12"/>
  <c r="I103"/>
  <c r="O82"/>
  <c r="O90"/>
  <c r="O26"/>
  <c r="O15"/>
  <c r="O23"/>
  <c r="O24"/>
  <c r="J67"/>
  <c r="D67"/>
  <c r="Z66"/>
  <c r="T66"/>
  <c r="X65"/>
  <c r="R65"/>
  <c r="L64"/>
  <c r="F64"/>
  <c r="J63"/>
  <c r="D63"/>
  <c r="Z62"/>
  <c r="T62"/>
  <c r="X61"/>
  <c r="R61"/>
  <c r="L60"/>
  <c r="F60"/>
  <c r="J59"/>
  <c r="D59"/>
  <c r="Z58"/>
  <c r="T58"/>
  <c r="X57"/>
  <c r="R57"/>
  <c r="L56"/>
  <c r="F56"/>
  <c r="J55"/>
  <c r="D55"/>
  <c r="Z54"/>
  <c r="T54"/>
  <c r="X53"/>
  <c r="R53"/>
  <c r="L52"/>
  <c r="F52"/>
  <c r="J51"/>
  <c r="D51"/>
  <c r="Z50"/>
  <c r="T50"/>
  <c r="X49"/>
  <c r="R49"/>
  <c r="L48"/>
  <c r="F48"/>
  <c r="J47"/>
  <c r="D47"/>
  <c r="Z46"/>
  <c r="T46"/>
  <c r="X45"/>
  <c r="R45"/>
  <c r="L44"/>
  <c r="F44"/>
  <c r="X32"/>
  <c r="R32"/>
  <c r="L31"/>
  <c r="F31"/>
  <c r="J30"/>
  <c r="Z67"/>
  <c r="T67"/>
  <c r="X66"/>
  <c r="R66"/>
  <c r="L65"/>
  <c r="F65"/>
  <c r="J64"/>
  <c r="D64"/>
  <c r="Z63"/>
  <c r="T63"/>
  <c r="X62"/>
  <c r="R62"/>
  <c r="L61"/>
  <c r="F61"/>
  <c r="J60"/>
  <c r="D60"/>
  <c r="Z59"/>
  <c r="T59"/>
  <c r="X58"/>
  <c r="R58"/>
  <c r="L57"/>
  <c r="F57"/>
  <c r="J56"/>
  <c r="D56"/>
  <c r="Z55"/>
  <c r="T55"/>
  <c r="X54"/>
  <c r="R54"/>
  <c r="L53"/>
  <c r="F53"/>
  <c r="J52"/>
  <c r="D52"/>
  <c r="Z51"/>
  <c r="T51"/>
  <c r="X50"/>
  <c r="R50"/>
  <c r="L49"/>
  <c r="F49"/>
  <c r="J48"/>
  <c r="D48"/>
  <c r="Z47"/>
  <c r="T47"/>
  <c r="X46"/>
  <c r="R46"/>
  <c r="L45"/>
  <c r="F45"/>
  <c r="J44"/>
  <c r="D44"/>
  <c r="L32"/>
  <c r="F32"/>
  <c r="J31"/>
  <c r="D31"/>
  <c r="Z30"/>
  <c r="T30"/>
  <c r="X29"/>
  <c r="R29"/>
  <c r="L28"/>
  <c r="F28"/>
  <c r="J27"/>
  <c r="D27"/>
  <c r="Z26"/>
  <c r="T26"/>
  <c r="X25"/>
  <c r="R25"/>
  <c r="L24"/>
  <c r="F24"/>
  <c r="J23"/>
  <c r="D23"/>
  <c r="X67"/>
  <c r="AB67" s="1"/>
  <c r="F67"/>
  <c r="L66"/>
  <c r="D66"/>
  <c r="T65"/>
  <c r="J65"/>
  <c r="L63"/>
  <c r="Z61"/>
  <c r="Z60"/>
  <c r="R60"/>
  <c r="X59"/>
  <c r="F59"/>
  <c r="L58"/>
  <c r="D58"/>
  <c r="T57"/>
  <c r="J57"/>
  <c r="L55"/>
  <c r="Z53"/>
  <c r="Z52"/>
  <c r="R52"/>
  <c r="X51"/>
  <c r="AB51" s="1"/>
  <c r="F51"/>
  <c r="L50"/>
  <c r="D50"/>
  <c r="T49"/>
  <c r="J49"/>
  <c r="L47"/>
  <c r="Z45"/>
  <c r="Z44"/>
  <c r="R44"/>
  <c r="D32"/>
  <c r="X31"/>
  <c r="D30"/>
  <c r="J29"/>
  <c r="D29"/>
  <c r="X28"/>
  <c r="F26"/>
  <c r="Z25"/>
  <c r="L25"/>
  <c r="F25"/>
  <c r="Z24"/>
  <c r="Z94" s="1"/>
  <c r="R24"/>
  <c r="J24"/>
  <c r="X23"/>
  <c r="R23"/>
  <c r="L23"/>
  <c r="X22"/>
  <c r="R22"/>
  <c r="L21"/>
  <c r="F21"/>
  <c r="F91" s="1"/>
  <c r="J20"/>
  <c r="D20"/>
  <c r="Z19"/>
  <c r="T19"/>
  <c r="X18"/>
  <c r="R18"/>
  <c r="L17"/>
  <c r="F17"/>
  <c r="F87" s="1"/>
  <c r="J16"/>
  <c r="D16"/>
  <c r="Z15"/>
  <c r="T15"/>
  <c r="X14"/>
  <c r="R14"/>
  <c r="L13"/>
  <c r="F13"/>
  <c r="F83" s="1"/>
  <c r="J12"/>
  <c r="D12"/>
  <c r="Z11"/>
  <c r="T11"/>
  <c r="X10"/>
  <c r="R10"/>
  <c r="L9"/>
  <c r="F9"/>
  <c r="L67"/>
  <c r="Z64"/>
  <c r="F63"/>
  <c r="L62"/>
  <c r="T61"/>
  <c r="Z57"/>
  <c r="Z56"/>
  <c r="F55"/>
  <c r="R67"/>
  <c r="F66"/>
  <c r="D65"/>
  <c r="X64"/>
  <c r="J62"/>
  <c r="T60"/>
  <c r="R59"/>
  <c r="F58"/>
  <c r="D57"/>
  <c r="X56"/>
  <c r="J54"/>
  <c r="T52"/>
  <c r="R51"/>
  <c r="F50"/>
  <c r="D49"/>
  <c r="X48"/>
  <c r="J46"/>
  <c r="T44"/>
  <c r="Z32"/>
  <c r="Z102" s="1"/>
  <c r="Z31"/>
  <c r="Z101" s="1"/>
  <c r="R31"/>
  <c r="X30"/>
  <c r="F30"/>
  <c r="Z29"/>
  <c r="L29"/>
  <c r="F29"/>
  <c r="Z28"/>
  <c r="Z98" s="1"/>
  <c r="R28"/>
  <c r="J28"/>
  <c r="X27"/>
  <c r="R27"/>
  <c r="L27"/>
  <c r="L97" s="1"/>
  <c r="T25"/>
  <c r="T24"/>
  <c r="D24"/>
  <c r="Z23"/>
  <c r="Z93" s="1"/>
  <c r="T23"/>
  <c r="T93" s="1"/>
  <c r="F23"/>
  <c r="Z22"/>
  <c r="T22"/>
  <c r="X21"/>
  <c r="R21"/>
  <c r="L20"/>
  <c r="L90" s="1"/>
  <c r="F20"/>
  <c r="F90" s="1"/>
  <c r="J19"/>
  <c r="D19"/>
  <c r="Z18"/>
  <c r="T18"/>
  <c r="X17"/>
  <c r="R17"/>
  <c r="L16"/>
  <c r="F16"/>
  <c r="F86" s="1"/>
  <c r="J15"/>
  <c r="D15"/>
  <c r="Z14"/>
  <c r="T14"/>
  <c r="X13"/>
  <c r="R13"/>
  <c r="L12"/>
  <c r="F12"/>
  <c r="J11"/>
  <c r="D11"/>
  <c r="Z10"/>
  <c r="T10"/>
  <c r="X9"/>
  <c r="R9"/>
  <c r="Z65"/>
  <c r="R64"/>
  <c r="X63"/>
  <c r="D62"/>
  <c r="J61"/>
  <c r="N61" s="1"/>
  <c r="L59"/>
  <c r="R56"/>
  <c r="X55"/>
  <c r="L54"/>
  <c r="W103"/>
  <c r="AA79"/>
  <c r="T9"/>
  <c r="L10"/>
  <c r="L80" s="1"/>
  <c r="X11"/>
  <c r="X19"/>
  <c r="D54"/>
  <c r="J10"/>
  <c r="D13"/>
  <c r="F14"/>
  <c r="R15"/>
  <c r="T16"/>
  <c r="J18"/>
  <c r="X20"/>
  <c r="D21"/>
  <c r="F22"/>
  <c r="J25"/>
  <c r="D26"/>
  <c r="X26"/>
  <c r="Z27"/>
  <c r="L30"/>
  <c r="X47"/>
  <c r="Z48"/>
  <c r="F62"/>
  <c r="Z9"/>
  <c r="L11"/>
  <c r="J13"/>
  <c r="D14"/>
  <c r="L14"/>
  <c r="F15"/>
  <c r="X15"/>
  <c r="R16"/>
  <c r="Z16"/>
  <c r="Z17"/>
  <c r="Z87" s="1"/>
  <c r="L19"/>
  <c r="J21"/>
  <c r="T21"/>
  <c r="L22"/>
  <c r="M68"/>
  <c r="D9"/>
  <c r="U33"/>
  <c r="F10"/>
  <c r="O11"/>
  <c r="R11"/>
  <c r="T12"/>
  <c r="T82" s="1"/>
  <c r="J14"/>
  <c r="X16"/>
  <c r="D17"/>
  <c r="F18"/>
  <c r="F88" s="1"/>
  <c r="O19"/>
  <c r="R19"/>
  <c r="T20"/>
  <c r="J22"/>
  <c r="X24"/>
  <c r="J26"/>
  <c r="R26"/>
  <c r="F27"/>
  <c r="T27"/>
  <c r="T97" s="1"/>
  <c r="D28"/>
  <c r="T28"/>
  <c r="R30"/>
  <c r="T32"/>
  <c r="X44"/>
  <c r="T45"/>
  <c r="F46"/>
  <c r="F47"/>
  <c r="R47"/>
  <c r="T48"/>
  <c r="X52"/>
  <c r="T53"/>
  <c r="F54"/>
  <c r="D61"/>
  <c r="C103"/>
  <c r="K103"/>
  <c r="J9"/>
  <c r="D10"/>
  <c r="F11"/>
  <c r="R12"/>
  <c r="Z12"/>
  <c r="Z13"/>
  <c r="L15"/>
  <c r="L85" s="1"/>
  <c r="J17"/>
  <c r="T17"/>
  <c r="D18"/>
  <c r="L18"/>
  <c r="F19"/>
  <c r="R20"/>
  <c r="Z20"/>
  <c r="Z21"/>
  <c r="D25"/>
  <c r="T31"/>
  <c r="D45"/>
  <c r="D46"/>
  <c r="R48"/>
  <c r="D53"/>
  <c r="T56"/>
  <c r="R63"/>
  <c r="V63" s="1"/>
  <c r="J66"/>
  <c r="N66" s="1"/>
  <c r="X12"/>
  <c r="L46"/>
  <c r="Z49"/>
  <c r="X60"/>
  <c r="T13"/>
  <c r="O16"/>
  <c r="D22"/>
  <c r="L26"/>
  <c r="O27"/>
  <c r="O28"/>
  <c r="T29"/>
  <c r="J32"/>
  <c r="G33"/>
  <c r="J45"/>
  <c r="J50"/>
  <c r="N50" s="1"/>
  <c r="L51"/>
  <c r="J53"/>
  <c r="R55"/>
  <c r="J58"/>
  <c r="T64"/>
  <c r="C74"/>
  <c r="G72"/>
  <c r="G81"/>
  <c r="U83"/>
  <c r="G89"/>
  <c r="M33"/>
  <c r="O31"/>
  <c r="AA68"/>
  <c r="O51"/>
  <c r="O59"/>
  <c r="O67"/>
  <c r="G79"/>
  <c r="Y103"/>
  <c r="AA80"/>
  <c r="M83"/>
  <c r="O83" s="1"/>
  <c r="AA85"/>
  <c r="M86"/>
  <c r="O86" s="1"/>
  <c r="AA88"/>
  <c r="M91"/>
  <c r="O91" s="1"/>
  <c r="AA93"/>
  <c r="M94"/>
  <c r="O94" s="1"/>
  <c r="AA96"/>
  <c r="M99"/>
  <c r="O99" s="1"/>
  <c r="AA101"/>
  <c r="M102"/>
  <c r="O102" s="1"/>
  <c r="G68"/>
  <c r="O44"/>
  <c r="O84"/>
  <c r="U91"/>
  <c r="G97"/>
  <c r="O97" s="1"/>
  <c r="U99"/>
  <c r="O52"/>
  <c r="O60"/>
  <c r="E103"/>
  <c r="Q103"/>
  <c r="G80"/>
  <c r="U82"/>
  <c r="G88"/>
  <c r="O88" s="1"/>
  <c r="U90"/>
  <c r="G96"/>
  <c r="U98"/>
  <c r="M79"/>
  <c r="U79"/>
  <c r="L10" i="32"/>
  <c r="X10"/>
  <c r="Z11"/>
  <c r="J12"/>
  <c r="D17"/>
  <c r="T19"/>
  <c r="J21"/>
  <c r="L22"/>
  <c r="R23"/>
  <c r="J24"/>
  <c r="R26"/>
  <c r="J27"/>
  <c r="F29"/>
  <c r="T44"/>
  <c r="F47"/>
  <c r="Z47"/>
  <c r="R51"/>
  <c r="D53"/>
  <c r="J57"/>
  <c r="F63"/>
  <c r="J64"/>
  <c r="F14"/>
  <c r="D16"/>
  <c r="L18"/>
  <c r="R19"/>
  <c r="J20"/>
  <c r="X23"/>
  <c r="T24"/>
  <c r="J25"/>
  <c r="X26"/>
  <c r="T27"/>
  <c r="F28"/>
  <c r="F98" s="1"/>
  <c r="L30"/>
  <c r="Z31"/>
  <c r="X47"/>
  <c r="T48"/>
  <c r="F49"/>
  <c r="T49"/>
  <c r="R52"/>
  <c r="L53"/>
  <c r="N53" s="1"/>
  <c r="D54"/>
  <c r="R54"/>
  <c r="D58"/>
  <c r="T59"/>
  <c r="D60"/>
  <c r="T61"/>
  <c r="X62"/>
  <c r="X63"/>
  <c r="T64"/>
  <c r="F65"/>
  <c r="F9"/>
  <c r="F10"/>
  <c r="R10"/>
  <c r="D12"/>
  <c r="T12"/>
  <c r="D13"/>
  <c r="L13"/>
  <c r="T15"/>
  <c r="Z16"/>
  <c r="X19"/>
  <c r="F21"/>
  <c r="F22"/>
  <c r="R22"/>
  <c r="D24"/>
  <c r="X25"/>
  <c r="L26"/>
  <c r="D27"/>
  <c r="R27"/>
  <c r="Z28"/>
  <c r="J31"/>
  <c r="X31"/>
  <c r="F32"/>
  <c r="L47"/>
  <c r="D48"/>
  <c r="R48"/>
  <c r="F50"/>
  <c r="L51"/>
  <c r="X51"/>
  <c r="Z52"/>
  <c r="L54"/>
  <c r="D57"/>
  <c r="R58"/>
  <c r="T60"/>
  <c r="L63"/>
  <c r="D64"/>
  <c r="R64"/>
  <c r="G72"/>
  <c r="J58"/>
  <c r="J9"/>
  <c r="R11"/>
  <c r="Z12"/>
  <c r="X15"/>
  <c r="T16"/>
  <c r="L17"/>
  <c r="X22"/>
  <c r="Z23"/>
  <c r="AB23" s="1"/>
  <c r="F26"/>
  <c r="Z26"/>
  <c r="T28"/>
  <c r="R31"/>
  <c r="J32"/>
  <c r="Z32"/>
  <c r="T45"/>
  <c r="R47"/>
  <c r="J48"/>
  <c r="F54"/>
  <c r="X56"/>
  <c r="F59"/>
  <c r="R63"/>
  <c r="Z63"/>
  <c r="L66"/>
  <c r="X11"/>
  <c r="F13"/>
  <c r="R14"/>
  <c r="J17"/>
  <c r="X18"/>
  <c r="Z19"/>
  <c r="Z20"/>
  <c r="X30"/>
  <c r="D9"/>
  <c r="L9"/>
  <c r="T11"/>
  <c r="J13"/>
  <c r="L14"/>
  <c r="X14"/>
  <c r="R15"/>
  <c r="Z15"/>
  <c r="J16"/>
  <c r="F17"/>
  <c r="F18"/>
  <c r="R18"/>
  <c r="D20"/>
  <c r="T20"/>
  <c r="D21"/>
  <c r="L21"/>
  <c r="T23"/>
  <c r="T26"/>
  <c r="Z27"/>
  <c r="L28"/>
  <c r="R30"/>
  <c r="D32"/>
  <c r="L32"/>
  <c r="D44"/>
  <c r="T47"/>
  <c r="Z48"/>
  <c r="L49"/>
  <c r="Z49"/>
  <c r="J52"/>
  <c r="X52"/>
  <c r="F53"/>
  <c r="Z53"/>
  <c r="L58"/>
  <c r="Z59"/>
  <c r="T63"/>
  <c r="Z64"/>
  <c r="R66"/>
  <c r="T67"/>
  <c r="W101"/>
  <c r="AA101" s="1"/>
  <c r="X46"/>
  <c r="AA49"/>
  <c r="AA50"/>
  <c r="AA61"/>
  <c r="AA62"/>
  <c r="AA65"/>
  <c r="W80"/>
  <c r="AA80" s="1"/>
  <c r="W89"/>
  <c r="AA89" s="1"/>
  <c r="AA58"/>
  <c r="X58"/>
  <c r="M45"/>
  <c r="O45" s="1"/>
  <c r="M50"/>
  <c r="O50" s="1"/>
  <c r="O51"/>
  <c r="O66"/>
  <c r="O97"/>
  <c r="I93"/>
  <c r="M93" s="1"/>
  <c r="O93" s="1"/>
  <c r="J46"/>
  <c r="M54"/>
  <c r="O54" s="1"/>
  <c r="O55"/>
  <c r="O56"/>
  <c r="M57"/>
  <c r="O57" s="1"/>
  <c r="M58"/>
  <c r="O58" s="1"/>
  <c r="I88"/>
  <c r="M88" s="1"/>
  <c r="M62"/>
  <c r="O62" s="1"/>
  <c r="M46"/>
  <c r="O46" s="1"/>
  <c r="J62"/>
  <c r="J97" s="1"/>
  <c r="O11"/>
  <c r="O19"/>
  <c r="O84"/>
  <c r="O100"/>
  <c r="U83"/>
  <c r="Q103"/>
  <c r="O95"/>
  <c r="G33"/>
  <c r="O15"/>
  <c r="O23"/>
  <c r="O10"/>
  <c r="O18"/>
  <c r="E103"/>
  <c r="M79"/>
  <c r="M86"/>
  <c r="O86" s="1"/>
  <c r="AA88"/>
  <c r="O92"/>
  <c r="M94"/>
  <c r="O94" s="1"/>
  <c r="AA33"/>
  <c r="O44"/>
  <c r="U68"/>
  <c r="O59"/>
  <c r="O60"/>
  <c r="O87"/>
  <c r="J67"/>
  <c r="D67"/>
  <c r="Z66"/>
  <c r="T66"/>
  <c r="X65"/>
  <c r="R65"/>
  <c r="L64"/>
  <c r="F64"/>
  <c r="J63"/>
  <c r="D63"/>
  <c r="Z62"/>
  <c r="T62"/>
  <c r="X61"/>
  <c r="R61"/>
  <c r="L60"/>
  <c r="F60"/>
  <c r="J59"/>
  <c r="D59"/>
  <c r="Z58"/>
  <c r="T58"/>
  <c r="X57"/>
  <c r="R57"/>
  <c r="R92" s="1"/>
  <c r="L56"/>
  <c r="F56"/>
  <c r="J55"/>
  <c r="D55"/>
  <c r="Z54"/>
  <c r="T54"/>
  <c r="X53"/>
  <c r="R53"/>
  <c r="L52"/>
  <c r="F52"/>
  <c r="J51"/>
  <c r="D51"/>
  <c r="Z50"/>
  <c r="T50"/>
  <c r="X49"/>
  <c r="R49"/>
  <c r="L48"/>
  <c r="F48"/>
  <c r="J47"/>
  <c r="D47"/>
  <c r="H47" s="1"/>
  <c r="Z46"/>
  <c r="T46"/>
  <c r="X45"/>
  <c r="R45"/>
  <c r="L44"/>
  <c r="F44"/>
  <c r="X32"/>
  <c r="R32"/>
  <c r="L31"/>
  <c r="F31"/>
  <c r="J30"/>
  <c r="D30"/>
  <c r="Z29"/>
  <c r="T29"/>
  <c r="X28"/>
  <c r="R28"/>
  <c r="L27"/>
  <c r="F27"/>
  <c r="J26"/>
  <c r="D26"/>
  <c r="Z25"/>
  <c r="T25"/>
  <c r="X24"/>
  <c r="L67"/>
  <c r="F67"/>
  <c r="J66"/>
  <c r="D66"/>
  <c r="Z65"/>
  <c r="T65"/>
  <c r="AA96"/>
  <c r="T9"/>
  <c r="D10"/>
  <c r="L11"/>
  <c r="R12"/>
  <c r="Z13"/>
  <c r="J14"/>
  <c r="F15"/>
  <c r="R16"/>
  <c r="X16"/>
  <c r="Z17"/>
  <c r="Z87" s="1"/>
  <c r="J18"/>
  <c r="L19"/>
  <c r="T21"/>
  <c r="R9"/>
  <c r="X9"/>
  <c r="T10"/>
  <c r="Z10"/>
  <c r="D11"/>
  <c r="J11"/>
  <c r="F12"/>
  <c r="L12"/>
  <c r="R13"/>
  <c r="X13"/>
  <c r="T14"/>
  <c r="Z14"/>
  <c r="D15"/>
  <c r="J15"/>
  <c r="F16"/>
  <c r="L16"/>
  <c r="R17"/>
  <c r="X17"/>
  <c r="T18"/>
  <c r="Z18"/>
  <c r="D19"/>
  <c r="J19"/>
  <c r="F20"/>
  <c r="L20"/>
  <c r="R21"/>
  <c r="X21"/>
  <c r="T22"/>
  <c r="Z22"/>
  <c r="D23"/>
  <c r="J23"/>
  <c r="F24"/>
  <c r="L24"/>
  <c r="D25"/>
  <c r="L25"/>
  <c r="L95" s="1"/>
  <c r="R25"/>
  <c r="O26"/>
  <c r="J29"/>
  <c r="X29"/>
  <c r="F30"/>
  <c r="T30"/>
  <c r="Z30"/>
  <c r="D31"/>
  <c r="T31"/>
  <c r="T101" s="1"/>
  <c r="T32"/>
  <c r="X44"/>
  <c r="D45"/>
  <c r="J45"/>
  <c r="D46"/>
  <c r="L46"/>
  <c r="R46"/>
  <c r="O47"/>
  <c r="J50"/>
  <c r="X50"/>
  <c r="F51"/>
  <c r="T51"/>
  <c r="Z51"/>
  <c r="D52"/>
  <c r="T52"/>
  <c r="T53"/>
  <c r="L55"/>
  <c r="R55"/>
  <c r="X55"/>
  <c r="J56"/>
  <c r="R56"/>
  <c r="Z56"/>
  <c r="AB56" s="1"/>
  <c r="F57"/>
  <c r="L57"/>
  <c r="Z57"/>
  <c r="F58"/>
  <c r="H58" s="1"/>
  <c r="X60"/>
  <c r="D61"/>
  <c r="J61"/>
  <c r="D62"/>
  <c r="L62"/>
  <c r="R62"/>
  <c r="V62" s="1"/>
  <c r="O63"/>
  <c r="J65"/>
  <c r="X67"/>
  <c r="K103"/>
  <c r="M82"/>
  <c r="O82" s="1"/>
  <c r="AA84"/>
  <c r="M85"/>
  <c r="O85" s="1"/>
  <c r="AA87"/>
  <c r="M90"/>
  <c r="O90" s="1"/>
  <c r="AA92"/>
  <c r="AA95"/>
  <c r="M98"/>
  <c r="O98" s="1"/>
  <c r="AA100"/>
  <c r="M101"/>
  <c r="O101" s="1"/>
  <c r="M102"/>
  <c r="O102" s="1"/>
  <c r="Z9"/>
  <c r="J10"/>
  <c r="F11"/>
  <c r="X12"/>
  <c r="T13"/>
  <c r="D14"/>
  <c r="L15"/>
  <c r="T17"/>
  <c r="T87" s="1"/>
  <c r="D18"/>
  <c r="F19"/>
  <c r="R20"/>
  <c r="X20"/>
  <c r="Z21"/>
  <c r="D22"/>
  <c r="J22"/>
  <c r="F23"/>
  <c r="L23"/>
  <c r="R24"/>
  <c r="Z24"/>
  <c r="F25"/>
  <c r="X27"/>
  <c r="D28"/>
  <c r="J28"/>
  <c r="D29"/>
  <c r="L29"/>
  <c r="R29"/>
  <c r="J44"/>
  <c r="R44"/>
  <c r="Z44"/>
  <c r="F45"/>
  <c r="L45"/>
  <c r="Z45"/>
  <c r="F46"/>
  <c r="X48"/>
  <c r="D49"/>
  <c r="J49"/>
  <c r="D50"/>
  <c r="L50"/>
  <c r="R50"/>
  <c r="J54"/>
  <c r="X54"/>
  <c r="F55"/>
  <c r="T55"/>
  <c r="Z55"/>
  <c r="D56"/>
  <c r="T56"/>
  <c r="T57"/>
  <c r="L59"/>
  <c r="R59"/>
  <c r="X59"/>
  <c r="J60"/>
  <c r="R60"/>
  <c r="Z60"/>
  <c r="F61"/>
  <c r="L61"/>
  <c r="Z61"/>
  <c r="F62"/>
  <c r="X64"/>
  <c r="D65"/>
  <c r="L65"/>
  <c r="L100" s="1"/>
  <c r="F66"/>
  <c r="X66"/>
  <c r="O67"/>
  <c r="R67"/>
  <c r="Z67"/>
  <c r="S103"/>
  <c r="G80"/>
  <c r="O80" s="1"/>
  <c r="U82"/>
  <c r="G83"/>
  <c r="O83" s="1"/>
  <c r="U85"/>
  <c r="G88"/>
  <c r="U90"/>
  <c r="G91"/>
  <c r="O91" s="1"/>
  <c r="U93"/>
  <c r="G96"/>
  <c r="O96" s="1"/>
  <c r="U98"/>
  <c r="G99"/>
  <c r="O99" s="1"/>
  <c r="U101"/>
  <c r="G79"/>
  <c r="AA79"/>
  <c r="P50" i="39" l="1"/>
  <c r="AC50" s="1"/>
  <c r="P46"/>
  <c r="AC46" s="1"/>
  <c r="P48"/>
  <c r="Z90"/>
  <c r="V47"/>
  <c r="F84"/>
  <c r="D83"/>
  <c r="T82"/>
  <c r="R81"/>
  <c r="V81" s="1"/>
  <c r="F80"/>
  <c r="H83"/>
  <c r="J83"/>
  <c r="N83" s="1"/>
  <c r="L82"/>
  <c r="X81"/>
  <c r="AB81" s="1"/>
  <c r="Z80"/>
  <c r="Z90" i="38"/>
  <c r="G103" i="39"/>
  <c r="O79"/>
  <c r="O103" s="1"/>
  <c r="R68"/>
  <c r="V44"/>
  <c r="D101"/>
  <c r="H101" s="1"/>
  <c r="H31"/>
  <c r="R99"/>
  <c r="V99" s="1"/>
  <c r="V29"/>
  <c r="D97"/>
  <c r="H97" s="1"/>
  <c r="H27"/>
  <c r="R95"/>
  <c r="V95" s="1"/>
  <c r="V25"/>
  <c r="D93"/>
  <c r="H93" s="1"/>
  <c r="H23"/>
  <c r="R91"/>
  <c r="V91" s="1"/>
  <c r="V21"/>
  <c r="R88"/>
  <c r="V88" s="1"/>
  <c r="V18"/>
  <c r="D88"/>
  <c r="H88" s="1"/>
  <c r="H18"/>
  <c r="R86"/>
  <c r="V86" s="1"/>
  <c r="V16"/>
  <c r="D86"/>
  <c r="H86" s="1"/>
  <c r="H16"/>
  <c r="R84"/>
  <c r="V84" s="1"/>
  <c r="V14"/>
  <c r="D84"/>
  <c r="H84" s="1"/>
  <c r="H14"/>
  <c r="R82"/>
  <c r="V82" s="1"/>
  <c r="V12"/>
  <c r="D82"/>
  <c r="H82" s="1"/>
  <c r="H12"/>
  <c r="R80"/>
  <c r="V80" s="1"/>
  <c r="V10"/>
  <c r="D80"/>
  <c r="H80" s="1"/>
  <c r="H10"/>
  <c r="Z79"/>
  <c r="Z103" s="1"/>
  <c r="Z33"/>
  <c r="T79"/>
  <c r="T103" s="1"/>
  <c r="T33"/>
  <c r="L79"/>
  <c r="L103" s="1"/>
  <c r="L33"/>
  <c r="F79"/>
  <c r="F103" s="1"/>
  <c r="F33"/>
  <c r="J90"/>
  <c r="N90" s="1"/>
  <c r="N20"/>
  <c r="X90"/>
  <c r="AB90" s="1"/>
  <c r="AB20"/>
  <c r="J92"/>
  <c r="N92" s="1"/>
  <c r="N22"/>
  <c r="X92"/>
  <c r="AB92" s="1"/>
  <c r="AB22"/>
  <c r="J94"/>
  <c r="N94" s="1"/>
  <c r="N24"/>
  <c r="X94"/>
  <c r="AB94" s="1"/>
  <c r="AB24"/>
  <c r="J96"/>
  <c r="N96" s="1"/>
  <c r="N26"/>
  <c r="X96"/>
  <c r="AB96" s="1"/>
  <c r="AB26"/>
  <c r="J98"/>
  <c r="N98" s="1"/>
  <c r="N28"/>
  <c r="X98"/>
  <c r="AB98" s="1"/>
  <c r="AB28"/>
  <c r="J100"/>
  <c r="N100" s="1"/>
  <c r="N30"/>
  <c r="X100"/>
  <c r="AB100" s="1"/>
  <c r="AB30"/>
  <c r="J102"/>
  <c r="N102" s="1"/>
  <c r="N32"/>
  <c r="X102"/>
  <c r="AB102" s="1"/>
  <c r="AB32"/>
  <c r="AC48"/>
  <c r="AB89"/>
  <c r="N89"/>
  <c r="AB87"/>
  <c r="N87"/>
  <c r="AB85"/>
  <c r="J85"/>
  <c r="N85" s="1"/>
  <c r="X83"/>
  <c r="AB83" s="1"/>
  <c r="J81"/>
  <c r="N81" s="1"/>
  <c r="L68"/>
  <c r="Z68"/>
  <c r="N45"/>
  <c r="AB47"/>
  <c r="N49"/>
  <c r="N51"/>
  <c r="AB51"/>
  <c r="N53"/>
  <c r="AB53"/>
  <c r="N55"/>
  <c r="AB55"/>
  <c r="N57"/>
  <c r="AB57"/>
  <c r="N59"/>
  <c r="AB59"/>
  <c r="N61"/>
  <c r="AB61"/>
  <c r="N63"/>
  <c r="AB63"/>
  <c r="N65"/>
  <c r="AB65"/>
  <c r="N67"/>
  <c r="AB67"/>
  <c r="J68"/>
  <c r="D68"/>
  <c r="X101"/>
  <c r="AB101" s="1"/>
  <c r="R101"/>
  <c r="V101" s="1"/>
  <c r="J99"/>
  <c r="N99" s="1"/>
  <c r="D99"/>
  <c r="H99" s="1"/>
  <c r="X97"/>
  <c r="AB97" s="1"/>
  <c r="R97"/>
  <c r="V97" s="1"/>
  <c r="J95"/>
  <c r="N95" s="1"/>
  <c r="D95"/>
  <c r="H95" s="1"/>
  <c r="X93"/>
  <c r="AB93" s="1"/>
  <c r="R93"/>
  <c r="V93" s="1"/>
  <c r="J91"/>
  <c r="N91" s="1"/>
  <c r="D91"/>
  <c r="H91" s="1"/>
  <c r="R79"/>
  <c r="X68"/>
  <c r="AB44"/>
  <c r="AB68" s="1"/>
  <c r="J101"/>
  <c r="N101" s="1"/>
  <c r="N31"/>
  <c r="X99"/>
  <c r="AB99" s="1"/>
  <c r="AB29"/>
  <c r="J97"/>
  <c r="N97" s="1"/>
  <c r="N27"/>
  <c r="X95"/>
  <c r="AB95" s="1"/>
  <c r="AB25"/>
  <c r="J93"/>
  <c r="N93" s="1"/>
  <c r="N23"/>
  <c r="X91"/>
  <c r="AB91" s="1"/>
  <c r="AB21"/>
  <c r="X88"/>
  <c r="AB88" s="1"/>
  <c r="AB18"/>
  <c r="J88"/>
  <c r="N88" s="1"/>
  <c r="N18"/>
  <c r="X86"/>
  <c r="AB86" s="1"/>
  <c r="AB16"/>
  <c r="J86"/>
  <c r="N86" s="1"/>
  <c r="N16"/>
  <c r="X84"/>
  <c r="AB84" s="1"/>
  <c r="AB14"/>
  <c r="J84"/>
  <c r="N84" s="1"/>
  <c r="N14"/>
  <c r="X82"/>
  <c r="AB82" s="1"/>
  <c r="AB12"/>
  <c r="J82"/>
  <c r="N82" s="1"/>
  <c r="N12"/>
  <c r="X80"/>
  <c r="AB80" s="1"/>
  <c r="AB10"/>
  <c r="J80"/>
  <c r="N80" s="1"/>
  <c r="N10"/>
  <c r="D90"/>
  <c r="H90" s="1"/>
  <c r="P90" s="1"/>
  <c r="H20"/>
  <c r="P20" s="1"/>
  <c r="R90"/>
  <c r="V90" s="1"/>
  <c r="V20"/>
  <c r="D92"/>
  <c r="H92" s="1"/>
  <c r="H22"/>
  <c r="P22" s="1"/>
  <c r="R92"/>
  <c r="V92" s="1"/>
  <c r="V22"/>
  <c r="D94"/>
  <c r="H94" s="1"/>
  <c r="H24"/>
  <c r="P24" s="1"/>
  <c r="R94"/>
  <c r="V94" s="1"/>
  <c r="V24"/>
  <c r="D96"/>
  <c r="H96" s="1"/>
  <c r="H26"/>
  <c r="P26" s="1"/>
  <c r="R96"/>
  <c r="V96" s="1"/>
  <c r="V26"/>
  <c r="D98"/>
  <c r="H98" s="1"/>
  <c r="H28"/>
  <c r="P28" s="1"/>
  <c r="R98"/>
  <c r="V98" s="1"/>
  <c r="V28"/>
  <c r="D100"/>
  <c r="H100" s="1"/>
  <c r="H30"/>
  <c r="P30" s="1"/>
  <c r="R100"/>
  <c r="V100" s="1"/>
  <c r="V30"/>
  <c r="D102"/>
  <c r="H102" s="1"/>
  <c r="H32"/>
  <c r="P32" s="1"/>
  <c r="R102"/>
  <c r="V102" s="1"/>
  <c r="V32"/>
  <c r="AB19"/>
  <c r="V19"/>
  <c r="N19"/>
  <c r="H19"/>
  <c r="AB17"/>
  <c r="V17"/>
  <c r="N17"/>
  <c r="H17"/>
  <c r="AB15"/>
  <c r="V15"/>
  <c r="N15"/>
  <c r="H15"/>
  <c r="AB13"/>
  <c r="V13"/>
  <c r="N13"/>
  <c r="H13"/>
  <c r="AB11"/>
  <c r="V11"/>
  <c r="N11"/>
  <c r="H11"/>
  <c r="AB9"/>
  <c r="V9"/>
  <c r="N9"/>
  <c r="H9"/>
  <c r="V89"/>
  <c r="H89"/>
  <c r="P89" s="1"/>
  <c r="AC89" s="1"/>
  <c r="V87"/>
  <c r="H87"/>
  <c r="P87" s="1"/>
  <c r="AC87" s="1"/>
  <c r="V85"/>
  <c r="D85"/>
  <c r="H85" s="1"/>
  <c r="P85" s="1"/>
  <c r="AC85" s="1"/>
  <c r="R83"/>
  <c r="V83" s="1"/>
  <c r="D81"/>
  <c r="H81" s="1"/>
  <c r="P81" s="1"/>
  <c r="P52"/>
  <c r="AC52" s="1"/>
  <c r="P54"/>
  <c r="AC54" s="1"/>
  <c r="P56"/>
  <c r="AC56" s="1"/>
  <c r="P58"/>
  <c r="AC58" s="1"/>
  <c r="P60"/>
  <c r="AC60" s="1"/>
  <c r="P62"/>
  <c r="AC62" s="1"/>
  <c r="P64"/>
  <c r="AC64" s="1"/>
  <c r="P66"/>
  <c r="AC66" s="1"/>
  <c r="F68"/>
  <c r="T68"/>
  <c r="P45"/>
  <c r="V45"/>
  <c r="H47"/>
  <c r="P47" s="1"/>
  <c r="AC47" s="1"/>
  <c r="P49"/>
  <c r="AC49" s="1"/>
  <c r="V49"/>
  <c r="H51"/>
  <c r="P51" s="1"/>
  <c r="AC51" s="1"/>
  <c r="V51"/>
  <c r="H53"/>
  <c r="P53" s="1"/>
  <c r="AC53" s="1"/>
  <c r="V53"/>
  <c r="H55"/>
  <c r="P55" s="1"/>
  <c r="AC55" s="1"/>
  <c r="V55"/>
  <c r="H57"/>
  <c r="P57" s="1"/>
  <c r="AC57" s="1"/>
  <c r="V57"/>
  <c r="H59"/>
  <c r="P59" s="1"/>
  <c r="AC59" s="1"/>
  <c r="V59"/>
  <c r="H61"/>
  <c r="P61" s="1"/>
  <c r="AC61" s="1"/>
  <c r="V61"/>
  <c r="H63"/>
  <c r="P63" s="1"/>
  <c r="AC63" s="1"/>
  <c r="V63"/>
  <c r="H65"/>
  <c r="P65" s="1"/>
  <c r="AC65" s="1"/>
  <c r="V65"/>
  <c r="H67"/>
  <c r="P67" s="1"/>
  <c r="AC67" s="1"/>
  <c r="V67"/>
  <c r="N44"/>
  <c r="N68" s="1"/>
  <c r="H44"/>
  <c r="AB31"/>
  <c r="V31"/>
  <c r="N29"/>
  <c r="H29"/>
  <c r="AB27"/>
  <c r="V27"/>
  <c r="N25"/>
  <c r="H25"/>
  <c r="AB23"/>
  <c r="V23"/>
  <c r="N21"/>
  <c r="H21"/>
  <c r="X33"/>
  <c r="R33"/>
  <c r="J33"/>
  <c r="D33"/>
  <c r="G103" i="38"/>
  <c r="O79"/>
  <c r="O103" s="1"/>
  <c r="J93"/>
  <c r="N93" s="1"/>
  <c r="N23"/>
  <c r="X91"/>
  <c r="AB91" s="1"/>
  <c r="AB21"/>
  <c r="J89"/>
  <c r="N89" s="1"/>
  <c r="N19"/>
  <c r="X87"/>
  <c r="AB87" s="1"/>
  <c r="AB17"/>
  <c r="J85"/>
  <c r="N85" s="1"/>
  <c r="N15"/>
  <c r="X83"/>
  <c r="AB83" s="1"/>
  <c r="AB13"/>
  <c r="J81"/>
  <c r="N81" s="1"/>
  <c r="N11"/>
  <c r="D80"/>
  <c r="H10"/>
  <c r="T79"/>
  <c r="T33"/>
  <c r="F79"/>
  <c r="F33"/>
  <c r="D95"/>
  <c r="H95" s="1"/>
  <c r="H25"/>
  <c r="R95"/>
  <c r="V95" s="1"/>
  <c r="V25"/>
  <c r="D97"/>
  <c r="H97" s="1"/>
  <c r="H27"/>
  <c r="R97"/>
  <c r="V97" s="1"/>
  <c r="V27"/>
  <c r="D99"/>
  <c r="H99" s="1"/>
  <c r="H29"/>
  <c r="R99"/>
  <c r="V99" s="1"/>
  <c r="V29"/>
  <c r="D101"/>
  <c r="H101" s="1"/>
  <c r="H31"/>
  <c r="R101"/>
  <c r="V101" s="1"/>
  <c r="V31"/>
  <c r="D68"/>
  <c r="H44"/>
  <c r="R68"/>
  <c r="V44"/>
  <c r="J80"/>
  <c r="N80" s="1"/>
  <c r="N10"/>
  <c r="X80"/>
  <c r="AB10"/>
  <c r="J82"/>
  <c r="N12"/>
  <c r="X82"/>
  <c r="AB12"/>
  <c r="J84"/>
  <c r="N84" s="1"/>
  <c r="N14"/>
  <c r="X84"/>
  <c r="AB14"/>
  <c r="J86"/>
  <c r="N16"/>
  <c r="X86"/>
  <c r="AB16"/>
  <c r="J88"/>
  <c r="N88" s="1"/>
  <c r="N18"/>
  <c r="X88"/>
  <c r="AB18"/>
  <c r="J90"/>
  <c r="N20"/>
  <c r="X90"/>
  <c r="AB90" s="1"/>
  <c r="AB20"/>
  <c r="J92"/>
  <c r="N92" s="1"/>
  <c r="N22"/>
  <c r="X92"/>
  <c r="AB22"/>
  <c r="J94"/>
  <c r="N94" s="1"/>
  <c r="N24"/>
  <c r="X94"/>
  <c r="AB94" s="1"/>
  <c r="AB24"/>
  <c r="J96"/>
  <c r="N96" s="1"/>
  <c r="N26"/>
  <c r="X96"/>
  <c r="AB96" s="1"/>
  <c r="AB26"/>
  <c r="J98"/>
  <c r="N98" s="1"/>
  <c r="N28"/>
  <c r="X98"/>
  <c r="AB98" s="1"/>
  <c r="AB28"/>
  <c r="J100"/>
  <c r="N100" s="1"/>
  <c r="N30"/>
  <c r="X100"/>
  <c r="AB100" s="1"/>
  <c r="AB30"/>
  <c r="J102"/>
  <c r="N102" s="1"/>
  <c r="N32"/>
  <c r="X102"/>
  <c r="AB102" s="1"/>
  <c r="AB32"/>
  <c r="J91"/>
  <c r="N91" s="1"/>
  <c r="N21"/>
  <c r="X89"/>
  <c r="AB89" s="1"/>
  <c r="AB19"/>
  <c r="J87"/>
  <c r="N87" s="1"/>
  <c r="N17"/>
  <c r="X85"/>
  <c r="AB85" s="1"/>
  <c r="AB15"/>
  <c r="J83"/>
  <c r="N83" s="1"/>
  <c r="N13"/>
  <c r="X81"/>
  <c r="AB81" s="1"/>
  <c r="AB11"/>
  <c r="J79"/>
  <c r="J33"/>
  <c r="N9"/>
  <c r="D79"/>
  <c r="D33"/>
  <c r="H9"/>
  <c r="Z86"/>
  <c r="Z82"/>
  <c r="P46"/>
  <c r="AC46" s="1"/>
  <c r="P48"/>
  <c r="AC48" s="1"/>
  <c r="P50"/>
  <c r="AC50" s="1"/>
  <c r="P52"/>
  <c r="AC52" s="1"/>
  <c r="P54"/>
  <c r="AC54" s="1"/>
  <c r="P56"/>
  <c r="AC56" s="1"/>
  <c r="P58"/>
  <c r="AC58" s="1"/>
  <c r="P60"/>
  <c r="AC60" s="1"/>
  <c r="P62"/>
  <c r="AC62" s="1"/>
  <c r="P64"/>
  <c r="AC64" s="1"/>
  <c r="P66"/>
  <c r="AC66" s="1"/>
  <c r="L68"/>
  <c r="Z68"/>
  <c r="N45"/>
  <c r="AB45"/>
  <c r="N47"/>
  <c r="AB47"/>
  <c r="N49"/>
  <c r="AB49"/>
  <c r="N51"/>
  <c r="AB51"/>
  <c r="N53"/>
  <c r="AB53"/>
  <c r="N55"/>
  <c r="AB55"/>
  <c r="N57"/>
  <c r="AB57"/>
  <c r="N59"/>
  <c r="AB59"/>
  <c r="N61"/>
  <c r="AB61"/>
  <c r="N63"/>
  <c r="AB63"/>
  <c r="N65"/>
  <c r="AB65"/>
  <c r="N67"/>
  <c r="AB67"/>
  <c r="Z92"/>
  <c r="T90"/>
  <c r="Z88"/>
  <c r="T86"/>
  <c r="Z84"/>
  <c r="T82"/>
  <c r="Z80"/>
  <c r="X93"/>
  <c r="AB93" s="1"/>
  <c r="D93"/>
  <c r="H93" s="1"/>
  <c r="P93" s="1"/>
  <c r="H23"/>
  <c r="P23" s="1"/>
  <c r="R91"/>
  <c r="V91" s="1"/>
  <c r="V21"/>
  <c r="D89"/>
  <c r="H89" s="1"/>
  <c r="P89" s="1"/>
  <c r="H19"/>
  <c r="P19" s="1"/>
  <c r="R87"/>
  <c r="V87" s="1"/>
  <c r="V17"/>
  <c r="D85"/>
  <c r="H85" s="1"/>
  <c r="P85" s="1"/>
  <c r="H15"/>
  <c r="P15" s="1"/>
  <c r="R83"/>
  <c r="V83" s="1"/>
  <c r="V13"/>
  <c r="D81"/>
  <c r="H81" s="1"/>
  <c r="H11"/>
  <c r="Z79"/>
  <c r="Z103" s="1"/>
  <c r="Z33"/>
  <c r="L79"/>
  <c r="L33"/>
  <c r="J95"/>
  <c r="N95" s="1"/>
  <c r="N25"/>
  <c r="X95"/>
  <c r="AB95" s="1"/>
  <c r="AB25"/>
  <c r="J97"/>
  <c r="N97" s="1"/>
  <c r="N27"/>
  <c r="X97"/>
  <c r="AB97" s="1"/>
  <c r="AB27"/>
  <c r="J99"/>
  <c r="N99" s="1"/>
  <c r="N29"/>
  <c r="X99"/>
  <c r="AB99" s="1"/>
  <c r="AB29"/>
  <c r="J101"/>
  <c r="N101" s="1"/>
  <c r="N31"/>
  <c r="X101"/>
  <c r="AB101" s="1"/>
  <c r="AB31"/>
  <c r="J68"/>
  <c r="N44"/>
  <c r="X68"/>
  <c r="AB44"/>
  <c r="AB68" s="1"/>
  <c r="R80"/>
  <c r="V80" s="1"/>
  <c r="V10"/>
  <c r="D82"/>
  <c r="H82" s="1"/>
  <c r="H12"/>
  <c r="P12" s="1"/>
  <c r="R82"/>
  <c r="V82" s="1"/>
  <c r="V12"/>
  <c r="D84"/>
  <c r="H14"/>
  <c r="P14" s="1"/>
  <c r="R84"/>
  <c r="V84" s="1"/>
  <c r="V14"/>
  <c r="D86"/>
  <c r="H86" s="1"/>
  <c r="H16"/>
  <c r="P16" s="1"/>
  <c r="R86"/>
  <c r="V86" s="1"/>
  <c r="V16"/>
  <c r="D88"/>
  <c r="H18"/>
  <c r="P18" s="1"/>
  <c r="R88"/>
  <c r="V88" s="1"/>
  <c r="V18"/>
  <c r="D90"/>
  <c r="H90" s="1"/>
  <c r="H20"/>
  <c r="P20" s="1"/>
  <c r="R90"/>
  <c r="V90" s="1"/>
  <c r="V20"/>
  <c r="D92"/>
  <c r="H22"/>
  <c r="P22" s="1"/>
  <c r="R92"/>
  <c r="V92" s="1"/>
  <c r="V22"/>
  <c r="D94"/>
  <c r="H94" s="1"/>
  <c r="P94" s="1"/>
  <c r="H24"/>
  <c r="P24" s="1"/>
  <c r="R94"/>
  <c r="V94" s="1"/>
  <c r="V24"/>
  <c r="D96"/>
  <c r="H96" s="1"/>
  <c r="P96" s="1"/>
  <c r="H26"/>
  <c r="P26" s="1"/>
  <c r="R96"/>
  <c r="V96" s="1"/>
  <c r="V26"/>
  <c r="D98"/>
  <c r="H98" s="1"/>
  <c r="H28"/>
  <c r="R98"/>
  <c r="V98" s="1"/>
  <c r="V28"/>
  <c r="D100"/>
  <c r="H100" s="1"/>
  <c r="P100" s="1"/>
  <c r="H30"/>
  <c r="P30" s="1"/>
  <c r="R100"/>
  <c r="V100" s="1"/>
  <c r="V30"/>
  <c r="D102"/>
  <c r="H102" s="1"/>
  <c r="P102" s="1"/>
  <c r="H32"/>
  <c r="P32" s="1"/>
  <c r="R102"/>
  <c r="V102" s="1"/>
  <c r="V32"/>
  <c r="R93"/>
  <c r="V93" s="1"/>
  <c r="V23"/>
  <c r="D91"/>
  <c r="H91" s="1"/>
  <c r="P91" s="1"/>
  <c r="AC91" s="1"/>
  <c r="H21"/>
  <c r="P21" s="1"/>
  <c r="AC21" s="1"/>
  <c r="R89"/>
  <c r="V89" s="1"/>
  <c r="V19"/>
  <c r="D87"/>
  <c r="H87" s="1"/>
  <c r="P87" s="1"/>
  <c r="AC87" s="1"/>
  <c r="H17"/>
  <c r="P17" s="1"/>
  <c r="AC17" s="1"/>
  <c r="R85"/>
  <c r="V85" s="1"/>
  <c r="V15"/>
  <c r="D83"/>
  <c r="H83" s="1"/>
  <c r="P83" s="1"/>
  <c r="AC83" s="1"/>
  <c r="H13"/>
  <c r="P13" s="1"/>
  <c r="AC13" s="1"/>
  <c r="R81"/>
  <c r="V81" s="1"/>
  <c r="V11"/>
  <c r="X79"/>
  <c r="X33"/>
  <c r="AB9"/>
  <c r="AB33" s="1"/>
  <c r="R79"/>
  <c r="R33"/>
  <c r="V9"/>
  <c r="V33" s="1"/>
  <c r="F68"/>
  <c r="T68"/>
  <c r="H45"/>
  <c r="P45" s="1"/>
  <c r="AC45" s="1"/>
  <c r="V45"/>
  <c r="H47"/>
  <c r="P47" s="1"/>
  <c r="AC47" s="1"/>
  <c r="V47"/>
  <c r="H49"/>
  <c r="P49" s="1"/>
  <c r="AC49" s="1"/>
  <c r="V49"/>
  <c r="H51"/>
  <c r="P51" s="1"/>
  <c r="AC51" s="1"/>
  <c r="V51"/>
  <c r="H53"/>
  <c r="P53" s="1"/>
  <c r="AC53" s="1"/>
  <c r="V53"/>
  <c r="H55"/>
  <c r="P55" s="1"/>
  <c r="AC55" s="1"/>
  <c r="V55"/>
  <c r="H57"/>
  <c r="P57" s="1"/>
  <c r="AC57" s="1"/>
  <c r="V57"/>
  <c r="H59"/>
  <c r="P59" s="1"/>
  <c r="AC59" s="1"/>
  <c r="V59"/>
  <c r="H61"/>
  <c r="P61" s="1"/>
  <c r="AC61" s="1"/>
  <c r="V61"/>
  <c r="H63"/>
  <c r="P63" s="1"/>
  <c r="AC63" s="1"/>
  <c r="V63"/>
  <c r="H65"/>
  <c r="P65" s="1"/>
  <c r="AC65" s="1"/>
  <c r="V65"/>
  <c r="H67"/>
  <c r="P67" s="1"/>
  <c r="AC67" s="1"/>
  <c r="V67"/>
  <c r="F92"/>
  <c r="L90"/>
  <c r="F88"/>
  <c r="L86"/>
  <c r="F84"/>
  <c r="L82"/>
  <c r="F80"/>
  <c r="AB23"/>
  <c r="U103" i="32"/>
  <c r="T96"/>
  <c r="F84"/>
  <c r="N64"/>
  <c r="F91" i="36"/>
  <c r="F95"/>
  <c r="T101" i="37"/>
  <c r="F93"/>
  <c r="O94" i="36"/>
  <c r="J81" i="37"/>
  <c r="J90"/>
  <c r="AB19" i="35"/>
  <c r="H13"/>
  <c r="AA103" i="37"/>
  <c r="F84" i="35"/>
  <c r="F92"/>
  <c r="T81"/>
  <c r="T85"/>
  <c r="V15"/>
  <c r="H66" i="36"/>
  <c r="AB59"/>
  <c r="F86"/>
  <c r="N49"/>
  <c r="H54"/>
  <c r="Z97"/>
  <c r="F101"/>
  <c r="O33"/>
  <c r="AB15"/>
  <c r="AB48"/>
  <c r="N13"/>
  <c r="J89"/>
  <c r="U103" i="37"/>
  <c r="H53"/>
  <c r="V47"/>
  <c r="R88"/>
  <c r="AB49"/>
  <c r="AB64"/>
  <c r="O100" i="36"/>
  <c r="H53" i="32"/>
  <c r="F88" i="35"/>
  <c r="X80"/>
  <c r="N54" i="36"/>
  <c r="D85"/>
  <c r="H13"/>
  <c r="P13" s="1"/>
  <c r="T95"/>
  <c r="AB56"/>
  <c r="H20"/>
  <c r="AB67" i="37"/>
  <c r="N57"/>
  <c r="P57" s="1"/>
  <c r="N54"/>
  <c r="P54" s="1"/>
  <c r="AC54" s="1"/>
  <c r="H26" i="35"/>
  <c r="H21"/>
  <c r="F100" i="36"/>
  <c r="H47"/>
  <c r="H55"/>
  <c r="H63"/>
  <c r="D89"/>
  <c r="H16"/>
  <c r="L92" i="37"/>
  <c r="Z90"/>
  <c r="H82"/>
  <c r="N66"/>
  <c r="Z95" i="35"/>
  <c r="Z92"/>
  <c r="H47"/>
  <c r="H63"/>
  <c r="L93" i="36"/>
  <c r="L90"/>
  <c r="H53"/>
  <c r="V47"/>
  <c r="N61"/>
  <c r="L91"/>
  <c r="P20" i="37"/>
  <c r="V64" i="32"/>
  <c r="AB51" i="36"/>
  <c r="V56"/>
  <c r="P49"/>
  <c r="F96"/>
  <c r="F99"/>
  <c r="N24"/>
  <c r="AB64"/>
  <c r="X97" i="37"/>
  <c r="H65" i="32"/>
  <c r="L96"/>
  <c r="L102"/>
  <c r="V49"/>
  <c r="V61"/>
  <c r="J83"/>
  <c r="AB31"/>
  <c r="N21"/>
  <c r="V60" i="35"/>
  <c r="Z93"/>
  <c r="F90"/>
  <c r="N54"/>
  <c r="P54" s="1"/>
  <c r="L89"/>
  <c r="J87"/>
  <c r="N87" s="1"/>
  <c r="J83"/>
  <c r="N21"/>
  <c r="P21" s="1"/>
  <c r="N65" i="36"/>
  <c r="P65" s="1"/>
  <c r="L92"/>
  <c r="Z90"/>
  <c r="L88"/>
  <c r="L100"/>
  <c r="AB46"/>
  <c r="N48"/>
  <c r="AB50"/>
  <c r="N52"/>
  <c r="AB54"/>
  <c r="N56"/>
  <c r="AB58"/>
  <c r="N60"/>
  <c r="AB62"/>
  <c r="N64"/>
  <c r="AB66"/>
  <c r="AB45"/>
  <c r="N55"/>
  <c r="P55" s="1"/>
  <c r="V88" i="37"/>
  <c r="Z102"/>
  <c r="Z102" i="36"/>
  <c r="H21" i="32"/>
  <c r="P21" s="1"/>
  <c r="N62" i="35"/>
  <c r="Z98" i="36"/>
  <c r="AB30"/>
  <c r="Z96" i="32"/>
  <c r="Z90"/>
  <c r="N49"/>
  <c r="F92"/>
  <c r="L87"/>
  <c r="Z101"/>
  <c r="AB60" i="33"/>
  <c r="V48"/>
  <c r="F89"/>
  <c r="V11" i="35"/>
  <c r="AB67" i="36"/>
  <c r="N57"/>
  <c r="L96"/>
  <c r="F84"/>
  <c r="L81"/>
  <c r="N62"/>
  <c r="P62" s="1"/>
  <c r="AB55"/>
  <c r="AB23"/>
  <c r="V60" i="37"/>
  <c r="N46"/>
  <c r="P46" s="1"/>
  <c r="AC46" s="1"/>
  <c r="N62"/>
  <c r="X84"/>
  <c r="AB84" s="1"/>
  <c r="V52" i="32"/>
  <c r="L101"/>
  <c r="L91"/>
  <c r="V27"/>
  <c r="F80" i="33"/>
  <c r="V52" i="35"/>
  <c r="AB64"/>
  <c r="L102"/>
  <c r="L91"/>
  <c r="L88" i="37"/>
  <c r="L100"/>
  <c r="V59" i="32"/>
  <c r="H50"/>
  <c r="L93"/>
  <c r="T83"/>
  <c r="L92"/>
  <c r="V22"/>
  <c r="F82"/>
  <c r="H82" s="1"/>
  <c r="L89"/>
  <c r="N66"/>
  <c r="T95"/>
  <c r="T97"/>
  <c r="V66"/>
  <c r="H57"/>
  <c r="AB52"/>
  <c r="AB19"/>
  <c r="V63"/>
  <c r="N48"/>
  <c r="N32"/>
  <c r="N9"/>
  <c r="Z98"/>
  <c r="H54"/>
  <c r="R89"/>
  <c r="R93"/>
  <c r="H17"/>
  <c r="H53" i="33"/>
  <c r="H62"/>
  <c r="F93"/>
  <c r="F99"/>
  <c r="F95"/>
  <c r="H48"/>
  <c r="H52"/>
  <c r="H56"/>
  <c r="H60"/>
  <c r="H64"/>
  <c r="AB59" i="35"/>
  <c r="N49"/>
  <c r="Z101"/>
  <c r="T91"/>
  <c r="F98"/>
  <c r="H45"/>
  <c r="F96"/>
  <c r="H96" s="1"/>
  <c r="T99"/>
  <c r="F83"/>
  <c r="F87"/>
  <c r="N58"/>
  <c r="AB60"/>
  <c r="F99"/>
  <c r="F91"/>
  <c r="V24"/>
  <c r="AB10"/>
  <c r="H53"/>
  <c r="J82"/>
  <c r="N81" i="36"/>
  <c r="L83"/>
  <c r="N46"/>
  <c r="R101"/>
  <c r="N20"/>
  <c r="P20" s="1"/>
  <c r="N12"/>
  <c r="AB30" i="37"/>
  <c r="F81"/>
  <c r="H81" s="1"/>
  <c r="L97"/>
  <c r="Z89"/>
  <c r="Z93"/>
  <c r="L95"/>
  <c r="V10"/>
  <c r="N53"/>
  <c r="P53" s="1"/>
  <c r="J89"/>
  <c r="L86"/>
  <c r="P57" i="36"/>
  <c r="V60" i="32"/>
  <c r="Z99"/>
  <c r="Z81"/>
  <c r="Z85"/>
  <c r="D79"/>
  <c r="AB11"/>
  <c r="F84" i="33"/>
  <c r="L84" i="35"/>
  <c r="Z99"/>
  <c r="AB49" i="36"/>
  <c r="R91"/>
  <c r="Z86" i="37"/>
  <c r="L80"/>
  <c r="P62"/>
  <c r="AC62" s="1"/>
  <c r="T98"/>
  <c r="AB64" i="32"/>
  <c r="Z86"/>
  <c r="Z88"/>
  <c r="AB49"/>
  <c r="AB53"/>
  <c r="R81"/>
  <c r="N31"/>
  <c r="V15"/>
  <c r="AB26"/>
  <c r="H45" i="33"/>
  <c r="H61"/>
  <c r="P61" s="1"/>
  <c r="F92"/>
  <c r="F100"/>
  <c r="H49"/>
  <c r="H65"/>
  <c r="F96"/>
  <c r="H47"/>
  <c r="H51"/>
  <c r="H55"/>
  <c r="H67"/>
  <c r="AB51" i="35"/>
  <c r="AB48"/>
  <c r="Z102"/>
  <c r="T83"/>
  <c r="X89"/>
  <c r="AB89" s="1"/>
  <c r="AB49"/>
  <c r="X88"/>
  <c r="AB57"/>
  <c r="N59"/>
  <c r="N67"/>
  <c r="AB55"/>
  <c r="N45"/>
  <c r="V63"/>
  <c r="V27"/>
  <c r="AB63" i="36"/>
  <c r="D98"/>
  <c r="H98" s="1"/>
  <c r="F87"/>
  <c r="N19"/>
  <c r="N65" i="37"/>
  <c r="P65" s="1"/>
  <c r="L96"/>
  <c r="AB56"/>
  <c r="T99"/>
  <c r="T85"/>
  <c r="F91"/>
  <c r="X100"/>
  <c r="AB100" s="1"/>
  <c r="V31" i="36"/>
  <c r="V48"/>
  <c r="T92"/>
  <c r="T94"/>
  <c r="T98"/>
  <c r="T89"/>
  <c r="T101"/>
  <c r="V101" s="1"/>
  <c r="V24"/>
  <c r="V22"/>
  <c r="V11"/>
  <c r="AB62" i="32"/>
  <c r="AB47"/>
  <c r="X93"/>
  <c r="N13"/>
  <c r="N17"/>
  <c r="D86" i="37"/>
  <c r="H86" s="1"/>
  <c r="O33"/>
  <c r="T94"/>
  <c r="V94" s="1"/>
  <c r="F89"/>
  <c r="H89" s="1"/>
  <c r="Z96"/>
  <c r="L98"/>
  <c r="L102"/>
  <c r="N45"/>
  <c r="N61"/>
  <c r="AB57"/>
  <c r="AB61"/>
  <c r="N63"/>
  <c r="P63" s="1"/>
  <c r="N67"/>
  <c r="R80"/>
  <c r="V80" s="1"/>
  <c r="AB13"/>
  <c r="V52"/>
  <c r="F84"/>
  <c r="T82"/>
  <c r="H45"/>
  <c r="T87"/>
  <c r="T83"/>
  <c r="Z99"/>
  <c r="X92"/>
  <c r="AB92" s="1"/>
  <c r="T95"/>
  <c r="D90"/>
  <c r="H90" s="1"/>
  <c r="V63"/>
  <c r="Z97"/>
  <c r="Z91"/>
  <c r="AB91" s="1"/>
  <c r="L89"/>
  <c r="Z87"/>
  <c r="AB87" s="1"/>
  <c r="L81"/>
  <c r="X93"/>
  <c r="AB93" s="1"/>
  <c r="P48"/>
  <c r="AC48" s="1"/>
  <c r="P52"/>
  <c r="P56"/>
  <c r="P60"/>
  <c r="P64"/>
  <c r="AC64" s="1"/>
  <c r="T93"/>
  <c r="F99"/>
  <c r="N11"/>
  <c r="V23"/>
  <c r="X89"/>
  <c r="AB89" s="1"/>
  <c r="AB19"/>
  <c r="J83"/>
  <c r="N83" s="1"/>
  <c r="N13"/>
  <c r="D33"/>
  <c r="D79"/>
  <c r="H9"/>
  <c r="X68"/>
  <c r="AB44"/>
  <c r="V27"/>
  <c r="R97"/>
  <c r="T33"/>
  <c r="T79"/>
  <c r="R95"/>
  <c r="V25"/>
  <c r="R99"/>
  <c r="V99" s="1"/>
  <c r="V29"/>
  <c r="D101"/>
  <c r="H101" s="1"/>
  <c r="H31"/>
  <c r="D102"/>
  <c r="H32"/>
  <c r="R96"/>
  <c r="V96" s="1"/>
  <c r="V26"/>
  <c r="H21"/>
  <c r="D91"/>
  <c r="V15"/>
  <c r="R85"/>
  <c r="V85" s="1"/>
  <c r="R81"/>
  <c r="V81" s="1"/>
  <c r="V11"/>
  <c r="J79"/>
  <c r="J33"/>
  <c r="N9"/>
  <c r="J96"/>
  <c r="N26"/>
  <c r="Z79"/>
  <c r="Z33"/>
  <c r="AB9"/>
  <c r="X98"/>
  <c r="AB28"/>
  <c r="X102"/>
  <c r="AB32"/>
  <c r="N51"/>
  <c r="J86"/>
  <c r="N59"/>
  <c r="J94"/>
  <c r="N94" s="1"/>
  <c r="V44"/>
  <c r="R68"/>
  <c r="J95"/>
  <c r="N25"/>
  <c r="J91"/>
  <c r="N91" s="1"/>
  <c r="N21"/>
  <c r="D87"/>
  <c r="H87" s="1"/>
  <c r="H17"/>
  <c r="X85"/>
  <c r="AB85" s="1"/>
  <c r="AB15"/>
  <c r="X81"/>
  <c r="AB81" s="1"/>
  <c r="AB11"/>
  <c r="N32"/>
  <c r="J102"/>
  <c r="AB26"/>
  <c r="X96"/>
  <c r="D92"/>
  <c r="H22"/>
  <c r="R90"/>
  <c r="V20"/>
  <c r="D88"/>
  <c r="H88" s="1"/>
  <c r="H18"/>
  <c r="R86"/>
  <c r="V86" s="1"/>
  <c r="D84"/>
  <c r="H14"/>
  <c r="R82"/>
  <c r="V12"/>
  <c r="D80"/>
  <c r="H10"/>
  <c r="V28"/>
  <c r="R98"/>
  <c r="H30"/>
  <c r="D100"/>
  <c r="V32"/>
  <c r="R102"/>
  <c r="T91"/>
  <c r="V91" s="1"/>
  <c r="T68"/>
  <c r="F97"/>
  <c r="F68"/>
  <c r="G103"/>
  <c r="V21"/>
  <c r="V13"/>
  <c r="H15"/>
  <c r="N47"/>
  <c r="P47" s="1"/>
  <c r="AC47" s="1"/>
  <c r="N55"/>
  <c r="P55" s="1"/>
  <c r="L33"/>
  <c r="AB27"/>
  <c r="P66"/>
  <c r="AC66" s="1"/>
  <c r="AB59"/>
  <c r="N49"/>
  <c r="P49" s="1"/>
  <c r="T97"/>
  <c r="L84"/>
  <c r="Z82"/>
  <c r="AB60"/>
  <c r="N50"/>
  <c r="P50" s="1"/>
  <c r="AC50" s="1"/>
  <c r="N28"/>
  <c r="V92"/>
  <c r="F94"/>
  <c r="H94" s="1"/>
  <c r="T100"/>
  <c r="V100" s="1"/>
  <c r="F102"/>
  <c r="V49"/>
  <c r="H51"/>
  <c r="V57"/>
  <c r="H59"/>
  <c r="V65"/>
  <c r="H67"/>
  <c r="N24"/>
  <c r="P24" s="1"/>
  <c r="D98"/>
  <c r="H98" s="1"/>
  <c r="J85"/>
  <c r="X79"/>
  <c r="R79"/>
  <c r="AB83"/>
  <c r="V17"/>
  <c r="AB17"/>
  <c r="H11"/>
  <c r="X101"/>
  <c r="AB101" s="1"/>
  <c r="AB31"/>
  <c r="X94"/>
  <c r="AB94" s="1"/>
  <c r="AB24"/>
  <c r="D93"/>
  <c r="H93" s="1"/>
  <c r="H23"/>
  <c r="D97"/>
  <c r="H27"/>
  <c r="D68"/>
  <c r="H44"/>
  <c r="D95"/>
  <c r="H95" s="1"/>
  <c r="H25"/>
  <c r="J100"/>
  <c r="N30"/>
  <c r="AB45"/>
  <c r="X80"/>
  <c r="AB80" s="1"/>
  <c r="AB53"/>
  <c r="X88"/>
  <c r="AB88" s="1"/>
  <c r="M103"/>
  <c r="O79"/>
  <c r="O103" s="1"/>
  <c r="J99"/>
  <c r="N99" s="1"/>
  <c r="N29"/>
  <c r="P29" s="1"/>
  <c r="H26"/>
  <c r="D96"/>
  <c r="H96" s="1"/>
  <c r="R89"/>
  <c r="V89" s="1"/>
  <c r="V19"/>
  <c r="J87"/>
  <c r="N87" s="1"/>
  <c r="N17"/>
  <c r="D83"/>
  <c r="H83" s="1"/>
  <c r="H13"/>
  <c r="J92"/>
  <c r="N22"/>
  <c r="X90"/>
  <c r="AB90" s="1"/>
  <c r="AB20"/>
  <c r="J88"/>
  <c r="N88" s="1"/>
  <c r="N18"/>
  <c r="X86"/>
  <c r="J84"/>
  <c r="N14"/>
  <c r="X82"/>
  <c r="AB12"/>
  <c r="J80"/>
  <c r="N80" s="1"/>
  <c r="N10"/>
  <c r="J93"/>
  <c r="N93" s="1"/>
  <c r="N23"/>
  <c r="X95"/>
  <c r="AB95" s="1"/>
  <c r="AB25"/>
  <c r="N27"/>
  <c r="J97"/>
  <c r="AB29"/>
  <c r="X99"/>
  <c r="J101"/>
  <c r="N31"/>
  <c r="J68"/>
  <c r="N44"/>
  <c r="N90"/>
  <c r="F79"/>
  <c r="V9"/>
  <c r="N58"/>
  <c r="P58" s="1"/>
  <c r="AC58" s="1"/>
  <c r="L85"/>
  <c r="D99"/>
  <c r="F33"/>
  <c r="R101"/>
  <c r="V101" s="1"/>
  <c r="R87"/>
  <c r="AB51"/>
  <c r="Z68"/>
  <c r="F92"/>
  <c r="T90"/>
  <c r="P12"/>
  <c r="F80"/>
  <c r="O68"/>
  <c r="H61"/>
  <c r="V55"/>
  <c r="AB52"/>
  <c r="T102"/>
  <c r="Z98"/>
  <c r="R93"/>
  <c r="F100"/>
  <c r="R84"/>
  <c r="V84" s="1"/>
  <c r="L101"/>
  <c r="L68"/>
  <c r="N19"/>
  <c r="AB21"/>
  <c r="J98"/>
  <c r="J82"/>
  <c r="N82" s="1"/>
  <c r="P82" s="1"/>
  <c r="H28"/>
  <c r="N15"/>
  <c r="X33"/>
  <c r="R33"/>
  <c r="H19"/>
  <c r="V83"/>
  <c r="D85"/>
  <c r="H85" s="1"/>
  <c r="T81" i="36"/>
  <c r="V52"/>
  <c r="V51"/>
  <c r="R87"/>
  <c r="P54"/>
  <c r="N47"/>
  <c r="N51"/>
  <c r="AB57"/>
  <c r="AB61"/>
  <c r="V59"/>
  <c r="Z92"/>
  <c r="L86"/>
  <c r="V60"/>
  <c r="H50"/>
  <c r="Z80"/>
  <c r="V64"/>
  <c r="H61"/>
  <c r="V55"/>
  <c r="AB52"/>
  <c r="T102"/>
  <c r="F81"/>
  <c r="H81" s="1"/>
  <c r="V9"/>
  <c r="Z100"/>
  <c r="L84"/>
  <c r="Z86"/>
  <c r="N53"/>
  <c r="P53" s="1"/>
  <c r="Z99"/>
  <c r="Z81"/>
  <c r="L87"/>
  <c r="L99"/>
  <c r="V10"/>
  <c r="Z93"/>
  <c r="R94"/>
  <c r="X83"/>
  <c r="F93"/>
  <c r="X91"/>
  <c r="AB91" s="1"/>
  <c r="AB10"/>
  <c r="F90"/>
  <c r="F94"/>
  <c r="T100"/>
  <c r="T87"/>
  <c r="L97"/>
  <c r="H58"/>
  <c r="Z88"/>
  <c r="T68"/>
  <c r="F92"/>
  <c r="T90"/>
  <c r="F88"/>
  <c r="V63"/>
  <c r="AB60"/>
  <c r="N50"/>
  <c r="H46"/>
  <c r="L89"/>
  <c r="N89" s="1"/>
  <c r="V46"/>
  <c r="H52"/>
  <c r="V54"/>
  <c r="H56"/>
  <c r="P56" s="1"/>
  <c r="AC56" s="1"/>
  <c r="V58"/>
  <c r="H60"/>
  <c r="V62"/>
  <c r="H64"/>
  <c r="P64" s="1"/>
  <c r="V66"/>
  <c r="H51"/>
  <c r="P51" s="1"/>
  <c r="V57"/>
  <c r="H59"/>
  <c r="P59" s="1"/>
  <c r="V65"/>
  <c r="J85"/>
  <c r="H28"/>
  <c r="R80"/>
  <c r="V80" s="1"/>
  <c r="N16"/>
  <c r="V17"/>
  <c r="J99"/>
  <c r="N29"/>
  <c r="P29" s="1"/>
  <c r="AB26"/>
  <c r="X96"/>
  <c r="R90"/>
  <c r="V20"/>
  <c r="X86"/>
  <c r="AB16"/>
  <c r="X82"/>
  <c r="AB82" s="1"/>
  <c r="AB12"/>
  <c r="X95"/>
  <c r="AB95" s="1"/>
  <c r="AB25"/>
  <c r="AB29"/>
  <c r="X99"/>
  <c r="J68"/>
  <c r="N44"/>
  <c r="J100"/>
  <c r="N30"/>
  <c r="X102"/>
  <c r="AB32"/>
  <c r="AB53"/>
  <c r="X88"/>
  <c r="H26"/>
  <c r="D96"/>
  <c r="X68"/>
  <c r="AB44"/>
  <c r="X90"/>
  <c r="AB90" s="1"/>
  <c r="AB20"/>
  <c r="J88"/>
  <c r="N18"/>
  <c r="F85"/>
  <c r="H15"/>
  <c r="T83"/>
  <c r="V83" s="1"/>
  <c r="V13"/>
  <c r="Z79"/>
  <c r="Z33"/>
  <c r="R95"/>
  <c r="V95" s="1"/>
  <c r="V25"/>
  <c r="D97"/>
  <c r="H27"/>
  <c r="D101"/>
  <c r="H31"/>
  <c r="D68"/>
  <c r="H44"/>
  <c r="H48"/>
  <c r="P48" s="1"/>
  <c r="D83"/>
  <c r="H83" s="1"/>
  <c r="R85"/>
  <c r="V85" s="1"/>
  <c r="V50"/>
  <c r="V28"/>
  <c r="R98"/>
  <c r="V32"/>
  <c r="R102"/>
  <c r="D102"/>
  <c r="H32"/>
  <c r="X94"/>
  <c r="AB94" s="1"/>
  <c r="AB24"/>
  <c r="D91"/>
  <c r="H91" s="1"/>
  <c r="H21"/>
  <c r="R89"/>
  <c r="V19"/>
  <c r="T91"/>
  <c r="V21"/>
  <c r="F89"/>
  <c r="H89" s="1"/>
  <c r="H19"/>
  <c r="P19" s="1"/>
  <c r="L85"/>
  <c r="N15"/>
  <c r="Z83"/>
  <c r="AB13"/>
  <c r="D80"/>
  <c r="H80" s="1"/>
  <c r="H10"/>
  <c r="AA103"/>
  <c r="X100"/>
  <c r="AB100" s="1"/>
  <c r="J94"/>
  <c r="N94" s="1"/>
  <c r="J90"/>
  <c r="N90" s="1"/>
  <c r="R33"/>
  <c r="X81"/>
  <c r="F97"/>
  <c r="V49"/>
  <c r="AC49" s="1"/>
  <c r="H67"/>
  <c r="P67" s="1"/>
  <c r="X97"/>
  <c r="AB97" s="1"/>
  <c r="D94"/>
  <c r="R88"/>
  <c r="V88" s="1"/>
  <c r="D90"/>
  <c r="O68"/>
  <c r="D79"/>
  <c r="N58"/>
  <c r="H45"/>
  <c r="T97"/>
  <c r="Z96"/>
  <c r="L98"/>
  <c r="N98" s="1"/>
  <c r="L101"/>
  <c r="L68"/>
  <c r="J86"/>
  <c r="N11"/>
  <c r="D33"/>
  <c r="R81"/>
  <c r="X80"/>
  <c r="N45"/>
  <c r="R100"/>
  <c r="D82"/>
  <c r="H82" s="1"/>
  <c r="X92"/>
  <c r="D86"/>
  <c r="X79"/>
  <c r="AB21"/>
  <c r="AB27"/>
  <c r="H24"/>
  <c r="F33"/>
  <c r="J95"/>
  <c r="N95" s="1"/>
  <c r="N25"/>
  <c r="D92"/>
  <c r="H22"/>
  <c r="D88"/>
  <c r="H18"/>
  <c r="J84"/>
  <c r="N14"/>
  <c r="T33"/>
  <c r="T79"/>
  <c r="J93"/>
  <c r="N93" s="1"/>
  <c r="N23"/>
  <c r="N27"/>
  <c r="J97"/>
  <c r="J101"/>
  <c r="N31"/>
  <c r="X98"/>
  <c r="AB28"/>
  <c r="X101"/>
  <c r="AB101" s="1"/>
  <c r="AB31"/>
  <c r="J92"/>
  <c r="N22"/>
  <c r="D93"/>
  <c r="H23"/>
  <c r="P23" s="1"/>
  <c r="R99"/>
  <c r="V29"/>
  <c r="H30"/>
  <c r="D100"/>
  <c r="H100" s="1"/>
  <c r="V44"/>
  <c r="R68"/>
  <c r="R96"/>
  <c r="V96" s="1"/>
  <c r="V26"/>
  <c r="D95"/>
  <c r="H25"/>
  <c r="P25" s="1"/>
  <c r="J91"/>
  <c r="N21"/>
  <c r="X89"/>
  <c r="AB89" s="1"/>
  <c r="AB19"/>
  <c r="J87"/>
  <c r="N17"/>
  <c r="P17" s="1"/>
  <c r="N32"/>
  <c r="J102"/>
  <c r="N102" s="1"/>
  <c r="J96"/>
  <c r="N26"/>
  <c r="Z87"/>
  <c r="AB17"/>
  <c r="R86"/>
  <c r="V86" s="1"/>
  <c r="V16"/>
  <c r="D84"/>
  <c r="H84" s="1"/>
  <c r="H14"/>
  <c r="R82"/>
  <c r="V82" s="1"/>
  <c r="V12"/>
  <c r="J80"/>
  <c r="N80" s="1"/>
  <c r="N10"/>
  <c r="P9"/>
  <c r="Z68"/>
  <c r="J33"/>
  <c r="N63"/>
  <c r="P63" s="1"/>
  <c r="J82"/>
  <c r="N82" s="1"/>
  <c r="U103"/>
  <c r="X85"/>
  <c r="AB85" s="1"/>
  <c r="N66"/>
  <c r="P66" s="1"/>
  <c r="G103"/>
  <c r="T84"/>
  <c r="V84" s="1"/>
  <c r="R93"/>
  <c r="V93" s="1"/>
  <c r="X87"/>
  <c r="J83"/>
  <c r="N83" s="1"/>
  <c r="D99"/>
  <c r="J79"/>
  <c r="F102"/>
  <c r="T99"/>
  <c r="F68"/>
  <c r="O79"/>
  <c r="O103" s="1"/>
  <c r="L33"/>
  <c r="D87"/>
  <c r="R97"/>
  <c r="V30"/>
  <c r="P12"/>
  <c r="N28"/>
  <c r="X33"/>
  <c r="H11"/>
  <c r="AB47"/>
  <c r="X93"/>
  <c r="X84"/>
  <c r="AB84" s="1"/>
  <c r="R92"/>
  <c r="R79"/>
  <c r="X97" i="35"/>
  <c r="X92"/>
  <c r="V55"/>
  <c r="V47"/>
  <c r="O81"/>
  <c r="P62"/>
  <c r="O68"/>
  <c r="O88"/>
  <c r="J90"/>
  <c r="O89"/>
  <c r="O96"/>
  <c r="O80"/>
  <c r="O97"/>
  <c r="J91"/>
  <c r="AB18"/>
  <c r="U103"/>
  <c r="N32"/>
  <c r="N13"/>
  <c r="P13" s="1"/>
  <c r="N25"/>
  <c r="P25" s="1"/>
  <c r="D33"/>
  <c r="AB52"/>
  <c r="V26"/>
  <c r="N51"/>
  <c r="H58"/>
  <c r="AB44"/>
  <c r="L97"/>
  <c r="L90"/>
  <c r="L86"/>
  <c r="J95"/>
  <c r="H65"/>
  <c r="V59"/>
  <c r="AB56"/>
  <c r="F100"/>
  <c r="V46"/>
  <c r="H48"/>
  <c r="V50"/>
  <c r="H56"/>
  <c r="P56" s="1"/>
  <c r="AC56" s="1"/>
  <c r="V58"/>
  <c r="H64"/>
  <c r="V66"/>
  <c r="V49"/>
  <c r="H55"/>
  <c r="H59"/>
  <c r="V65"/>
  <c r="H67"/>
  <c r="P67" s="1"/>
  <c r="J79"/>
  <c r="X79"/>
  <c r="V67"/>
  <c r="Z80"/>
  <c r="AB80" s="1"/>
  <c r="T97"/>
  <c r="T94"/>
  <c r="F93"/>
  <c r="H57"/>
  <c r="V51"/>
  <c r="T98"/>
  <c r="Z91"/>
  <c r="T87"/>
  <c r="L85"/>
  <c r="L80"/>
  <c r="N53"/>
  <c r="L92"/>
  <c r="N61"/>
  <c r="L100"/>
  <c r="Z81"/>
  <c r="AB81" s="1"/>
  <c r="L83"/>
  <c r="N83" s="1"/>
  <c r="Z85"/>
  <c r="AB85" s="1"/>
  <c r="L95"/>
  <c r="Z97"/>
  <c r="T82"/>
  <c r="J99"/>
  <c r="N29"/>
  <c r="T84"/>
  <c r="V14"/>
  <c r="J88"/>
  <c r="N18"/>
  <c r="F81"/>
  <c r="H81" s="1"/>
  <c r="H11"/>
  <c r="R95"/>
  <c r="V25"/>
  <c r="D101"/>
  <c r="H31"/>
  <c r="V54"/>
  <c r="R89"/>
  <c r="V89" s="1"/>
  <c r="V28"/>
  <c r="R98"/>
  <c r="V32"/>
  <c r="R102"/>
  <c r="V102" s="1"/>
  <c r="D94"/>
  <c r="H24"/>
  <c r="L82"/>
  <c r="N12"/>
  <c r="P12" s="1"/>
  <c r="X90"/>
  <c r="AB90" s="1"/>
  <c r="AB20"/>
  <c r="D102"/>
  <c r="H32"/>
  <c r="X91"/>
  <c r="AB91" s="1"/>
  <c r="AB21"/>
  <c r="J89"/>
  <c r="N19"/>
  <c r="X87"/>
  <c r="AB17"/>
  <c r="J85"/>
  <c r="N15"/>
  <c r="X83"/>
  <c r="AB83" s="1"/>
  <c r="AB13"/>
  <c r="V31"/>
  <c r="R101"/>
  <c r="V101" s="1"/>
  <c r="J92"/>
  <c r="N22"/>
  <c r="H18"/>
  <c r="D88"/>
  <c r="H88" s="1"/>
  <c r="X86"/>
  <c r="AB86" s="1"/>
  <c r="AB16"/>
  <c r="J84"/>
  <c r="N14"/>
  <c r="X82"/>
  <c r="AB82" s="1"/>
  <c r="AB12"/>
  <c r="J80"/>
  <c r="N10"/>
  <c r="J93"/>
  <c r="N93" s="1"/>
  <c r="N23"/>
  <c r="X95"/>
  <c r="AB25"/>
  <c r="J97"/>
  <c r="N27"/>
  <c r="AB29"/>
  <c r="X99"/>
  <c r="AB99" s="1"/>
  <c r="J101"/>
  <c r="N31"/>
  <c r="J68"/>
  <c r="N44"/>
  <c r="X98"/>
  <c r="AB28"/>
  <c r="J100"/>
  <c r="N30"/>
  <c r="X102"/>
  <c r="AB32"/>
  <c r="T92"/>
  <c r="F85"/>
  <c r="H51"/>
  <c r="V57"/>
  <c r="R92"/>
  <c r="R85"/>
  <c r="AB23"/>
  <c r="R100"/>
  <c r="Z96"/>
  <c r="L68"/>
  <c r="L96"/>
  <c r="L88"/>
  <c r="AB47"/>
  <c r="M103"/>
  <c r="AB67"/>
  <c r="N57"/>
  <c r="T95"/>
  <c r="D98"/>
  <c r="T90"/>
  <c r="X94"/>
  <c r="AB94" s="1"/>
  <c r="H49"/>
  <c r="T68"/>
  <c r="L99"/>
  <c r="AB46"/>
  <c r="N48"/>
  <c r="AB50"/>
  <c r="N52"/>
  <c r="AB54"/>
  <c r="N56"/>
  <c r="AB58"/>
  <c r="N60"/>
  <c r="AB62"/>
  <c r="N64"/>
  <c r="AB66"/>
  <c r="AB45"/>
  <c r="N47"/>
  <c r="P47" s="1"/>
  <c r="AB53"/>
  <c r="N55"/>
  <c r="AB61"/>
  <c r="N63"/>
  <c r="P63" s="1"/>
  <c r="Z98"/>
  <c r="D91"/>
  <c r="F80"/>
  <c r="R80"/>
  <c r="V80" s="1"/>
  <c r="R93"/>
  <c r="V93" s="1"/>
  <c r="V18"/>
  <c r="L79"/>
  <c r="X84"/>
  <c r="D82"/>
  <c r="H82" s="1"/>
  <c r="D86"/>
  <c r="O79"/>
  <c r="H20"/>
  <c r="F33"/>
  <c r="N16"/>
  <c r="J102"/>
  <c r="X93"/>
  <c r="AB93" s="1"/>
  <c r="R94"/>
  <c r="V44"/>
  <c r="R68"/>
  <c r="J98"/>
  <c r="N28"/>
  <c r="P28" s="1"/>
  <c r="V20"/>
  <c r="R90"/>
  <c r="T79"/>
  <c r="T33"/>
  <c r="V9"/>
  <c r="D93"/>
  <c r="H23"/>
  <c r="D97"/>
  <c r="H97" s="1"/>
  <c r="H27"/>
  <c r="R99"/>
  <c r="V99" s="1"/>
  <c r="V29"/>
  <c r="D68"/>
  <c r="H44"/>
  <c r="H52"/>
  <c r="D87"/>
  <c r="H60"/>
  <c r="D95"/>
  <c r="H95" s="1"/>
  <c r="V62"/>
  <c r="R97"/>
  <c r="H30"/>
  <c r="D100"/>
  <c r="P9"/>
  <c r="Z84"/>
  <c r="AB14"/>
  <c r="N46"/>
  <c r="P46" s="1"/>
  <c r="J81"/>
  <c r="X100"/>
  <c r="AB100" s="1"/>
  <c r="AB30"/>
  <c r="J96"/>
  <c r="N26"/>
  <c r="L81"/>
  <c r="N11"/>
  <c r="Z79"/>
  <c r="Z33"/>
  <c r="AB9"/>
  <c r="X101"/>
  <c r="AB31"/>
  <c r="R91"/>
  <c r="V91" s="1"/>
  <c r="V21"/>
  <c r="D89"/>
  <c r="H89" s="1"/>
  <c r="H19"/>
  <c r="R87"/>
  <c r="V17"/>
  <c r="D85"/>
  <c r="H15"/>
  <c r="R83"/>
  <c r="V13"/>
  <c r="H29"/>
  <c r="D99"/>
  <c r="H99" s="1"/>
  <c r="X96"/>
  <c r="AB26"/>
  <c r="H22"/>
  <c r="D92"/>
  <c r="H92" s="1"/>
  <c r="V16"/>
  <c r="R86"/>
  <c r="V86" s="1"/>
  <c r="H14"/>
  <c r="D84"/>
  <c r="H84" s="1"/>
  <c r="V12"/>
  <c r="R82"/>
  <c r="H10"/>
  <c r="D80"/>
  <c r="P66"/>
  <c r="F86"/>
  <c r="H16"/>
  <c r="X68"/>
  <c r="Z68"/>
  <c r="Z88"/>
  <c r="R79"/>
  <c r="L98"/>
  <c r="L101"/>
  <c r="P17"/>
  <c r="V22"/>
  <c r="AA103"/>
  <c r="N20"/>
  <c r="O33"/>
  <c r="N24"/>
  <c r="N65"/>
  <c r="P65" s="1"/>
  <c r="H50"/>
  <c r="P50" s="1"/>
  <c r="R96"/>
  <c r="V96" s="1"/>
  <c r="R33"/>
  <c r="X33"/>
  <c r="Z87"/>
  <c r="F94"/>
  <c r="T100"/>
  <c r="F102"/>
  <c r="F101"/>
  <c r="F68"/>
  <c r="R81"/>
  <c r="V81" s="1"/>
  <c r="R84"/>
  <c r="H61"/>
  <c r="V23"/>
  <c r="R88"/>
  <c r="V88" s="1"/>
  <c r="L33"/>
  <c r="G103"/>
  <c r="D90"/>
  <c r="H90" s="1"/>
  <c r="D83"/>
  <c r="H83" s="1"/>
  <c r="F79"/>
  <c r="H79" s="1"/>
  <c r="J86"/>
  <c r="J33"/>
  <c r="J94"/>
  <c r="N94" s="1"/>
  <c r="AB22"/>
  <c r="Z82" i="33"/>
  <c r="AB55"/>
  <c r="AB56"/>
  <c r="AB53"/>
  <c r="AB65"/>
  <c r="Z97"/>
  <c r="Z88"/>
  <c r="Z81"/>
  <c r="Z85"/>
  <c r="Z89"/>
  <c r="AB52"/>
  <c r="T99"/>
  <c r="T81"/>
  <c r="T85"/>
  <c r="T89"/>
  <c r="T102"/>
  <c r="T101"/>
  <c r="T87"/>
  <c r="V47"/>
  <c r="T94"/>
  <c r="T68"/>
  <c r="V52"/>
  <c r="V46"/>
  <c r="V50"/>
  <c r="V54"/>
  <c r="V58"/>
  <c r="V62"/>
  <c r="V66"/>
  <c r="V55"/>
  <c r="T98"/>
  <c r="T90"/>
  <c r="T86"/>
  <c r="V59"/>
  <c r="V53"/>
  <c r="V57"/>
  <c r="V61"/>
  <c r="O89"/>
  <c r="L82"/>
  <c r="L83"/>
  <c r="L87"/>
  <c r="L91"/>
  <c r="L94"/>
  <c r="L98"/>
  <c r="L102"/>
  <c r="L89"/>
  <c r="N57"/>
  <c r="N47"/>
  <c r="N51"/>
  <c r="P51" s="1"/>
  <c r="N55"/>
  <c r="P55" s="1"/>
  <c r="N59"/>
  <c r="N63"/>
  <c r="N67"/>
  <c r="L99"/>
  <c r="L95"/>
  <c r="O96"/>
  <c r="O80"/>
  <c r="O81"/>
  <c r="O33"/>
  <c r="M103"/>
  <c r="D102" i="32"/>
  <c r="F93"/>
  <c r="D87"/>
  <c r="Z102"/>
  <c r="D91"/>
  <c r="AB54"/>
  <c r="L99"/>
  <c r="Z91"/>
  <c r="H61"/>
  <c r="N56"/>
  <c r="T86"/>
  <c r="F100"/>
  <c r="F90"/>
  <c r="T84"/>
  <c r="T99"/>
  <c r="F83"/>
  <c r="T85"/>
  <c r="F87"/>
  <c r="V54"/>
  <c r="F91"/>
  <c r="V58"/>
  <c r="H60"/>
  <c r="F99"/>
  <c r="V11"/>
  <c r="Z89"/>
  <c r="J87"/>
  <c r="N87" s="1"/>
  <c r="T98"/>
  <c r="V48"/>
  <c r="D82"/>
  <c r="AB66"/>
  <c r="F96"/>
  <c r="AB59"/>
  <c r="AB48"/>
  <c r="F89"/>
  <c r="T102"/>
  <c r="L86"/>
  <c r="Z83"/>
  <c r="N47"/>
  <c r="P47" s="1"/>
  <c r="N51"/>
  <c r="J90"/>
  <c r="J94"/>
  <c r="X96"/>
  <c r="AB96" s="1"/>
  <c r="AB65"/>
  <c r="N67"/>
  <c r="N52"/>
  <c r="R100"/>
  <c r="L84"/>
  <c r="R101"/>
  <c r="V101" s="1"/>
  <c r="AB15"/>
  <c r="N58"/>
  <c r="P58" s="1"/>
  <c r="H32"/>
  <c r="P32" s="1"/>
  <c r="X89"/>
  <c r="D83"/>
  <c r="F80"/>
  <c r="AB63"/>
  <c r="N53" i="33"/>
  <c r="T83"/>
  <c r="V64"/>
  <c r="F82"/>
  <c r="T88"/>
  <c r="T92"/>
  <c r="T96"/>
  <c r="L101"/>
  <c r="L86"/>
  <c r="N45"/>
  <c r="P45" s="1"/>
  <c r="D95"/>
  <c r="H25"/>
  <c r="J87"/>
  <c r="N17"/>
  <c r="X68"/>
  <c r="AB44"/>
  <c r="D98"/>
  <c r="H28"/>
  <c r="R89"/>
  <c r="V19"/>
  <c r="X86"/>
  <c r="AB16"/>
  <c r="J83"/>
  <c r="N13"/>
  <c r="AB26"/>
  <c r="X96"/>
  <c r="D91"/>
  <c r="H91" s="1"/>
  <c r="H21"/>
  <c r="R85"/>
  <c r="V15"/>
  <c r="T79"/>
  <c r="T33"/>
  <c r="R79"/>
  <c r="R33"/>
  <c r="V9"/>
  <c r="D85"/>
  <c r="H15"/>
  <c r="R80"/>
  <c r="V10"/>
  <c r="R84"/>
  <c r="V14"/>
  <c r="R88"/>
  <c r="V18"/>
  <c r="R92"/>
  <c r="V22"/>
  <c r="X93"/>
  <c r="AB93" s="1"/>
  <c r="AB23"/>
  <c r="X98"/>
  <c r="AB98" s="1"/>
  <c r="AB28"/>
  <c r="X101"/>
  <c r="AB101" s="1"/>
  <c r="AB31"/>
  <c r="D93"/>
  <c r="H23"/>
  <c r="R99"/>
  <c r="V29"/>
  <c r="D68"/>
  <c r="H44"/>
  <c r="R81"/>
  <c r="V11"/>
  <c r="J91"/>
  <c r="N21"/>
  <c r="H14"/>
  <c r="D84"/>
  <c r="J80"/>
  <c r="N80" s="1"/>
  <c r="N10"/>
  <c r="L79"/>
  <c r="L33"/>
  <c r="R93"/>
  <c r="V93" s="1"/>
  <c r="V23"/>
  <c r="H30"/>
  <c r="D100"/>
  <c r="V32"/>
  <c r="R102"/>
  <c r="J102"/>
  <c r="N32"/>
  <c r="X94"/>
  <c r="AB94" s="1"/>
  <c r="AB24"/>
  <c r="J84"/>
  <c r="N14"/>
  <c r="H26"/>
  <c r="D96"/>
  <c r="X90"/>
  <c r="AB20"/>
  <c r="X89"/>
  <c r="AB19"/>
  <c r="X79"/>
  <c r="AB9"/>
  <c r="X33"/>
  <c r="N11"/>
  <c r="J81"/>
  <c r="AB13"/>
  <c r="X83"/>
  <c r="J85"/>
  <c r="N85" s="1"/>
  <c r="N15"/>
  <c r="X87"/>
  <c r="AB87" s="1"/>
  <c r="AB17"/>
  <c r="N19"/>
  <c r="J89"/>
  <c r="AB21"/>
  <c r="X91"/>
  <c r="J98"/>
  <c r="N28"/>
  <c r="V31"/>
  <c r="R101"/>
  <c r="X80"/>
  <c r="AB10"/>
  <c r="J82"/>
  <c r="N12"/>
  <c r="X84"/>
  <c r="AB14"/>
  <c r="J86"/>
  <c r="N16"/>
  <c r="X88"/>
  <c r="AB18"/>
  <c r="J90"/>
  <c r="N90" s="1"/>
  <c r="N20"/>
  <c r="X92"/>
  <c r="AB22"/>
  <c r="J94"/>
  <c r="N24"/>
  <c r="D99"/>
  <c r="H29"/>
  <c r="D102"/>
  <c r="H32"/>
  <c r="J93"/>
  <c r="N23"/>
  <c r="X95"/>
  <c r="AB25"/>
  <c r="J97"/>
  <c r="N97" s="1"/>
  <c r="N27"/>
  <c r="X99"/>
  <c r="AB29"/>
  <c r="J101"/>
  <c r="N31"/>
  <c r="J68"/>
  <c r="N44"/>
  <c r="AB45"/>
  <c r="AB49"/>
  <c r="AB61"/>
  <c r="U103"/>
  <c r="O68"/>
  <c r="Z80"/>
  <c r="Z92"/>
  <c r="N54"/>
  <c r="V49"/>
  <c r="H59"/>
  <c r="H63"/>
  <c r="L96"/>
  <c r="H46"/>
  <c r="Z91"/>
  <c r="L88"/>
  <c r="F81"/>
  <c r="L92"/>
  <c r="F85"/>
  <c r="L81"/>
  <c r="AB47"/>
  <c r="AA103"/>
  <c r="V56"/>
  <c r="AB63"/>
  <c r="T95"/>
  <c r="N46"/>
  <c r="V51"/>
  <c r="H57"/>
  <c r="N62"/>
  <c r="P62" s="1"/>
  <c r="V67"/>
  <c r="AB59"/>
  <c r="AB46"/>
  <c r="N48"/>
  <c r="P48" s="1"/>
  <c r="AB50"/>
  <c r="N52"/>
  <c r="AB54"/>
  <c r="N56"/>
  <c r="AB58"/>
  <c r="N60"/>
  <c r="AB62"/>
  <c r="N64"/>
  <c r="P64" s="1"/>
  <c r="AB66"/>
  <c r="F101"/>
  <c r="F68"/>
  <c r="R82"/>
  <c r="V82" s="1"/>
  <c r="V12"/>
  <c r="J96"/>
  <c r="N26"/>
  <c r="X85"/>
  <c r="AB15"/>
  <c r="D81"/>
  <c r="H11"/>
  <c r="R83"/>
  <c r="V13"/>
  <c r="R87"/>
  <c r="V17"/>
  <c r="D89"/>
  <c r="H19"/>
  <c r="R91"/>
  <c r="V21"/>
  <c r="X97"/>
  <c r="AB27"/>
  <c r="X100"/>
  <c r="AB30"/>
  <c r="D82"/>
  <c r="H12"/>
  <c r="D86"/>
  <c r="H86" s="1"/>
  <c r="H16"/>
  <c r="D90"/>
  <c r="H90" s="1"/>
  <c r="H20"/>
  <c r="R95"/>
  <c r="V25"/>
  <c r="D97"/>
  <c r="H27"/>
  <c r="D101"/>
  <c r="H101" s="1"/>
  <c r="H31"/>
  <c r="J100"/>
  <c r="N30"/>
  <c r="X102"/>
  <c r="AB102" s="1"/>
  <c r="AB32"/>
  <c r="R90"/>
  <c r="V20"/>
  <c r="J79"/>
  <c r="J33"/>
  <c r="N9"/>
  <c r="R96"/>
  <c r="V26"/>
  <c r="D87"/>
  <c r="H87" s="1"/>
  <c r="H17"/>
  <c r="D33"/>
  <c r="D79"/>
  <c r="H9"/>
  <c r="V16"/>
  <c r="R86"/>
  <c r="D94"/>
  <c r="H24"/>
  <c r="V27"/>
  <c r="R97"/>
  <c r="V97" s="1"/>
  <c r="G103"/>
  <c r="O79"/>
  <c r="H22"/>
  <c r="D92"/>
  <c r="X82"/>
  <c r="AB12"/>
  <c r="D88"/>
  <c r="H88" s="1"/>
  <c r="H18"/>
  <c r="D80"/>
  <c r="H10"/>
  <c r="R100"/>
  <c r="V30"/>
  <c r="J92"/>
  <c r="N22"/>
  <c r="Z79"/>
  <c r="Z33"/>
  <c r="J95"/>
  <c r="N25"/>
  <c r="J88"/>
  <c r="N18"/>
  <c r="D83"/>
  <c r="H83" s="1"/>
  <c r="H13"/>
  <c r="X81"/>
  <c r="AB11"/>
  <c r="V28"/>
  <c r="R98"/>
  <c r="F79"/>
  <c r="F33"/>
  <c r="V24"/>
  <c r="R94"/>
  <c r="J99"/>
  <c r="N29"/>
  <c r="V44"/>
  <c r="R68"/>
  <c r="H54"/>
  <c r="H50"/>
  <c r="P50" s="1"/>
  <c r="H66"/>
  <c r="P66" s="1"/>
  <c r="AB57"/>
  <c r="Z84"/>
  <c r="Z68"/>
  <c r="Z96"/>
  <c r="Z100"/>
  <c r="V45"/>
  <c r="V65"/>
  <c r="N58"/>
  <c r="Z90"/>
  <c r="Z83"/>
  <c r="F97"/>
  <c r="T91"/>
  <c r="Z86"/>
  <c r="L84"/>
  <c r="L100"/>
  <c r="T80"/>
  <c r="T84"/>
  <c r="Z99"/>
  <c r="AB48"/>
  <c r="AB64"/>
  <c r="L93"/>
  <c r="Z95"/>
  <c r="N49"/>
  <c r="P49" s="1"/>
  <c r="H58"/>
  <c r="V60"/>
  <c r="N65"/>
  <c r="F94"/>
  <c r="F98"/>
  <c r="T100"/>
  <c r="F102"/>
  <c r="L68"/>
  <c r="F97" i="32"/>
  <c r="F101"/>
  <c r="T68"/>
  <c r="T94"/>
  <c r="L88"/>
  <c r="N50"/>
  <c r="P50" s="1"/>
  <c r="T91"/>
  <c r="H66"/>
  <c r="N63"/>
  <c r="N60"/>
  <c r="P60" s="1"/>
  <c r="T90"/>
  <c r="V50"/>
  <c r="H49"/>
  <c r="L80"/>
  <c r="Z94"/>
  <c r="L85"/>
  <c r="F81"/>
  <c r="AB50"/>
  <c r="V45"/>
  <c r="H55"/>
  <c r="H59"/>
  <c r="H63"/>
  <c r="V65"/>
  <c r="H67"/>
  <c r="V23"/>
  <c r="V19"/>
  <c r="H9"/>
  <c r="Z97"/>
  <c r="F88"/>
  <c r="F68"/>
  <c r="V47"/>
  <c r="V56"/>
  <c r="H46"/>
  <c r="V67"/>
  <c r="N54"/>
  <c r="F85"/>
  <c r="F102"/>
  <c r="L83"/>
  <c r="N83" s="1"/>
  <c r="Z93"/>
  <c r="H13"/>
  <c r="P53"/>
  <c r="V26"/>
  <c r="X81"/>
  <c r="L98"/>
  <c r="Z82"/>
  <c r="T82"/>
  <c r="AA68"/>
  <c r="W103"/>
  <c r="AB58"/>
  <c r="X85"/>
  <c r="X101"/>
  <c r="AB46"/>
  <c r="I103"/>
  <c r="O88"/>
  <c r="N46"/>
  <c r="M68"/>
  <c r="J86"/>
  <c r="J102"/>
  <c r="N102" s="1"/>
  <c r="N62"/>
  <c r="O33"/>
  <c r="G103"/>
  <c r="O79"/>
  <c r="J68"/>
  <c r="N44"/>
  <c r="J98"/>
  <c r="N28"/>
  <c r="N22"/>
  <c r="J92"/>
  <c r="R90"/>
  <c r="V20"/>
  <c r="F94"/>
  <c r="H24"/>
  <c r="F86"/>
  <c r="H16"/>
  <c r="T80"/>
  <c r="V10"/>
  <c r="R82"/>
  <c r="V82" s="1"/>
  <c r="V12"/>
  <c r="X90"/>
  <c r="AB20"/>
  <c r="N20"/>
  <c r="L90"/>
  <c r="Z84"/>
  <c r="AB14"/>
  <c r="L82"/>
  <c r="N12"/>
  <c r="T79"/>
  <c r="T33"/>
  <c r="X94"/>
  <c r="AB24"/>
  <c r="X98"/>
  <c r="AB28"/>
  <c r="AB32"/>
  <c r="X102"/>
  <c r="R99"/>
  <c r="V29"/>
  <c r="D98"/>
  <c r="H98" s="1"/>
  <c r="H28"/>
  <c r="R94"/>
  <c r="V24"/>
  <c r="D92"/>
  <c r="H92" s="1"/>
  <c r="H22"/>
  <c r="D84"/>
  <c r="H84" s="1"/>
  <c r="H14"/>
  <c r="J80"/>
  <c r="N10"/>
  <c r="D101"/>
  <c r="H31"/>
  <c r="AB29"/>
  <c r="X99"/>
  <c r="J93"/>
  <c r="N93" s="1"/>
  <c r="N23"/>
  <c r="X91"/>
  <c r="AB21"/>
  <c r="J89"/>
  <c r="N19"/>
  <c r="X87"/>
  <c r="AB87" s="1"/>
  <c r="AB17"/>
  <c r="J85"/>
  <c r="N15"/>
  <c r="AB13"/>
  <c r="X83"/>
  <c r="N11"/>
  <c r="J81"/>
  <c r="X79"/>
  <c r="X33"/>
  <c r="AB9"/>
  <c r="J88"/>
  <c r="N18"/>
  <c r="J101"/>
  <c r="N101" s="1"/>
  <c r="L33"/>
  <c r="M103"/>
  <c r="T89"/>
  <c r="V89" s="1"/>
  <c r="R85"/>
  <c r="AA103"/>
  <c r="F95"/>
  <c r="N61"/>
  <c r="L94"/>
  <c r="AB57"/>
  <c r="AB61"/>
  <c r="O68"/>
  <c r="AB18"/>
  <c r="T93"/>
  <c r="V93" s="1"/>
  <c r="X100"/>
  <c r="T81"/>
  <c r="V81" s="1"/>
  <c r="N16"/>
  <c r="J82"/>
  <c r="H64"/>
  <c r="P64" s="1"/>
  <c r="X88"/>
  <c r="R97"/>
  <c r="V97" s="1"/>
  <c r="F33"/>
  <c r="AB67"/>
  <c r="AB60"/>
  <c r="AB55"/>
  <c r="V46"/>
  <c r="H45"/>
  <c r="L81"/>
  <c r="Z95"/>
  <c r="L97"/>
  <c r="N97" s="1"/>
  <c r="L68"/>
  <c r="X92"/>
  <c r="D90"/>
  <c r="J79"/>
  <c r="L79"/>
  <c r="X84"/>
  <c r="H48"/>
  <c r="N27"/>
  <c r="H44"/>
  <c r="H27"/>
  <c r="N25"/>
  <c r="R96"/>
  <c r="V96" s="1"/>
  <c r="AB25"/>
  <c r="N57"/>
  <c r="H12"/>
  <c r="V51"/>
  <c r="AB51"/>
  <c r="R95"/>
  <c r="V95" s="1"/>
  <c r="V25"/>
  <c r="T88"/>
  <c r="V18"/>
  <c r="R86"/>
  <c r="V16"/>
  <c r="V44"/>
  <c r="R68"/>
  <c r="H29"/>
  <c r="D99"/>
  <c r="H99" s="1"/>
  <c r="X82"/>
  <c r="AB12"/>
  <c r="T100"/>
  <c r="V30"/>
  <c r="Z92"/>
  <c r="AB22"/>
  <c r="AB16"/>
  <c r="X86"/>
  <c r="AB86" s="1"/>
  <c r="J96"/>
  <c r="N96" s="1"/>
  <c r="N26"/>
  <c r="N30"/>
  <c r="J100"/>
  <c r="N100" s="1"/>
  <c r="X97"/>
  <c r="AB27"/>
  <c r="D88"/>
  <c r="H18"/>
  <c r="Z79"/>
  <c r="Z33"/>
  <c r="X68"/>
  <c r="AB44"/>
  <c r="Z100"/>
  <c r="AB30"/>
  <c r="J99"/>
  <c r="N29"/>
  <c r="H25"/>
  <c r="D95"/>
  <c r="D93"/>
  <c r="H93" s="1"/>
  <c r="H23"/>
  <c r="R91"/>
  <c r="V21"/>
  <c r="D89"/>
  <c r="H89" s="1"/>
  <c r="H19"/>
  <c r="R87"/>
  <c r="V87" s="1"/>
  <c r="V17"/>
  <c r="D85"/>
  <c r="H15"/>
  <c r="R83"/>
  <c r="V13"/>
  <c r="D81"/>
  <c r="H11"/>
  <c r="R79"/>
  <c r="R33"/>
  <c r="V9"/>
  <c r="N14"/>
  <c r="J84"/>
  <c r="D80"/>
  <c r="H10"/>
  <c r="D96"/>
  <c r="H96" s="1"/>
  <c r="H26"/>
  <c r="R98"/>
  <c r="V28"/>
  <c r="D100"/>
  <c r="H30"/>
  <c r="R102"/>
  <c r="V32"/>
  <c r="D86"/>
  <c r="H51"/>
  <c r="V53"/>
  <c r="R88"/>
  <c r="N45"/>
  <c r="T92"/>
  <c r="V92" s="1"/>
  <c r="J33"/>
  <c r="F79"/>
  <c r="V14"/>
  <c r="Z80"/>
  <c r="AB45"/>
  <c r="N55"/>
  <c r="P55" s="1"/>
  <c r="N59"/>
  <c r="H56"/>
  <c r="P56" s="1"/>
  <c r="Z68"/>
  <c r="N65"/>
  <c r="H62"/>
  <c r="V55"/>
  <c r="H52"/>
  <c r="V57"/>
  <c r="AB10"/>
  <c r="R84"/>
  <c r="D33"/>
  <c r="V31"/>
  <c r="N24"/>
  <c r="X80"/>
  <c r="D68"/>
  <c r="D97"/>
  <c r="J95"/>
  <c r="N95" s="1"/>
  <c r="J91"/>
  <c r="N91" s="1"/>
  <c r="X95"/>
  <c r="H20"/>
  <c r="R80"/>
  <c r="D94"/>
  <c r="P11" i="39" l="1"/>
  <c r="AC11" s="1"/>
  <c r="P13"/>
  <c r="AC13" s="1"/>
  <c r="P15"/>
  <c r="AC15" s="1"/>
  <c r="P17"/>
  <c r="AC17" s="1"/>
  <c r="P19"/>
  <c r="AC19" s="1"/>
  <c r="V33"/>
  <c r="P83"/>
  <c r="P102"/>
  <c r="P100"/>
  <c r="P98"/>
  <c r="P96"/>
  <c r="P94"/>
  <c r="P92"/>
  <c r="N68" i="38"/>
  <c r="P28"/>
  <c r="P11"/>
  <c r="P81"/>
  <c r="P98"/>
  <c r="AC98" s="1"/>
  <c r="AC81" i="39"/>
  <c r="H68"/>
  <c r="P44"/>
  <c r="P21"/>
  <c r="AC21" s="1"/>
  <c r="P25"/>
  <c r="AC25" s="1"/>
  <c r="P29"/>
  <c r="AC29" s="1"/>
  <c r="AC45"/>
  <c r="N33"/>
  <c r="AB33"/>
  <c r="AC102"/>
  <c r="AC100"/>
  <c r="AC98"/>
  <c r="AC96"/>
  <c r="AC94"/>
  <c r="AC92"/>
  <c r="AC90"/>
  <c r="P91"/>
  <c r="AC91" s="1"/>
  <c r="P95"/>
  <c r="AC95" s="1"/>
  <c r="P99"/>
  <c r="AC99" s="1"/>
  <c r="H79"/>
  <c r="N79"/>
  <c r="N103" s="1"/>
  <c r="P10"/>
  <c r="AC10" s="1"/>
  <c r="P12"/>
  <c r="AC12" s="1"/>
  <c r="P14"/>
  <c r="AC14" s="1"/>
  <c r="P16"/>
  <c r="AC16" s="1"/>
  <c r="P18"/>
  <c r="AC18" s="1"/>
  <c r="P23"/>
  <c r="AC23" s="1"/>
  <c r="P27"/>
  <c r="AC27" s="1"/>
  <c r="P31"/>
  <c r="AC31" s="1"/>
  <c r="V68"/>
  <c r="AB79"/>
  <c r="AB103" s="1"/>
  <c r="AC83"/>
  <c r="H33"/>
  <c r="P9"/>
  <c r="R103"/>
  <c r="V79"/>
  <c r="V103" s="1"/>
  <c r="AC32"/>
  <c r="AC30"/>
  <c r="AC28"/>
  <c r="AC26"/>
  <c r="AC24"/>
  <c r="AC22"/>
  <c r="AC20"/>
  <c r="D103"/>
  <c r="J103"/>
  <c r="P80"/>
  <c r="AC80" s="1"/>
  <c r="P82"/>
  <c r="AC82" s="1"/>
  <c r="P84"/>
  <c r="AC84" s="1"/>
  <c r="P86"/>
  <c r="AC86" s="1"/>
  <c r="P88"/>
  <c r="AC88" s="1"/>
  <c r="P93"/>
  <c r="AC93" s="1"/>
  <c r="P97"/>
  <c r="AC97" s="1"/>
  <c r="P101"/>
  <c r="AC101" s="1"/>
  <c r="X103"/>
  <c r="R103" i="38"/>
  <c r="V79"/>
  <c r="V103" s="1"/>
  <c r="J103"/>
  <c r="N79"/>
  <c r="AC32"/>
  <c r="AC30"/>
  <c r="AC28"/>
  <c r="AC26"/>
  <c r="AC24"/>
  <c r="AC22"/>
  <c r="AC20"/>
  <c r="AC18"/>
  <c r="AC16"/>
  <c r="AC14"/>
  <c r="AC12"/>
  <c r="AC11"/>
  <c r="AC15"/>
  <c r="AC19"/>
  <c r="AC23"/>
  <c r="N33"/>
  <c r="AB92"/>
  <c r="N90"/>
  <c r="AB88"/>
  <c r="AB86"/>
  <c r="N86"/>
  <c r="AB84"/>
  <c r="AB82"/>
  <c r="N82"/>
  <c r="AB80"/>
  <c r="P101"/>
  <c r="AC101" s="1"/>
  <c r="P99"/>
  <c r="AC99" s="1"/>
  <c r="P97"/>
  <c r="AC97" s="1"/>
  <c r="P95"/>
  <c r="AC95" s="1"/>
  <c r="F103"/>
  <c r="T103"/>
  <c r="H80"/>
  <c r="P80" s="1"/>
  <c r="X103"/>
  <c r="AB79"/>
  <c r="H33"/>
  <c r="P9"/>
  <c r="D103"/>
  <c r="H79"/>
  <c r="H68"/>
  <c r="P44"/>
  <c r="AC102"/>
  <c r="AC100"/>
  <c r="AC96"/>
  <c r="AC94"/>
  <c r="H92"/>
  <c r="P92" s="1"/>
  <c r="P90"/>
  <c r="AC90" s="1"/>
  <c r="H88"/>
  <c r="P88" s="1"/>
  <c r="P86"/>
  <c r="AC86" s="1"/>
  <c r="H84"/>
  <c r="P84" s="1"/>
  <c r="AC84" s="1"/>
  <c r="P82"/>
  <c r="AC82" s="1"/>
  <c r="L103"/>
  <c r="AC81"/>
  <c r="AC85"/>
  <c r="AC89"/>
  <c r="AC93"/>
  <c r="V68"/>
  <c r="P31"/>
  <c r="AC31" s="1"/>
  <c r="P29"/>
  <c r="AC29" s="1"/>
  <c r="P27"/>
  <c r="AC27" s="1"/>
  <c r="P25"/>
  <c r="AC25" s="1"/>
  <c r="P10"/>
  <c r="AC10" s="1"/>
  <c r="V80" i="32"/>
  <c r="H100"/>
  <c r="P48"/>
  <c r="AB88"/>
  <c r="AB99"/>
  <c r="P31"/>
  <c r="P9"/>
  <c r="P49"/>
  <c r="P65" i="33"/>
  <c r="V90"/>
  <c r="H89"/>
  <c r="P52"/>
  <c r="H93"/>
  <c r="AB88" i="35"/>
  <c r="AB101"/>
  <c r="H98"/>
  <c r="V85"/>
  <c r="AB102"/>
  <c r="P53"/>
  <c r="P58"/>
  <c r="AB92"/>
  <c r="N96" i="36"/>
  <c r="N91"/>
  <c r="H95"/>
  <c r="P95" s="1"/>
  <c r="H93"/>
  <c r="P93" s="1"/>
  <c r="N92"/>
  <c r="N101"/>
  <c r="P24"/>
  <c r="H86"/>
  <c r="AC48"/>
  <c r="H101"/>
  <c r="N88"/>
  <c r="P16"/>
  <c r="P46"/>
  <c r="P47"/>
  <c r="N98" i="37"/>
  <c r="AB102"/>
  <c r="N81"/>
  <c r="AB97"/>
  <c r="P46" i="32"/>
  <c r="V91"/>
  <c r="AB94"/>
  <c r="V90"/>
  <c r="H80" i="35"/>
  <c r="V97"/>
  <c r="N89" i="37"/>
  <c r="P89" s="1"/>
  <c r="AC89" s="1"/>
  <c r="P19"/>
  <c r="AC19" s="1"/>
  <c r="N100" i="36"/>
  <c r="P100" s="1"/>
  <c r="N99"/>
  <c r="AC51" i="33"/>
  <c r="P60" i="36"/>
  <c r="AB81" i="33"/>
  <c r="H87" i="32"/>
  <c r="P26" i="35"/>
  <c r="AB95"/>
  <c r="H99" i="36"/>
  <c r="AB98"/>
  <c r="AB99"/>
  <c r="V94"/>
  <c r="P81"/>
  <c r="P61"/>
  <c r="N92" i="37"/>
  <c r="V102" i="33"/>
  <c r="N87"/>
  <c r="P87" s="1"/>
  <c r="P53"/>
  <c r="AC53" s="1"/>
  <c r="H91" i="32"/>
  <c r="P47" i="33"/>
  <c r="AB92" i="36"/>
  <c r="AB80"/>
  <c r="H94"/>
  <c r="H85"/>
  <c r="AC47"/>
  <c r="AB96" i="37"/>
  <c r="P67" i="33"/>
  <c r="P56"/>
  <c r="P45" i="35"/>
  <c r="AC45" s="1"/>
  <c r="AC64" i="32"/>
  <c r="AB91"/>
  <c r="V94" i="35"/>
  <c r="P64"/>
  <c r="AC64" s="1"/>
  <c r="P48"/>
  <c r="AC48" s="1"/>
  <c r="AB102" i="32"/>
  <c r="N90"/>
  <c r="AB101"/>
  <c r="V98" i="35"/>
  <c r="AB87" i="36"/>
  <c r="N87"/>
  <c r="P30"/>
  <c r="AC30" s="1"/>
  <c r="H92"/>
  <c r="P92" s="1"/>
  <c r="AC67"/>
  <c r="AB102"/>
  <c r="P52"/>
  <c r="AC52" s="1"/>
  <c r="P58"/>
  <c r="AC58" s="1"/>
  <c r="V87" i="37"/>
  <c r="H99"/>
  <c r="P99" s="1"/>
  <c r="AC24"/>
  <c r="H84"/>
  <c r="AB98"/>
  <c r="V95"/>
  <c r="H97" i="32"/>
  <c r="P97" s="1"/>
  <c r="P65"/>
  <c r="AC65" s="1"/>
  <c r="H90"/>
  <c r="AB90"/>
  <c r="P66"/>
  <c r="AC66" s="1"/>
  <c r="N89" i="35"/>
  <c r="P89" s="1"/>
  <c r="AC89" s="1"/>
  <c r="H87" i="36"/>
  <c r="AC23"/>
  <c r="H96"/>
  <c r="P96" s="1"/>
  <c r="AC57"/>
  <c r="AC62"/>
  <c r="AB86" i="37"/>
  <c r="AC55"/>
  <c r="N86"/>
  <c r="P86" s="1"/>
  <c r="V83" i="32"/>
  <c r="AB97"/>
  <c r="AC49"/>
  <c r="H91" i="35"/>
  <c r="AB93" i="36"/>
  <c r="AC93" s="1"/>
  <c r="P45"/>
  <c r="AC45" s="1"/>
  <c r="AB81"/>
  <c r="N100" i="37"/>
  <c r="P45"/>
  <c r="AC45" s="1"/>
  <c r="P17" i="32"/>
  <c r="AC17" s="1"/>
  <c r="V102"/>
  <c r="V98"/>
  <c r="N85"/>
  <c r="N89"/>
  <c r="P89" s="1"/>
  <c r="V94"/>
  <c r="V99"/>
  <c r="AB98"/>
  <c r="N86"/>
  <c r="AB85"/>
  <c r="H92" i="33"/>
  <c r="V96"/>
  <c r="N89"/>
  <c r="P89" s="1"/>
  <c r="V81"/>
  <c r="H102" i="32"/>
  <c r="P102" s="1"/>
  <c r="V84" i="35"/>
  <c r="V83"/>
  <c r="V87"/>
  <c r="AC62"/>
  <c r="H93"/>
  <c r="P93" s="1"/>
  <c r="AC93" s="1"/>
  <c r="N102"/>
  <c r="N84"/>
  <c r="P84" s="1"/>
  <c r="N82"/>
  <c r="P82" s="1"/>
  <c r="N91"/>
  <c r="P82" i="36"/>
  <c r="AC82" s="1"/>
  <c r="V81"/>
  <c r="P80"/>
  <c r="AC80" s="1"/>
  <c r="L103"/>
  <c r="V91"/>
  <c r="H102"/>
  <c r="P102" s="1"/>
  <c r="V90"/>
  <c r="P50"/>
  <c r="AC50" s="1"/>
  <c r="N97" i="37"/>
  <c r="V98"/>
  <c r="N96"/>
  <c r="P96" s="1"/>
  <c r="AC96" s="1"/>
  <c r="H91"/>
  <c r="P91" s="1"/>
  <c r="AC91" s="1"/>
  <c r="AC56"/>
  <c r="P98" i="36"/>
  <c r="N84" i="32"/>
  <c r="P84" s="1"/>
  <c r="H82" i="33"/>
  <c r="H99"/>
  <c r="H96"/>
  <c r="P67" i="32"/>
  <c r="AC67" s="1"/>
  <c r="AB97" i="35"/>
  <c r="N84" i="36"/>
  <c r="P84" s="1"/>
  <c r="AC84" s="1"/>
  <c r="P28"/>
  <c r="AC61"/>
  <c r="N95" i="37"/>
  <c r="P95" s="1"/>
  <c r="V88" i="32"/>
  <c r="H85"/>
  <c r="N99"/>
  <c r="P99" s="1"/>
  <c r="AC99" s="1"/>
  <c r="V86"/>
  <c r="P57"/>
  <c r="AC57" s="1"/>
  <c r="N92"/>
  <c r="P92" s="1"/>
  <c r="AB81"/>
  <c r="P54"/>
  <c r="AC54" s="1"/>
  <c r="H80" i="33"/>
  <c r="P80" s="1"/>
  <c r="P60"/>
  <c r="AC60" s="1"/>
  <c r="AC52"/>
  <c r="N94"/>
  <c r="N82"/>
  <c r="H100"/>
  <c r="H84"/>
  <c r="N83"/>
  <c r="P83" s="1"/>
  <c r="H95"/>
  <c r="V100" i="32"/>
  <c r="H87" i="35"/>
  <c r="P87" s="1"/>
  <c r="AC63"/>
  <c r="P49"/>
  <c r="P59"/>
  <c r="AC59" s="1"/>
  <c r="P11" i="36"/>
  <c r="AC11" s="1"/>
  <c r="N86"/>
  <c r="P86" s="1"/>
  <c r="P32"/>
  <c r="P83"/>
  <c r="AC13"/>
  <c r="AB88"/>
  <c r="N84" i="37"/>
  <c r="V89" i="36"/>
  <c r="V87"/>
  <c r="AC46"/>
  <c r="AC51"/>
  <c r="AC66"/>
  <c r="AC65"/>
  <c r="V92"/>
  <c r="AC24"/>
  <c r="V98"/>
  <c r="P100" i="32"/>
  <c r="P51"/>
  <c r="AC51" s="1"/>
  <c r="AB93"/>
  <c r="AC21"/>
  <c r="P13"/>
  <c r="AC13" s="1"/>
  <c r="P18"/>
  <c r="AC18" s="1"/>
  <c r="P22"/>
  <c r="AC22" s="1"/>
  <c r="P81" i="37"/>
  <c r="AC81" s="1"/>
  <c r="P61"/>
  <c r="AC61" s="1"/>
  <c r="P94"/>
  <c r="AC94" s="1"/>
  <c r="P67"/>
  <c r="AC67" s="1"/>
  <c r="P28"/>
  <c r="AC28" s="1"/>
  <c r="P26"/>
  <c r="AC26" s="1"/>
  <c r="P11"/>
  <c r="AC11" s="1"/>
  <c r="AC60"/>
  <c r="AC65"/>
  <c r="P90"/>
  <c r="AB99"/>
  <c r="AC63"/>
  <c r="AC49"/>
  <c r="N102"/>
  <c r="V93"/>
  <c r="AC12"/>
  <c r="L103"/>
  <c r="N101"/>
  <c r="P101" s="1"/>
  <c r="AC101" s="1"/>
  <c r="AB82"/>
  <c r="P83"/>
  <c r="AC83" s="1"/>
  <c r="AC53"/>
  <c r="N85"/>
  <c r="P85" s="1"/>
  <c r="AC85" s="1"/>
  <c r="P51"/>
  <c r="AC51" s="1"/>
  <c r="V82"/>
  <c r="V90"/>
  <c r="P87"/>
  <c r="P21"/>
  <c r="AC21" s="1"/>
  <c r="H102"/>
  <c r="AC52"/>
  <c r="AC29"/>
  <c r="V102"/>
  <c r="AC20"/>
  <c r="P17"/>
  <c r="AC17" s="1"/>
  <c r="P32"/>
  <c r="AC32" s="1"/>
  <c r="H33"/>
  <c r="P9"/>
  <c r="AB33"/>
  <c r="T103"/>
  <c r="AB68"/>
  <c r="V33"/>
  <c r="N68"/>
  <c r="P25"/>
  <c r="AC25" s="1"/>
  <c r="P27"/>
  <c r="AC27" s="1"/>
  <c r="P98"/>
  <c r="H100"/>
  <c r="P10"/>
  <c r="AC10" s="1"/>
  <c r="P14"/>
  <c r="AC14" s="1"/>
  <c r="P18"/>
  <c r="AC18" s="1"/>
  <c r="P22"/>
  <c r="AC22" s="1"/>
  <c r="Z103"/>
  <c r="P31"/>
  <c r="AC31" s="1"/>
  <c r="V97"/>
  <c r="H68"/>
  <c r="P44"/>
  <c r="AB79"/>
  <c r="X103"/>
  <c r="R103"/>
  <c r="V79"/>
  <c r="J103"/>
  <c r="N79"/>
  <c r="D103"/>
  <c r="H79"/>
  <c r="P93"/>
  <c r="N33"/>
  <c r="P13"/>
  <c r="AC13" s="1"/>
  <c r="P23"/>
  <c r="AC23" s="1"/>
  <c r="P59"/>
  <c r="AC59" s="1"/>
  <c r="AC57"/>
  <c r="F103"/>
  <c r="H97"/>
  <c r="P15"/>
  <c r="AC15" s="1"/>
  <c r="P30"/>
  <c r="AC30" s="1"/>
  <c r="H80"/>
  <c r="P80" s="1"/>
  <c r="AC80" s="1"/>
  <c r="P88"/>
  <c r="AC88" s="1"/>
  <c r="H92"/>
  <c r="V68"/>
  <c r="AC63" i="36"/>
  <c r="V100"/>
  <c r="AC64"/>
  <c r="V102"/>
  <c r="AC59"/>
  <c r="P91"/>
  <c r="AC16"/>
  <c r="P94"/>
  <c r="AC94" s="1"/>
  <c r="N85"/>
  <c r="P21"/>
  <c r="AC21" s="1"/>
  <c r="P31"/>
  <c r="AC31" s="1"/>
  <c r="AB33"/>
  <c r="V68"/>
  <c r="H88"/>
  <c r="P88" s="1"/>
  <c r="AC55"/>
  <c r="F103"/>
  <c r="AB83"/>
  <c r="AB86"/>
  <c r="P101"/>
  <c r="AC101" s="1"/>
  <c r="P87"/>
  <c r="N33"/>
  <c r="P14"/>
  <c r="AC14" s="1"/>
  <c r="N97"/>
  <c r="P18"/>
  <c r="AC18" s="1"/>
  <c r="H90"/>
  <c r="P90" s="1"/>
  <c r="AC60"/>
  <c r="AC54"/>
  <c r="AC32"/>
  <c r="AC25"/>
  <c r="AC12"/>
  <c r="V33"/>
  <c r="D103"/>
  <c r="H79"/>
  <c r="R103"/>
  <c r="V79"/>
  <c r="J103"/>
  <c r="N79"/>
  <c r="AC9"/>
  <c r="T103"/>
  <c r="AC29"/>
  <c r="AC17"/>
  <c r="H33"/>
  <c r="AC28"/>
  <c r="P10"/>
  <c r="AC10" s="1"/>
  <c r="AB68"/>
  <c r="AC81"/>
  <c r="P22"/>
  <c r="AC22" s="1"/>
  <c r="AC20"/>
  <c r="P89"/>
  <c r="H97"/>
  <c r="Z103"/>
  <c r="P26"/>
  <c r="AC26" s="1"/>
  <c r="AB79"/>
  <c r="X103"/>
  <c r="H68"/>
  <c r="P44"/>
  <c r="V97"/>
  <c r="AC95"/>
  <c r="V99"/>
  <c r="AC53"/>
  <c r="AC19"/>
  <c r="P27"/>
  <c r="AC27" s="1"/>
  <c r="P15"/>
  <c r="AC15" s="1"/>
  <c r="N68"/>
  <c r="AB96"/>
  <c r="AC67" i="35"/>
  <c r="AC65"/>
  <c r="AC49"/>
  <c r="N90"/>
  <c r="P90" s="1"/>
  <c r="P60"/>
  <c r="AC60" s="1"/>
  <c r="P57"/>
  <c r="AC57" s="1"/>
  <c r="O103"/>
  <c r="AC21"/>
  <c r="AC28"/>
  <c r="AC17"/>
  <c r="AC26"/>
  <c r="P22"/>
  <c r="AC22" s="1"/>
  <c r="N81"/>
  <c r="P81" s="1"/>
  <c r="AC81" s="1"/>
  <c r="P23"/>
  <c r="AC23" s="1"/>
  <c r="N98"/>
  <c r="P98" s="1"/>
  <c r="N95"/>
  <c r="P95" s="1"/>
  <c r="N86"/>
  <c r="P32"/>
  <c r="AC32" s="1"/>
  <c r="AC25"/>
  <c r="V82"/>
  <c r="T103"/>
  <c r="N92"/>
  <c r="P92" s="1"/>
  <c r="X103"/>
  <c r="P15"/>
  <c r="AC15" s="1"/>
  <c r="P19"/>
  <c r="AC19" s="1"/>
  <c r="N96"/>
  <c r="P96" s="1"/>
  <c r="AC46"/>
  <c r="H100"/>
  <c r="AB68"/>
  <c r="P51"/>
  <c r="AC51" s="1"/>
  <c r="N100"/>
  <c r="N80"/>
  <c r="P80" s="1"/>
  <c r="AC80" s="1"/>
  <c r="P18"/>
  <c r="AC18" s="1"/>
  <c r="N85"/>
  <c r="H102"/>
  <c r="P102" s="1"/>
  <c r="AC102" s="1"/>
  <c r="AC54"/>
  <c r="V95"/>
  <c r="N88"/>
  <c r="P88" s="1"/>
  <c r="AC88" s="1"/>
  <c r="N33"/>
  <c r="AC12"/>
  <c r="N97"/>
  <c r="P97" s="1"/>
  <c r="P61"/>
  <c r="AC61" s="1"/>
  <c r="P10"/>
  <c r="AC10" s="1"/>
  <c r="P14"/>
  <c r="AC14" s="1"/>
  <c r="P29"/>
  <c r="AC29" s="1"/>
  <c r="H85"/>
  <c r="P30"/>
  <c r="AC30" s="1"/>
  <c r="H86"/>
  <c r="P55"/>
  <c r="AC55" s="1"/>
  <c r="P11"/>
  <c r="AC11" s="1"/>
  <c r="H68"/>
  <c r="P44"/>
  <c r="H33"/>
  <c r="AC47"/>
  <c r="N99"/>
  <c r="P99" s="1"/>
  <c r="AC99" s="1"/>
  <c r="AB33"/>
  <c r="L103"/>
  <c r="V92"/>
  <c r="N68"/>
  <c r="P83"/>
  <c r="AC53"/>
  <c r="AC66"/>
  <c r="AB96"/>
  <c r="J103"/>
  <c r="P27"/>
  <c r="AC27" s="1"/>
  <c r="V33"/>
  <c r="V68"/>
  <c r="P20"/>
  <c r="AC20" s="1"/>
  <c r="AB84"/>
  <c r="AB98"/>
  <c r="N101"/>
  <c r="AB87"/>
  <c r="H94"/>
  <c r="P94" s="1"/>
  <c r="AC94" s="1"/>
  <c r="H101"/>
  <c r="D103"/>
  <c r="R103"/>
  <c r="V79"/>
  <c r="Z103"/>
  <c r="AB79"/>
  <c r="AC9"/>
  <c r="F103"/>
  <c r="AC50"/>
  <c r="AC58"/>
  <c r="P16"/>
  <c r="AC16" s="1"/>
  <c r="N79"/>
  <c r="P52"/>
  <c r="AC52" s="1"/>
  <c r="V90"/>
  <c r="AC13"/>
  <c r="V100"/>
  <c r="P24"/>
  <c r="AC24" s="1"/>
  <c r="P31"/>
  <c r="AC31" s="1"/>
  <c r="AB97" i="33"/>
  <c r="AC55"/>
  <c r="AC48"/>
  <c r="AB88"/>
  <c r="AB82"/>
  <c r="AB89"/>
  <c r="AB85"/>
  <c r="AB80"/>
  <c r="AC61"/>
  <c r="V99"/>
  <c r="V89"/>
  <c r="V94"/>
  <c r="AC45"/>
  <c r="V87"/>
  <c r="AC64"/>
  <c r="V85"/>
  <c r="AC56"/>
  <c r="V98"/>
  <c r="V86"/>
  <c r="AC65"/>
  <c r="V101"/>
  <c r="P54"/>
  <c r="AC54" s="1"/>
  <c r="N102"/>
  <c r="P57"/>
  <c r="N98"/>
  <c r="N99"/>
  <c r="N91"/>
  <c r="P91" s="1"/>
  <c r="P59"/>
  <c r="AC59" s="1"/>
  <c r="N95"/>
  <c r="P63"/>
  <c r="AC63" s="1"/>
  <c r="V83"/>
  <c r="O103"/>
  <c r="P17"/>
  <c r="AC17" s="1"/>
  <c r="N101"/>
  <c r="P101" s="1"/>
  <c r="P32"/>
  <c r="AC32" s="1"/>
  <c r="P31"/>
  <c r="AC31" s="1"/>
  <c r="P90"/>
  <c r="P23"/>
  <c r="AC23" s="1"/>
  <c r="P15"/>
  <c r="AC15" s="1"/>
  <c r="P14"/>
  <c r="AC14" s="1"/>
  <c r="AC48" i="32"/>
  <c r="P61"/>
  <c r="AC61" s="1"/>
  <c r="P63"/>
  <c r="AC63" s="1"/>
  <c r="AC50"/>
  <c r="AB95"/>
  <c r="N94"/>
  <c r="V84"/>
  <c r="AC53"/>
  <c r="H80"/>
  <c r="H95"/>
  <c r="P95" s="1"/>
  <c r="AB83"/>
  <c r="AB89"/>
  <c r="H83"/>
  <c r="P83" s="1"/>
  <c r="P52"/>
  <c r="AC52" s="1"/>
  <c r="V85"/>
  <c r="N93" i="33"/>
  <c r="P93" s="1"/>
  <c r="AC93" s="1"/>
  <c r="AB92"/>
  <c r="AB86"/>
  <c r="N88"/>
  <c r="P88" s="1"/>
  <c r="V100"/>
  <c r="P22"/>
  <c r="AC22" s="1"/>
  <c r="N33"/>
  <c r="AC62"/>
  <c r="V88"/>
  <c r="AC49"/>
  <c r="P27"/>
  <c r="AC27" s="1"/>
  <c r="P19"/>
  <c r="AC19" s="1"/>
  <c r="N86"/>
  <c r="P86" s="1"/>
  <c r="AB91"/>
  <c r="AB83"/>
  <c r="P26"/>
  <c r="AC26" s="1"/>
  <c r="V92"/>
  <c r="V84"/>
  <c r="H85"/>
  <c r="P85" s="1"/>
  <c r="P21"/>
  <c r="AC21" s="1"/>
  <c r="P25"/>
  <c r="AC25" s="1"/>
  <c r="R103"/>
  <c r="V79"/>
  <c r="P9"/>
  <c r="H33"/>
  <c r="Z103"/>
  <c r="H97"/>
  <c r="P97" s="1"/>
  <c r="AB68"/>
  <c r="P18"/>
  <c r="AC18" s="1"/>
  <c r="P12"/>
  <c r="AC12" s="1"/>
  <c r="AC66"/>
  <c r="P13"/>
  <c r="AC13" s="1"/>
  <c r="P10"/>
  <c r="AC10" s="1"/>
  <c r="P24"/>
  <c r="AC24" s="1"/>
  <c r="P16"/>
  <c r="AC16" s="1"/>
  <c r="P11"/>
  <c r="AC11" s="1"/>
  <c r="AC57"/>
  <c r="AC67"/>
  <c r="AB99"/>
  <c r="AB95"/>
  <c r="H102"/>
  <c r="AB33"/>
  <c r="V33"/>
  <c r="T103"/>
  <c r="H68"/>
  <c r="P44"/>
  <c r="H79"/>
  <c r="D103"/>
  <c r="J103"/>
  <c r="N79"/>
  <c r="X103"/>
  <c r="AB79"/>
  <c r="F103"/>
  <c r="N100"/>
  <c r="N68"/>
  <c r="P58"/>
  <c r="AC58" s="1"/>
  <c r="P20"/>
  <c r="AC20" s="1"/>
  <c r="P46"/>
  <c r="AC46" s="1"/>
  <c r="AB84"/>
  <c r="H98"/>
  <c r="P98" s="1"/>
  <c r="AC50"/>
  <c r="V68"/>
  <c r="N92"/>
  <c r="H94"/>
  <c r="P94" s="1"/>
  <c r="AC94" s="1"/>
  <c r="V95"/>
  <c r="AB100"/>
  <c r="V91"/>
  <c r="H81"/>
  <c r="N96"/>
  <c r="P96" s="1"/>
  <c r="AC47"/>
  <c r="P29"/>
  <c r="AC29" s="1"/>
  <c r="N81"/>
  <c r="AB90"/>
  <c r="N84"/>
  <c r="P30"/>
  <c r="AC30" s="1"/>
  <c r="L103"/>
  <c r="V80"/>
  <c r="AB96"/>
  <c r="P28"/>
  <c r="AC28" s="1"/>
  <c r="H94" i="32"/>
  <c r="P10"/>
  <c r="AC10" s="1"/>
  <c r="H101"/>
  <c r="P101" s="1"/>
  <c r="AC56"/>
  <c r="N88"/>
  <c r="AB82"/>
  <c r="N80"/>
  <c r="AC47"/>
  <c r="P59"/>
  <c r="AC59" s="1"/>
  <c r="H81"/>
  <c r="H88"/>
  <c r="AB84"/>
  <c r="N81"/>
  <c r="AC31"/>
  <c r="N98"/>
  <c r="P98" s="1"/>
  <c r="AC55"/>
  <c r="AC58"/>
  <c r="O103"/>
  <c r="AC60"/>
  <c r="P91"/>
  <c r="P62"/>
  <c r="AC62" s="1"/>
  <c r="P90"/>
  <c r="AC90" s="1"/>
  <c r="AC32"/>
  <c r="P25"/>
  <c r="AC25" s="1"/>
  <c r="P14"/>
  <c r="AC14" s="1"/>
  <c r="P29"/>
  <c r="AC29" s="1"/>
  <c r="P27"/>
  <c r="AC27" s="1"/>
  <c r="N33"/>
  <c r="H68"/>
  <c r="P44"/>
  <c r="J103"/>
  <c r="N79"/>
  <c r="X103"/>
  <c r="AB79"/>
  <c r="AB33"/>
  <c r="P20"/>
  <c r="AC20" s="1"/>
  <c r="F103"/>
  <c r="V33"/>
  <c r="P93"/>
  <c r="P45"/>
  <c r="AC45" s="1"/>
  <c r="P87"/>
  <c r="AC87" s="1"/>
  <c r="P16"/>
  <c r="AC16" s="1"/>
  <c r="AB80"/>
  <c r="D103"/>
  <c r="H86"/>
  <c r="P86" s="1"/>
  <c r="P96"/>
  <c r="AC96" s="1"/>
  <c r="P11"/>
  <c r="AC11" s="1"/>
  <c r="P15"/>
  <c r="AC15" s="1"/>
  <c r="P19"/>
  <c r="AC19" s="1"/>
  <c r="P23"/>
  <c r="AC23" s="1"/>
  <c r="AB68"/>
  <c r="P12"/>
  <c r="AC12" s="1"/>
  <c r="AB92"/>
  <c r="N82"/>
  <c r="P82" s="1"/>
  <c r="H33"/>
  <c r="T103"/>
  <c r="R103"/>
  <c r="V79"/>
  <c r="AC9"/>
  <c r="AC46"/>
  <c r="H79"/>
  <c r="P30"/>
  <c r="AC30" s="1"/>
  <c r="P26"/>
  <c r="AC26" s="1"/>
  <c r="Z103"/>
  <c r="V68"/>
  <c r="L103"/>
  <c r="AB100"/>
  <c r="P28"/>
  <c r="AC28" s="1"/>
  <c r="P24"/>
  <c r="AC24" s="1"/>
  <c r="N68"/>
  <c r="AA44" i="31"/>
  <c r="Y102"/>
  <c r="W102"/>
  <c r="AA102" s="1"/>
  <c r="S102"/>
  <c r="Q102"/>
  <c r="U102" s="1"/>
  <c r="K102"/>
  <c r="I102"/>
  <c r="M102" s="1"/>
  <c r="E102"/>
  <c r="C102"/>
  <c r="G102" s="1"/>
  <c r="Y101"/>
  <c r="W101"/>
  <c r="AA101" s="1"/>
  <c r="S101"/>
  <c r="Q101"/>
  <c r="U101" s="1"/>
  <c r="K101"/>
  <c r="I101"/>
  <c r="M101" s="1"/>
  <c r="E101"/>
  <c r="C101"/>
  <c r="G101" s="1"/>
  <c r="O101" s="1"/>
  <c r="Y100"/>
  <c r="W100"/>
  <c r="AA100" s="1"/>
  <c r="S100"/>
  <c r="Q100"/>
  <c r="U100" s="1"/>
  <c r="K100"/>
  <c r="I100"/>
  <c r="M100" s="1"/>
  <c r="E100"/>
  <c r="C100"/>
  <c r="G100" s="1"/>
  <c r="O100" s="1"/>
  <c r="Y99"/>
  <c r="W99"/>
  <c r="AA99" s="1"/>
  <c r="S99"/>
  <c r="Q99"/>
  <c r="U99" s="1"/>
  <c r="K99"/>
  <c r="I99"/>
  <c r="M99" s="1"/>
  <c r="E99"/>
  <c r="C99"/>
  <c r="G99" s="1"/>
  <c r="O99" s="1"/>
  <c r="Y98"/>
  <c r="W98"/>
  <c r="AA98" s="1"/>
  <c r="S98"/>
  <c r="Q98"/>
  <c r="U98" s="1"/>
  <c r="K98"/>
  <c r="I98"/>
  <c r="M98" s="1"/>
  <c r="E98"/>
  <c r="C98"/>
  <c r="G98" s="1"/>
  <c r="O98" s="1"/>
  <c r="Y97"/>
  <c r="W97"/>
  <c r="AA97" s="1"/>
  <c r="S97"/>
  <c r="Q97"/>
  <c r="U97" s="1"/>
  <c r="K97"/>
  <c r="I97"/>
  <c r="M97" s="1"/>
  <c r="E97"/>
  <c r="C97"/>
  <c r="G97" s="1"/>
  <c r="O97" s="1"/>
  <c r="Y96"/>
  <c r="W96"/>
  <c r="AA96" s="1"/>
  <c r="S96"/>
  <c r="Q96"/>
  <c r="U96" s="1"/>
  <c r="K96"/>
  <c r="I96"/>
  <c r="M96" s="1"/>
  <c r="E96"/>
  <c r="C96"/>
  <c r="G96" s="1"/>
  <c r="O96" s="1"/>
  <c r="Y95"/>
  <c r="W95"/>
  <c r="AA95" s="1"/>
  <c r="S95"/>
  <c r="Q95"/>
  <c r="U95" s="1"/>
  <c r="K95"/>
  <c r="I95"/>
  <c r="M95" s="1"/>
  <c r="E95"/>
  <c r="C95"/>
  <c r="G95" s="1"/>
  <c r="O95" s="1"/>
  <c r="Y94"/>
  <c r="W94"/>
  <c r="AA94" s="1"/>
  <c r="S94"/>
  <c r="Q94"/>
  <c r="U94" s="1"/>
  <c r="K94"/>
  <c r="I94"/>
  <c r="M94" s="1"/>
  <c r="E94"/>
  <c r="C94"/>
  <c r="G94" s="1"/>
  <c r="Y93"/>
  <c r="W93"/>
  <c r="AA93" s="1"/>
  <c r="S93"/>
  <c r="Q93"/>
  <c r="U93" s="1"/>
  <c r="K93"/>
  <c r="I93"/>
  <c r="M93" s="1"/>
  <c r="E93"/>
  <c r="C93"/>
  <c r="G93" s="1"/>
  <c r="O93" s="1"/>
  <c r="Y92"/>
  <c r="W92"/>
  <c r="AA92" s="1"/>
  <c r="S92"/>
  <c r="Q92"/>
  <c r="U92" s="1"/>
  <c r="K92"/>
  <c r="I92"/>
  <c r="M92" s="1"/>
  <c r="E92"/>
  <c r="C92"/>
  <c r="G92" s="1"/>
  <c r="Y91"/>
  <c r="W91"/>
  <c r="AA91" s="1"/>
  <c r="S91"/>
  <c r="Q91"/>
  <c r="U91" s="1"/>
  <c r="K91"/>
  <c r="I91"/>
  <c r="M91" s="1"/>
  <c r="E91"/>
  <c r="C91"/>
  <c r="G91" s="1"/>
  <c r="O91" s="1"/>
  <c r="Y90"/>
  <c r="W90"/>
  <c r="AA90" s="1"/>
  <c r="S90"/>
  <c r="Q90"/>
  <c r="U90" s="1"/>
  <c r="K90"/>
  <c r="I90"/>
  <c r="M90" s="1"/>
  <c r="E90"/>
  <c r="C90"/>
  <c r="G90" s="1"/>
  <c r="O90" s="1"/>
  <c r="Y89"/>
  <c r="W89"/>
  <c r="AA89" s="1"/>
  <c r="S89"/>
  <c r="Q89"/>
  <c r="U89" s="1"/>
  <c r="K89"/>
  <c r="I89"/>
  <c r="M89" s="1"/>
  <c r="E89"/>
  <c r="C89"/>
  <c r="G89" s="1"/>
  <c r="Y88"/>
  <c r="W88"/>
  <c r="AA88" s="1"/>
  <c r="S88"/>
  <c r="Q88"/>
  <c r="U88" s="1"/>
  <c r="K88"/>
  <c r="I88"/>
  <c r="M88" s="1"/>
  <c r="E88"/>
  <c r="C88"/>
  <c r="G88" s="1"/>
  <c r="O88" s="1"/>
  <c r="Y87"/>
  <c r="W87"/>
  <c r="AA87" s="1"/>
  <c r="S87"/>
  <c r="Q87"/>
  <c r="U87" s="1"/>
  <c r="K87"/>
  <c r="I87"/>
  <c r="M87" s="1"/>
  <c r="E87"/>
  <c r="C87"/>
  <c r="G87" s="1"/>
  <c r="O87" s="1"/>
  <c r="Y86"/>
  <c r="W86"/>
  <c r="AA86" s="1"/>
  <c r="S86"/>
  <c r="Q86"/>
  <c r="U86" s="1"/>
  <c r="K86"/>
  <c r="I86"/>
  <c r="M86" s="1"/>
  <c r="E86"/>
  <c r="C86"/>
  <c r="G86" s="1"/>
  <c r="O86" s="1"/>
  <c r="Y85"/>
  <c r="W85"/>
  <c r="AA85" s="1"/>
  <c r="S85"/>
  <c r="Q85"/>
  <c r="U85" s="1"/>
  <c r="K85"/>
  <c r="I85"/>
  <c r="M85" s="1"/>
  <c r="E85"/>
  <c r="C85"/>
  <c r="G85" s="1"/>
  <c r="O85" s="1"/>
  <c r="Y84"/>
  <c r="W84"/>
  <c r="AA84" s="1"/>
  <c r="S84"/>
  <c r="Q84"/>
  <c r="U84" s="1"/>
  <c r="K84"/>
  <c r="I84"/>
  <c r="M84" s="1"/>
  <c r="E84"/>
  <c r="C84"/>
  <c r="G84" s="1"/>
  <c r="O84" s="1"/>
  <c r="Y83"/>
  <c r="W83"/>
  <c r="AA83" s="1"/>
  <c r="S83"/>
  <c r="Q83"/>
  <c r="U83" s="1"/>
  <c r="K83"/>
  <c r="I83"/>
  <c r="M83" s="1"/>
  <c r="E83"/>
  <c r="C83"/>
  <c r="G83" s="1"/>
  <c r="Y82"/>
  <c r="W82"/>
  <c r="AA82" s="1"/>
  <c r="S82"/>
  <c r="Q82"/>
  <c r="U82" s="1"/>
  <c r="K82"/>
  <c r="I82"/>
  <c r="M82" s="1"/>
  <c r="E82"/>
  <c r="C82"/>
  <c r="G82" s="1"/>
  <c r="O82" s="1"/>
  <c r="Y81"/>
  <c r="W81"/>
  <c r="AA81" s="1"/>
  <c r="S81"/>
  <c r="Q81"/>
  <c r="U81" s="1"/>
  <c r="K81"/>
  <c r="I81"/>
  <c r="M81" s="1"/>
  <c r="E81"/>
  <c r="C81"/>
  <c r="G81" s="1"/>
  <c r="Y80"/>
  <c r="W80"/>
  <c r="S80"/>
  <c r="Q80"/>
  <c r="U80" s="1"/>
  <c r="K80"/>
  <c r="I80"/>
  <c r="E80"/>
  <c r="C80"/>
  <c r="G80" s="1"/>
  <c r="Y79"/>
  <c r="Y103" s="1"/>
  <c r="W79"/>
  <c r="W103" s="1"/>
  <c r="S79"/>
  <c r="S103" s="1"/>
  <c r="Q79"/>
  <c r="Q103" s="1"/>
  <c r="K79"/>
  <c r="K103" s="1"/>
  <c r="I79"/>
  <c r="I103" s="1"/>
  <c r="E79"/>
  <c r="E103" s="1"/>
  <c r="C79"/>
  <c r="C103" s="1"/>
  <c r="F72"/>
  <c r="C74" s="1"/>
  <c r="Y68"/>
  <c r="W68"/>
  <c r="S68"/>
  <c r="Q68"/>
  <c r="K68"/>
  <c r="I68"/>
  <c r="E68"/>
  <c r="C68"/>
  <c r="AA67"/>
  <c r="U67"/>
  <c r="M67"/>
  <c r="G67"/>
  <c r="AA66"/>
  <c r="U66"/>
  <c r="M66"/>
  <c r="G66"/>
  <c r="AA65"/>
  <c r="U65"/>
  <c r="M65"/>
  <c r="G65"/>
  <c r="AA64"/>
  <c r="U64"/>
  <c r="M64"/>
  <c r="G64"/>
  <c r="AA63"/>
  <c r="U63"/>
  <c r="M63"/>
  <c r="G63"/>
  <c r="AA62"/>
  <c r="U62"/>
  <c r="M62"/>
  <c r="G62"/>
  <c r="AA61"/>
  <c r="U61"/>
  <c r="M61"/>
  <c r="G61"/>
  <c r="AA60"/>
  <c r="U60"/>
  <c r="M60"/>
  <c r="G60"/>
  <c r="AA59"/>
  <c r="U59"/>
  <c r="M59"/>
  <c r="G59"/>
  <c r="AA58"/>
  <c r="U58"/>
  <c r="M58"/>
  <c r="G58"/>
  <c r="AA57"/>
  <c r="U57"/>
  <c r="M57"/>
  <c r="G57"/>
  <c r="AA56"/>
  <c r="U56"/>
  <c r="M56"/>
  <c r="G56"/>
  <c r="AA55"/>
  <c r="U55"/>
  <c r="M55"/>
  <c r="G55"/>
  <c r="AA54"/>
  <c r="U54"/>
  <c r="M54"/>
  <c r="G54"/>
  <c r="AA53"/>
  <c r="U53"/>
  <c r="M53"/>
  <c r="G53"/>
  <c r="AA52"/>
  <c r="U52"/>
  <c r="M52"/>
  <c r="G52"/>
  <c r="AA51"/>
  <c r="U51"/>
  <c r="M51"/>
  <c r="G51"/>
  <c r="AA50"/>
  <c r="U50"/>
  <c r="M50"/>
  <c r="G50"/>
  <c r="AA49"/>
  <c r="U49"/>
  <c r="M49"/>
  <c r="G49"/>
  <c r="AA48"/>
  <c r="U48"/>
  <c r="M48"/>
  <c r="G48"/>
  <c r="AA47"/>
  <c r="U47"/>
  <c r="M47"/>
  <c r="G47"/>
  <c r="AA46"/>
  <c r="U46"/>
  <c r="M46"/>
  <c r="G46"/>
  <c r="AA45"/>
  <c r="U45"/>
  <c r="M45"/>
  <c r="G45"/>
  <c r="U44"/>
  <c r="M44"/>
  <c r="G44"/>
  <c r="F37"/>
  <c r="G37" s="1"/>
  <c r="Y33"/>
  <c r="W33"/>
  <c r="S33"/>
  <c r="Q33"/>
  <c r="K33"/>
  <c r="I33"/>
  <c r="E33"/>
  <c r="C33"/>
  <c r="AA32"/>
  <c r="U32"/>
  <c r="M32"/>
  <c r="G32"/>
  <c r="AA31"/>
  <c r="U31"/>
  <c r="M31"/>
  <c r="G31"/>
  <c r="AA30"/>
  <c r="U30"/>
  <c r="M30"/>
  <c r="G30"/>
  <c r="AA29"/>
  <c r="U29"/>
  <c r="M29"/>
  <c r="G29"/>
  <c r="AA28"/>
  <c r="U28"/>
  <c r="M28"/>
  <c r="G28"/>
  <c r="AA27"/>
  <c r="U27"/>
  <c r="M27"/>
  <c r="G27"/>
  <c r="AA26"/>
  <c r="U26"/>
  <c r="M26"/>
  <c r="G26"/>
  <c r="AA25"/>
  <c r="U25"/>
  <c r="M25"/>
  <c r="G25"/>
  <c r="AA24"/>
  <c r="U24"/>
  <c r="M24"/>
  <c r="G24"/>
  <c r="AA23"/>
  <c r="U23"/>
  <c r="M23"/>
  <c r="G23"/>
  <c r="AA22"/>
  <c r="U22"/>
  <c r="M22"/>
  <c r="G22"/>
  <c r="AA21"/>
  <c r="U21"/>
  <c r="M21"/>
  <c r="G21"/>
  <c r="AA20"/>
  <c r="U20"/>
  <c r="M20"/>
  <c r="G20"/>
  <c r="AA19"/>
  <c r="U19"/>
  <c r="M19"/>
  <c r="G19"/>
  <c r="AA18"/>
  <c r="U18"/>
  <c r="M18"/>
  <c r="G18"/>
  <c r="AA17"/>
  <c r="U17"/>
  <c r="M17"/>
  <c r="G17"/>
  <c r="AA16"/>
  <c r="U16"/>
  <c r="M16"/>
  <c r="G16"/>
  <c r="AA15"/>
  <c r="U15"/>
  <c r="M15"/>
  <c r="G15"/>
  <c r="AA14"/>
  <c r="U14"/>
  <c r="M14"/>
  <c r="G14"/>
  <c r="AA13"/>
  <c r="U13"/>
  <c r="M13"/>
  <c r="G13"/>
  <c r="AA12"/>
  <c r="U12"/>
  <c r="M12"/>
  <c r="G12"/>
  <c r="AA11"/>
  <c r="U11"/>
  <c r="M11"/>
  <c r="G11"/>
  <c r="AA10"/>
  <c r="U10"/>
  <c r="M10"/>
  <c r="G10"/>
  <c r="AA9"/>
  <c r="AA33" s="1"/>
  <c r="U9"/>
  <c r="U33" s="1"/>
  <c r="M9"/>
  <c r="M33" s="1"/>
  <c r="G9"/>
  <c r="G33" s="1"/>
  <c r="C4"/>
  <c r="Z44" s="1"/>
  <c r="G2"/>
  <c r="AC88" i="38" l="1"/>
  <c r="AC92"/>
  <c r="AB103"/>
  <c r="AC80"/>
  <c r="P33" i="39"/>
  <c r="AC9"/>
  <c r="AC33" s="1"/>
  <c r="H103"/>
  <c r="P79"/>
  <c r="P68"/>
  <c r="AC44"/>
  <c r="AC68" s="1"/>
  <c r="P68" i="38"/>
  <c r="AC44"/>
  <c r="AC68" s="1"/>
  <c r="H103"/>
  <c r="P79"/>
  <c r="P33"/>
  <c r="AC9"/>
  <c r="AC33" s="1"/>
  <c r="N103"/>
  <c r="O89" i="31"/>
  <c r="O92"/>
  <c r="O94"/>
  <c r="O102"/>
  <c r="X44"/>
  <c r="AC83" i="35"/>
  <c r="P85" i="36"/>
  <c r="AC85" s="1"/>
  <c r="AC98"/>
  <c r="P99"/>
  <c r="P88" i="32"/>
  <c r="AC88" s="1"/>
  <c r="P92" i="37"/>
  <c r="AC92" s="1"/>
  <c r="P100" i="33"/>
  <c r="AC100" s="1"/>
  <c r="AC89" i="36"/>
  <c r="P102" i="37"/>
  <c r="AC102" s="1"/>
  <c r="AC102" i="32"/>
  <c r="AC86" i="37"/>
  <c r="AC101" i="32"/>
  <c r="AC86" i="36"/>
  <c r="AC95" i="37"/>
  <c r="P82" i="33"/>
  <c r="P85" i="32"/>
  <c r="AC85" s="1"/>
  <c r="AC98" i="33"/>
  <c r="AC83" i="36"/>
  <c r="AC92"/>
  <c r="P91" i="35"/>
  <c r="AC91" s="1"/>
  <c r="AC86" i="32"/>
  <c r="P92" i="33"/>
  <c r="AC90" i="36"/>
  <c r="P100" i="37"/>
  <c r="AC100" s="1"/>
  <c r="AC87"/>
  <c r="AC90"/>
  <c r="V103" i="32"/>
  <c r="AC91"/>
  <c r="P84" i="33"/>
  <c r="AC97"/>
  <c r="AC98" i="37"/>
  <c r="P84"/>
  <c r="AC84" s="1"/>
  <c r="AC93"/>
  <c r="AB103"/>
  <c r="AC82"/>
  <c r="AB44" i="31"/>
  <c r="AC84" i="32"/>
  <c r="AC98"/>
  <c r="P80"/>
  <c r="AC80" s="1"/>
  <c r="AC83"/>
  <c r="P95" i="33"/>
  <c r="P86" i="35"/>
  <c r="AC86" s="1"/>
  <c r="AC99" i="36"/>
  <c r="AC88"/>
  <c r="AC91"/>
  <c r="P97" i="37"/>
  <c r="AC97" s="1"/>
  <c r="AC99"/>
  <c r="AC85" i="33"/>
  <c r="AC97" i="32"/>
  <c r="P99" i="33"/>
  <c r="AC99" s="1"/>
  <c r="AC97" i="35"/>
  <c r="AC96" i="36"/>
  <c r="P97"/>
  <c r="N103"/>
  <c r="AC87"/>
  <c r="AC100"/>
  <c r="AC100" i="32"/>
  <c r="P94"/>
  <c r="AC94" s="1"/>
  <c r="AC93"/>
  <c r="N103" i="37"/>
  <c r="P33"/>
  <c r="AC9"/>
  <c r="AC33" s="1"/>
  <c r="P79"/>
  <c r="H103"/>
  <c r="P68"/>
  <c r="AC44"/>
  <c r="AC68" s="1"/>
  <c r="V103"/>
  <c r="AC102" i="36"/>
  <c r="AB103"/>
  <c r="AC33"/>
  <c r="V103"/>
  <c r="AC97"/>
  <c r="H103"/>
  <c r="P79"/>
  <c r="P68"/>
  <c r="AC44"/>
  <c r="AC68" s="1"/>
  <c r="P33"/>
  <c r="AC87" i="35"/>
  <c r="AC90"/>
  <c r="P85"/>
  <c r="AC85" s="1"/>
  <c r="P100"/>
  <c r="AC100" s="1"/>
  <c r="AC92"/>
  <c r="N103"/>
  <c r="AC96"/>
  <c r="AC95"/>
  <c r="AC84"/>
  <c r="AC82"/>
  <c r="AB103"/>
  <c r="H103"/>
  <c r="P79"/>
  <c r="AC98"/>
  <c r="AC33"/>
  <c r="V103"/>
  <c r="P68"/>
  <c r="AC44"/>
  <c r="AC68" s="1"/>
  <c r="P33"/>
  <c r="P101"/>
  <c r="AC101" s="1"/>
  <c r="AC89" i="33"/>
  <c r="AC82"/>
  <c r="AC87"/>
  <c r="AC88"/>
  <c r="AC86"/>
  <c r="AC101"/>
  <c r="P102"/>
  <c r="AC102" s="1"/>
  <c r="AC83"/>
  <c r="AC84"/>
  <c r="AC90"/>
  <c r="AC95" i="32"/>
  <c r="P81"/>
  <c r="AC81" s="1"/>
  <c r="AC89"/>
  <c r="AC92" i="33"/>
  <c r="P68"/>
  <c r="AC44"/>
  <c r="AC68" s="1"/>
  <c r="H103"/>
  <c r="P79"/>
  <c r="P33"/>
  <c r="AC9"/>
  <c r="AC33" s="1"/>
  <c r="N103"/>
  <c r="AC91"/>
  <c r="AC96"/>
  <c r="AC80"/>
  <c r="V103"/>
  <c r="P81"/>
  <c r="AC81" s="1"/>
  <c r="AB103"/>
  <c r="AC95"/>
  <c r="AC82" i="32"/>
  <c r="N103"/>
  <c r="H103"/>
  <c r="P79"/>
  <c r="P68"/>
  <c r="AC44"/>
  <c r="AC68" s="1"/>
  <c r="P33"/>
  <c r="AB103"/>
  <c r="AC33"/>
  <c r="AC92"/>
  <c r="O10" i="31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M80"/>
  <c r="O83"/>
  <c r="O80"/>
  <c r="O81"/>
  <c r="AA80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Z67"/>
  <c r="T67"/>
  <c r="T9"/>
  <c r="J10"/>
  <c r="T11"/>
  <c r="J12"/>
  <c r="X12"/>
  <c r="L13"/>
  <c r="T13"/>
  <c r="J14"/>
  <c r="J16"/>
  <c r="X16"/>
  <c r="T17"/>
  <c r="L19"/>
  <c r="T19"/>
  <c r="J20"/>
  <c r="F21"/>
  <c r="J22"/>
  <c r="X22"/>
  <c r="T23"/>
  <c r="L25"/>
  <c r="Z25"/>
  <c r="X26"/>
  <c r="T27"/>
  <c r="X28"/>
  <c r="L29"/>
  <c r="J30"/>
  <c r="X30"/>
  <c r="F31"/>
  <c r="L31"/>
  <c r="R32"/>
  <c r="C39"/>
  <c r="L44"/>
  <c r="T44"/>
  <c r="D45"/>
  <c r="J45"/>
  <c r="F46"/>
  <c r="D47"/>
  <c r="J47"/>
  <c r="R47"/>
  <c r="X47"/>
  <c r="F48"/>
  <c r="L48"/>
  <c r="T48"/>
  <c r="Z48"/>
  <c r="D49"/>
  <c r="J49"/>
  <c r="R49"/>
  <c r="X49"/>
  <c r="F50"/>
  <c r="L50"/>
  <c r="T50"/>
  <c r="Z50"/>
  <c r="D51"/>
  <c r="J51"/>
  <c r="R51"/>
  <c r="X51"/>
  <c r="F52"/>
  <c r="L52"/>
  <c r="T52"/>
  <c r="Z52"/>
  <c r="D53"/>
  <c r="J53"/>
  <c r="R53"/>
  <c r="X53"/>
  <c r="F54"/>
  <c r="L54"/>
  <c r="T54"/>
  <c r="Z54"/>
  <c r="D55"/>
  <c r="J55"/>
  <c r="R55"/>
  <c r="X55"/>
  <c r="F56"/>
  <c r="L56"/>
  <c r="T56"/>
  <c r="Z56"/>
  <c r="D57"/>
  <c r="J57"/>
  <c r="R57"/>
  <c r="X57"/>
  <c r="F58"/>
  <c r="L58"/>
  <c r="T58"/>
  <c r="Z58"/>
  <c r="D59"/>
  <c r="J59"/>
  <c r="R59"/>
  <c r="X59"/>
  <c r="F60"/>
  <c r="L60"/>
  <c r="T60"/>
  <c r="Z60"/>
  <c r="D61"/>
  <c r="J61"/>
  <c r="R61"/>
  <c r="X61"/>
  <c r="F62"/>
  <c r="L62"/>
  <c r="T62"/>
  <c r="Z62"/>
  <c r="J63"/>
  <c r="R63"/>
  <c r="X63"/>
  <c r="F64"/>
  <c r="L64"/>
  <c r="T64"/>
  <c r="Z64"/>
  <c r="D65"/>
  <c r="J65"/>
  <c r="R65"/>
  <c r="X65"/>
  <c r="F66"/>
  <c r="L66"/>
  <c r="T66"/>
  <c r="Z66"/>
  <c r="D67"/>
  <c r="J67"/>
  <c r="R67"/>
  <c r="V67" s="1"/>
  <c r="X67"/>
  <c r="AB67" s="1"/>
  <c r="F9"/>
  <c r="L9"/>
  <c r="Z9"/>
  <c r="D10"/>
  <c r="R10"/>
  <c r="X10"/>
  <c r="F11"/>
  <c r="L11"/>
  <c r="Z11"/>
  <c r="D12"/>
  <c r="R12"/>
  <c r="F13"/>
  <c r="F83" s="1"/>
  <c r="Z13"/>
  <c r="Z83" s="1"/>
  <c r="D14"/>
  <c r="R14"/>
  <c r="X14"/>
  <c r="F15"/>
  <c r="L15"/>
  <c r="T15"/>
  <c r="Z15"/>
  <c r="Z85" s="1"/>
  <c r="D16"/>
  <c r="R16"/>
  <c r="F17"/>
  <c r="L17"/>
  <c r="Z17"/>
  <c r="Z87" s="1"/>
  <c r="D18"/>
  <c r="J18"/>
  <c r="R18"/>
  <c r="X18"/>
  <c r="F19"/>
  <c r="F89" s="1"/>
  <c r="Z19"/>
  <c r="D20"/>
  <c r="R20"/>
  <c r="X20"/>
  <c r="L21"/>
  <c r="L91" s="1"/>
  <c r="T21"/>
  <c r="T91" s="1"/>
  <c r="Z21"/>
  <c r="Z91" s="1"/>
  <c r="D22"/>
  <c r="R22"/>
  <c r="F23"/>
  <c r="F93" s="1"/>
  <c r="L23"/>
  <c r="Z23"/>
  <c r="D24"/>
  <c r="J24"/>
  <c r="R24"/>
  <c r="X24"/>
  <c r="F25"/>
  <c r="T25"/>
  <c r="T95" s="1"/>
  <c r="D26"/>
  <c r="J26"/>
  <c r="R26"/>
  <c r="F27"/>
  <c r="F97" s="1"/>
  <c r="L27"/>
  <c r="Z27"/>
  <c r="D28"/>
  <c r="J28"/>
  <c r="R28"/>
  <c r="F29"/>
  <c r="T29"/>
  <c r="T99" s="1"/>
  <c r="Z29"/>
  <c r="Z99" s="1"/>
  <c r="D30"/>
  <c r="R30"/>
  <c r="T31"/>
  <c r="T101" s="1"/>
  <c r="Z31"/>
  <c r="Z101" s="1"/>
  <c r="D32"/>
  <c r="J32"/>
  <c r="X32"/>
  <c r="F44"/>
  <c r="R45"/>
  <c r="X45"/>
  <c r="L46"/>
  <c r="T46"/>
  <c r="Z46"/>
  <c r="D63"/>
  <c r="D9"/>
  <c r="J9"/>
  <c r="O9"/>
  <c r="O33" s="1"/>
  <c r="R9"/>
  <c r="X9"/>
  <c r="F10"/>
  <c r="L10"/>
  <c r="T10"/>
  <c r="Z10"/>
  <c r="D11"/>
  <c r="J11"/>
  <c r="R11"/>
  <c r="X11"/>
  <c r="F12"/>
  <c r="L12"/>
  <c r="T12"/>
  <c r="Z12"/>
  <c r="D13"/>
  <c r="J13"/>
  <c r="R13"/>
  <c r="X13"/>
  <c r="F14"/>
  <c r="L14"/>
  <c r="T14"/>
  <c r="Z14"/>
  <c r="D15"/>
  <c r="J15"/>
  <c r="R15"/>
  <c r="X15"/>
  <c r="F16"/>
  <c r="L16"/>
  <c r="T16"/>
  <c r="Z16"/>
  <c r="D17"/>
  <c r="J17"/>
  <c r="R17"/>
  <c r="X17"/>
  <c r="F18"/>
  <c r="L18"/>
  <c r="T18"/>
  <c r="Z18"/>
  <c r="D19"/>
  <c r="J19"/>
  <c r="R19"/>
  <c r="X19"/>
  <c r="F20"/>
  <c r="L20"/>
  <c r="T20"/>
  <c r="Z20"/>
  <c r="D21"/>
  <c r="J21"/>
  <c r="R21"/>
  <c r="X21"/>
  <c r="F22"/>
  <c r="L22"/>
  <c r="T22"/>
  <c r="Z22"/>
  <c r="D23"/>
  <c r="J23"/>
  <c r="R23"/>
  <c r="X23"/>
  <c r="F24"/>
  <c r="L24"/>
  <c r="T24"/>
  <c r="Z24"/>
  <c r="D25"/>
  <c r="J25"/>
  <c r="R25"/>
  <c r="X25"/>
  <c r="F26"/>
  <c r="L26"/>
  <c r="T26"/>
  <c r="Z26"/>
  <c r="D27"/>
  <c r="J27"/>
  <c r="R27"/>
  <c r="X27"/>
  <c r="F28"/>
  <c r="L28"/>
  <c r="T28"/>
  <c r="Z28"/>
  <c r="D29"/>
  <c r="J29"/>
  <c r="R29"/>
  <c r="X29"/>
  <c r="F30"/>
  <c r="L30"/>
  <c r="T30"/>
  <c r="Z30"/>
  <c r="D31"/>
  <c r="J31"/>
  <c r="R31"/>
  <c r="X31"/>
  <c r="F32"/>
  <c r="L32"/>
  <c r="T32"/>
  <c r="T102" s="1"/>
  <c r="Z32"/>
  <c r="D44"/>
  <c r="G68"/>
  <c r="J44"/>
  <c r="M68"/>
  <c r="O44"/>
  <c r="R44"/>
  <c r="U68"/>
  <c r="AA68"/>
  <c r="F45"/>
  <c r="L45"/>
  <c r="T45"/>
  <c r="Z45"/>
  <c r="D46"/>
  <c r="H46" s="1"/>
  <c r="J46"/>
  <c r="R46"/>
  <c r="X46"/>
  <c r="F47"/>
  <c r="L47"/>
  <c r="T47"/>
  <c r="Z47"/>
  <c r="D48"/>
  <c r="H48" s="1"/>
  <c r="J48"/>
  <c r="R48"/>
  <c r="X48"/>
  <c r="F49"/>
  <c r="L49"/>
  <c r="T49"/>
  <c r="Z49"/>
  <c r="D50"/>
  <c r="H50" s="1"/>
  <c r="J50"/>
  <c r="R50"/>
  <c r="X50"/>
  <c r="F51"/>
  <c r="L51"/>
  <c r="T51"/>
  <c r="Z51"/>
  <c r="D52"/>
  <c r="H52" s="1"/>
  <c r="J52"/>
  <c r="R52"/>
  <c r="X52"/>
  <c r="F53"/>
  <c r="L53"/>
  <c r="T53"/>
  <c r="Z53"/>
  <c r="D54"/>
  <c r="H54" s="1"/>
  <c r="J54"/>
  <c r="R54"/>
  <c r="X54"/>
  <c r="F55"/>
  <c r="L55"/>
  <c r="T55"/>
  <c r="Z55"/>
  <c r="D56"/>
  <c r="H56" s="1"/>
  <c r="J56"/>
  <c r="R56"/>
  <c r="X56"/>
  <c r="F57"/>
  <c r="L57"/>
  <c r="T57"/>
  <c r="Z57"/>
  <c r="D58"/>
  <c r="H58" s="1"/>
  <c r="J58"/>
  <c r="R58"/>
  <c r="X58"/>
  <c r="F59"/>
  <c r="L59"/>
  <c r="T59"/>
  <c r="Z59"/>
  <c r="D60"/>
  <c r="H60" s="1"/>
  <c r="J60"/>
  <c r="R60"/>
  <c r="X60"/>
  <c r="F61"/>
  <c r="L61"/>
  <c r="T61"/>
  <c r="Z61"/>
  <c r="D62"/>
  <c r="H62" s="1"/>
  <c r="J62"/>
  <c r="R62"/>
  <c r="X62"/>
  <c r="F63"/>
  <c r="L63"/>
  <c r="T63"/>
  <c r="Z63"/>
  <c r="D64"/>
  <c r="H64" s="1"/>
  <c r="J64"/>
  <c r="N64" s="1"/>
  <c r="R64"/>
  <c r="X64"/>
  <c r="F65"/>
  <c r="L65"/>
  <c r="T65"/>
  <c r="Z65"/>
  <c r="D66"/>
  <c r="H66" s="1"/>
  <c r="J66"/>
  <c r="N66" s="1"/>
  <c r="R66"/>
  <c r="X66"/>
  <c r="F67"/>
  <c r="L67"/>
  <c r="G72"/>
  <c r="G79"/>
  <c r="M79"/>
  <c r="M103" s="1"/>
  <c r="U79"/>
  <c r="U103" s="1"/>
  <c r="AA79"/>
  <c r="AA103" s="1"/>
  <c r="P103" i="39" l="1"/>
  <c r="AC79"/>
  <c r="AC103" s="1"/>
  <c r="P103" i="38"/>
  <c r="AC79"/>
  <c r="AC103" s="1"/>
  <c r="O68" i="31"/>
  <c r="N62"/>
  <c r="P62" s="1"/>
  <c r="N60"/>
  <c r="P60" s="1"/>
  <c r="N58"/>
  <c r="N56"/>
  <c r="N54"/>
  <c r="P54" s="1"/>
  <c r="N52"/>
  <c r="P52" s="1"/>
  <c r="N50"/>
  <c r="N48"/>
  <c r="P48" s="1"/>
  <c r="L97"/>
  <c r="L93"/>
  <c r="L87"/>
  <c r="V66"/>
  <c r="V64"/>
  <c r="L85"/>
  <c r="L100"/>
  <c r="L98"/>
  <c r="L94"/>
  <c r="L92"/>
  <c r="L88"/>
  <c r="L86"/>
  <c r="L82"/>
  <c r="V62"/>
  <c r="AB66"/>
  <c r="AB64"/>
  <c r="AB62"/>
  <c r="AB60"/>
  <c r="AB58"/>
  <c r="AB56"/>
  <c r="AB54"/>
  <c r="AB52"/>
  <c r="AB50"/>
  <c r="AB48"/>
  <c r="Z102"/>
  <c r="Z100"/>
  <c r="Z98"/>
  <c r="Z96"/>
  <c r="Z94"/>
  <c r="Z92"/>
  <c r="Z90"/>
  <c r="Z88"/>
  <c r="Z86"/>
  <c r="Z84"/>
  <c r="Z82"/>
  <c r="Z89"/>
  <c r="F81"/>
  <c r="L102"/>
  <c r="L96"/>
  <c r="L90"/>
  <c r="L84"/>
  <c r="V60"/>
  <c r="V58"/>
  <c r="V56"/>
  <c r="V54"/>
  <c r="V52"/>
  <c r="V50"/>
  <c r="V48"/>
  <c r="V46"/>
  <c r="F99"/>
  <c r="Z97"/>
  <c r="Z93"/>
  <c r="AC79" i="37"/>
  <c r="AC103" s="1"/>
  <c r="P103"/>
  <c r="AC79" i="36"/>
  <c r="AC103" s="1"/>
  <c r="P103"/>
  <c r="AC79" i="35"/>
  <c r="AC103" s="1"/>
  <c r="P103"/>
  <c r="AC79" i="33"/>
  <c r="AC103" s="1"/>
  <c r="P103"/>
  <c r="P103" i="32"/>
  <c r="AC79"/>
  <c r="AC103" s="1"/>
  <c r="Z80" i="31"/>
  <c r="L80"/>
  <c r="P66"/>
  <c r="P64"/>
  <c r="P58"/>
  <c r="AC58" s="1"/>
  <c r="P56"/>
  <c r="AC56" s="1"/>
  <c r="P50"/>
  <c r="AC50" s="1"/>
  <c r="G103"/>
  <c r="O79"/>
  <c r="O103" s="1"/>
  <c r="J68"/>
  <c r="N44"/>
  <c r="D68"/>
  <c r="H44"/>
  <c r="R101"/>
  <c r="V101" s="1"/>
  <c r="V31"/>
  <c r="D101"/>
  <c r="H31"/>
  <c r="R99"/>
  <c r="V99" s="1"/>
  <c r="V29"/>
  <c r="D99"/>
  <c r="H99" s="1"/>
  <c r="H29"/>
  <c r="R97"/>
  <c r="V27"/>
  <c r="D97"/>
  <c r="H97" s="1"/>
  <c r="H27"/>
  <c r="R95"/>
  <c r="V95" s="1"/>
  <c r="V25"/>
  <c r="D95"/>
  <c r="H25"/>
  <c r="R93"/>
  <c r="V23"/>
  <c r="D93"/>
  <c r="H93" s="1"/>
  <c r="H23"/>
  <c r="R91"/>
  <c r="V91" s="1"/>
  <c r="V21"/>
  <c r="D91"/>
  <c r="H21"/>
  <c r="R89"/>
  <c r="V19"/>
  <c r="D89"/>
  <c r="H89" s="1"/>
  <c r="H19"/>
  <c r="R87"/>
  <c r="V17"/>
  <c r="D87"/>
  <c r="H17"/>
  <c r="R85"/>
  <c r="V15"/>
  <c r="D85"/>
  <c r="H15"/>
  <c r="R83"/>
  <c r="V13"/>
  <c r="D83"/>
  <c r="H83" s="1"/>
  <c r="H13"/>
  <c r="R81"/>
  <c r="V11"/>
  <c r="D81"/>
  <c r="H11"/>
  <c r="R79"/>
  <c r="V9"/>
  <c r="R33"/>
  <c r="J79"/>
  <c r="J33"/>
  <c r="N9"/>
  <c r="X102"/>
  <c r="AB32"/>
  <c r="D102"/>
  <c r="H32"/>
  <c r="D100"/>
  <c r="H30"/>
  <c r="R98"/>
  <c r="V28"/>
  <c r="D98"/>
  <c r="H28"/>
  <c r="R96"/>
  <c r="V26"/>
  <c r="D96"/>
  <c r="H26"/>
  <c r="R94"/>
  <c r="V24"/>
  <c r="D94"/>
  <c r="H24"/>
  <c r="R92"/>
  <c r="V22"/>
  <c r="R90"/>
  <c r="V20"/>
  <c r="X88"/>
  <c r="AB88" s="1"/>
  <c r="AB18"/>
  <c r="J88"/>
  <c r="N88" s="1"/>
  <c r="N18"/>
  <c r="D86"/>
  <c r="H16"/>
  <c r="R84"/>
  <c r="V14"/>
  <c r="R82"/>
  <c r="V12"/>
  <c r="R80"/>
  <c r="V10"/>
  <c r="Z79"/>
  <c r="Z33"/>
  <c r="F79"/>
  <c r="F33"/>
  <c r="R102"/>
  <c r="V102" s="1"/>
  <c r="V32"/>
  <c r="J100"/>
  <c r="N100" s="1"/>
  <c r="N30"/>
  <c r="X98"/>
  <c r="AB98" s="1"/>
  <c r="AB28"/>
  <c r="X96"/>
  <c r="AB26"/>
  <c r="X92"/>
  <c r="AB22"/>
  <c r="J86"/>
  <c r="N16"/>
  <c r="X82"/>
  <c r="AB82" s="1"/>
  <c r="AB12"/>
  <c r="T79"/>
  <c r="T33"/>
  <c r="AB46"/>
  <c r="N46"/>
  <c r="P46" s="1"/>
  <c r="F102"/>
  <c r="T100"/>
  <c r="F100"/>
  <c r="T98"/>
  <c r="F98"/>
  <c r="T96"/>
  <c r="F96"/>
  <c r="T94"/>
  <c r="F94"/>
  <c r="T92"/>
  <c r="F92"/>
  <c r="T90"/>
  <c r="F90"/>
  <c r="T88"/>
  <c r="F88"/>
  <c r="T86"/>
  <c r="F86"/>
  <c r="T84"/>
  <c r="F84"/>
  <c r="T82"/>
  <c r="F82"/>
  <c r="T80"/>
  <c r="F80"/>
  <c r="H63"/>
  <c r="AB45"/>
  <c r="Z68"/>
  <c r="F95"/>
  <c r="F87"/>
  <c r="T85"/>
  <c r="F85"/>
  <c r="Z81"/>
  <c r="H67"/>
  <c r="V65"/>
  <c r="H65"/>
  <c r="V63"/>
  <c r="AB61"/>
  <c r="N61"/>
  <c r="AB59"/>
  <c r="N59"/>
  <c r="AB57"/>
  <c r="N57"/>
  <c r="AB55"/>
  <c r="N55"/>
  <c r="AB53"/>
  <c r="N53"/>
  <c r="AB51"/>
  <c r="N51"/>
  <c r="AB49"/>
  <c r="N49"/>
  <c r="AB47"/>
  <c r="N47"/>
  <c r="H45"/>
  <c r="L68"/>
  <c r="F101"/>
  <c r="L95"/>
  <c r="F91"/>
  <c r="T89"/>
  <c r="T87"/>
  <c r="T83"/>
  <c r="T81"/>
  <c r="X68"/>
  <c r="R68"/>
  <c r="V44"/>
  <c r="X101"/>
  <c r="AB101" s="1"/>
  <c r="AB31"/>
  <c r="J101"/>
  <c r="N31"/>
  <c r="X99"/>
  <c r="AB99" s="1"/>
  <c r="AB29"/>
  <c r="J99"/>
  <c r="N29"/>
  <c r="X97"/>
  <c r="AB97" s="1"/>
  <c r="AB27"/>
  <c r="J97"/>
  <c r="N27"/>
  <c r="X95"/>
  <c r="AB25"/>
  <c r="J95"/>
  <c r="N25"/>
  <c r="X93"/>
  <c r="AB23"/>
  <c r="J93"/>
  <c r="N23"/>
  <c r="X91"/>
  <c r="AB91" s="1"/>
  <c r="AB21"/>
  <c r="J91"/>
  <c r="N91" s="1"/>
  <c r="N21"/>
  <c r="X89"/>
  <c r="AB19"/>
  <c r="J89"/>
  <c r="N19"/>
  <c r="X87"/>
  <c r="AB87" s="1"/>
  <c r="AB17"/>
  <c r="J87"/>
  <c r="N87" s="1"/>
  <c r="N17"/>
  <c r="X85"/>
  <c r="AB85" s="1"/>
  <c r="AB15"/>
  <c r="J85"/>
  <c r="N15"/>
  <c r="X83"/>
  <c r="AB83" s="1"/>
  <c r="AB13"/>
  <c r="J83"/>
  <c r="N13"/>
  <c r="X81"/>
  <c r="AB11"/>
  <c r="J81"/>
  <c r="N11"/>
  <c r="X79"/>
  <c r="AB9"/>
  <c r="X33"/>
  <c r="D79"/>
  <c r="D33"/>
  <c r="H9"/>
  <c r="J102"/>
  <c r="N32"/>
  <c r="R100"/>
  <c r="V30"/>
  <c r="J98"/>
  <c r="N28"/>
  <c r="J96"/>
  <c r="N96" s="1"/>
  <c r="N26"/>
  <c r="X94"/>
  <c r="AB24"/>
  <c r="J94"/>
  <c r="N24"/>
  <c r="D92"/>
  <c r="H22"/>
  <c r="X90"/>
  <c r="AB90" s="1"/>
  <c r="AB20"/>
  <c r="D90"/>
  <c r="H20"/>
  <c r="R88"/>
  <c r="V18"/>
  <c r="D88"/>
  <c r="H18"/>
  <c r="R86"/>
  <c r="V86" s="1"/>
  <c r="V16"/>
  <c r="X84"/>
  <c r="AB14"/>
  <c r="D84"/>
  <c r="H14"/>
  <c r="D82"/>
  <c r="H12"/>
  <c r="X80"/>
  <c r="AB80" s="1"/>
  <c r="AB10"/>
  <c r="D80"/>
  <c r="H10"/>
  <c r="L79"/>
  <c r="L33"/>
  <c r="X100"/>
  <c r="AB30"/>
  <c r="J92"/>
  <c r="N22"/>
  <c r="J90"/>
  <c r="N20"/>
  <c r="X86"/>
  <c r="AB16"/>
  <c r="J84"/>
  <c r="N14"/>
  <c r="J82"/>
  <c r="N12"/>
  <c r="J80"/>
  <c r="N10"/>
  <c r="V45"/>
  <c r="F68"/>
  <c r="L81"/>
  <c r="N67"/>
  <c r="AB65"/>
  <c r="N65"/>
  <c r="AB63"/>
  <c r="N63"/>
  <c r="V61"/>
  <c r="H61"/>
  <c r="V59"/>
  <c r="H59"/>
  <c r="P59" s="1"/>
  <c r="V57"/>
  <c r="H57"/>
  <c r="V55"/>
  <c r="H55"/>
  <c r="P55" s="1"/>
  <c r="V53"/>
  <c r="H53"/>
  <c r="V51"/>
  <c r="H51"/>
  <c r="P51" s="1"/>
  <c r="V49"/>
  <c r="H49"/>
  <c r="V47"/>
  <c r="H47"/>
  <c r="P47" s="1"/>
  <c r="N45"/>
  <c r="T68"/>
  <c r="L101"/>
  <c r="L99"/>
  <c r="T97"/>
  <c r="Z95"/>
  <c r="T93"/>
  <c r="L89"/>
  <c r="L83"/>
  <c r="N92" l="1"/>
  <c r="AC66"/>
  <c r="AC54"/>
  <c r="AC46"/>
  <c r="AC52"/>
  <c r="AC60"/>
  <c r="AC62"/>
  <c r="N84"/>
  <c r="AB100"/>
  <c r="H80"/>
  <c r="AB84"/>
  <c r="H88"/>
  <c r="P88" s="1"/>
  <c r="H92"/>
  <c r="AB94"/>
  <c r="N102"/>
  <c r="N85"/>
  <c r="N93"/>
  <c r="N95"/>
  <c r="N97"/>
  <c r="P97" s="1"/>
  <c r="AB92"/>
  <c r="P18"/>
  <c r="AC48"/>
  <c r="AC64"/>
  <c r="H82"/>
  <c r="H90"/>
  <c r="N98"/>
  <c r="P49"/>
  <c r="AC49" s="1"/>
  <c r="P57"/>
  <c r="P61"/>
  <c r="AC61" s="1"/>
  <c r="AC18"/>
  <c r="N82"/>
  <c r="AB86"/>
  <c r="H84"/>
  <c r="V88"/>
  <c r="N94"/>
  <c r="V100"/>
  <c r="AB81"/>
  <c r="AB89"/>
  <c r="AB93"/>
  <c r="N90"/>
  <c r="P53"/>
  <c r="AC53" s="1"/>
  <c r="N86"/>
  <c r="AB96"/>
  <c r="AB102"/>
  <c r="H81"/>
  <c r="N80"/>
  <c r="AC47"/>
  <c r="AC51"/>
  <c r="AC55"/>
  <c r="AC57"/>
  <c r="AC59"/>
  <c r="X103"/>
  <c r="AB79"/>
  <c r="R103"/>
  <c r="V79"/>
  <c r="L103"/>
  <c r="P92"/>
  <c r="N81"/>
  <c r="N83"/>
  <c r="N89"/>
  <c r="P89" s="1"/>
  <c r="AB95"/>
  <c r="N99"/>
  <c r="P99" s="1"/>
  <c r="AC99" s="1"/>
  <c r="N101"/>
  <c r="T103"/>
  <c r="F103"/>
  <c r="Z103"/>
  <c r="V80"/>
  <c r="V82"/>
  <c r="V84"/>
  <c r="H86"/>
  <c r="V90"/>
  <c r="V92"/>
  <c r="H94"/>
  <c r="V94"/>
  <c r="H96"/>
  <c r="P96" s="1"/>
  <c r="V96"/>
  <c r="H98"/>
  <c r="V98"/>
  <c r="H100"/>
  <c r="P100" s="1"/>
  <c r="H102"/>
  <c r="V81"/>
  <c r="P83"/>
  <c r="V83"/>
  <c r="H85"/>
  <c r="V85"/>
  <c r="H87"/>
  <c r="P87" s="1"/>
  <c r="V87"/>
  <c r="V89"/>
  <c r="H91"/>
  <c r="P91" s="1"/>
  <c r="AC91" s="1"/>
  <c r="P93"/>
  <c r="V93"/>
  <c r="H95"/>
  <c r="P95" s="1"/>
  <c r="V97"/>
  <c r="H101"/>
  <c r="H33"/>
  <c r="P9"/>
  <c r="D103"/>
  <c r="H79"/>
  <c r="J103"/>
  <c r="N79"/>
  <c r="H68"/>
  <c r="P44"/>
  <c r="AC44" s="1"/>
  <c r="P10"/>
  <c r="AC10" s="1"/>
  <c r="P12"/>
  <c r="AC12" s="1"/>
  <c r="P14"/>
  <c r="AC14" s="1"/>
  <c r="P20"/>
  <c r="AC20" s="1"/>
  <c r="P22"/>
  <c r="AC22" s="1"/>
  <c r="AB33"/>
  <c r="V68"/>
  <c r="AB68"/>
  <c r="P45"/>
  <c r="AC45" s="1"/>
  <c r="P65"/>
  <c r="AC65" s="1"/>
  <c r="P67"/>
  <c r="AC67" s="1"/>
  <c r="P63"/>
  <c r="AC63" s="1"/>
  <c r="P16"/>
  <c r="AC16" s="1"/>
  <c r="P24"/>
  <c r="AC24" s="1"/>
  <c r="P26"/>
  <c r="AC26" s="1"/>
  <c r="P28"/>
  <c r="AC28" s="1"/>
  <c r="P30"/>
  <c r="AC30" s="1"/>
  <c r="P32"/>
  <c r="AC32" s="1"/>
  <c r="N33"/>
  <c r="V33"/>
  <c r="P11"/>
  <c r="AC11" s="1"/>
  <c r="P13"/>
  <c r="AC13" s="1"/>
  <c r="P15"/>
  <c r="AC15" s="1"/>
  <c r="P17"/>
  <c r="AC17" s="1"/>
  <c r="P19"/>
  <c r="AC19" s="1"/>
  <c r="P21"/>
  <c r="AC21" s="1"/>
  <c r="P23"/>
  <c r="AC23" s="1"/>
  <c r="P25"/>
  <c r="AC25" s="1"/>
  <c r="P27"/>
  <c r="AC27" s="1"/>
  <c r="P29"/>
  <c r="AC29" s="1"/>
  <c r="P31"/>
  <c r="AC31" s="1"/>
  <c r="N68"/>
  <c r="AC87" l="1"/>
  <c r="AC83"/>
  <c r="AC100"/>
  <c r="P82"/>
  <c r="AC97"/>
  <c r="P80"/>
  <c r="AC96"/>
  <c r="AC88"/>
  <c r="AC89"/>
  <c r="P81"/>
  <c r="AC81" s="1"/>
  <c r="P102"/>
  <c r="P85"/>
  <c r="AC85" s="1"/>
  <c r="P98"/>
  <c r="AC98" s="1"/>
  <c r="P94"/>
  <c r="AC94" s="1"/>
  <c r="P84"/>
  <c r="AC84" s="1"/>
  <c r="P90"/>
  <c r="P86"/>
  <c r="AC86" s="1"/>
  <c r="AC102"/>
  <c r="AC95"/>
  <c r="N103"/>
  <c r="P101"/>
  <c r="AC101" s="1"/>
  <c r="AC92"/>
  <c r="P68"/>
  <c r="AC68"/>
  <c r="H103"/>
  <c r="P79"/>
  <c r="AC9"/>
  <c r="AC33" s="1"/>
  <c r="P33"/>
  <c r="AC93"/>
  <c r="AC90"/>
  <c r="AC82"/>
  <c r="AC80"/>
  <c r="V103"/>
  <c r="AB103"/>
  <c r="P103" l="1"/>
  <c r="AC79"/>
  <c r="AC103" s="1"/>
  <c r="C4" i="26" l="1"/>
  <c r="D63" s="1"/>
  <c r="E68"/>
  <c r="E50" i="30" s="1"/>
  <c r="F63" i="26"/>
  <c r="G45"/>
  <c r="G46"/>
  <c r="M46"/>
  <c r="O46"/>
  <c r="G47"/>
  <c r="G48"/>
  <c r="G49"/>
  <c r="G50"/>
  <c r="M50"/>
  <c r="O50"/>
  <c r="G51"/>
  <c r="G52"/>
  <c r="G53"/>
  <c r="G54"/>
  <c r="M54"/>
  <c r="O54"/>
  <c r="G55"/>
  <c r="G56"/>
  <c r="G57"/>
  <c r="G58"/>
  <c r="M58"/>
  <c r="O58"/>
  <c r="G59"/>
  <c r="G60"/>
  <c r="G61"/>
  <c r="G62"/>
  <c r="M62"/>
  <c r="O62"/>
  <c r="G63"/>
  <c r="G64"/>
  <c r="G65"/>
  <c r="G66"/>
  <c r="M66"/>
  <c r="O66"/>
  <c r="G67"/>
  <c r="I68"/>
  <c r="I50" i="30" s="1"/>
  <c r="K68" i="26"/>
  <c r="K50" i="30" s="1"/>
  <c r="L52" i="26"/>
  <c r="M45"/>
  <c r="M47"/>
  <c r="O47" s="1"/>
  <c r="M48"/>
  <c r="M49"/>
  <c r="O49" s="1"/>
  <c r="M51"/>
  <c r="O51" s="1"/>
  <c r="M52"/>
  <c r="M53"/>
  <c r="M55"/>
  <c r="O55" s="1"/>
  <c r="M56"/>
  <c r="M57"/>
  <c r="O57" s="1"/>
  <c r="M59"/>
  <c r="O59" s="1"/>
  <c r="M60"/>
  <c r="M61"/>
  <c r="M63"/>
  <c r="O63" s="1"/>
  <c r="M64"/>
  <c r="M65"/>
  <c r="O65" s="1"/>
  <c r="M67"/>
  <c r="O67" s="1"/>
  <c r="O45"/>
  <c r="O53"/>
  <c r="O61"/>
  <c r="Q68"/>
  <c r="Q50" i="30" s="1"/>
  <c r="S68" i="26"/>
  <c r="S50" i="30" s="1"/>
  <c r="U45" i="26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W68"/>
  <c r="W50" i="30" s="1"/>
  <c r="X51" i="26"/>
  <c r="Y68"/>
  <c r="Y50" i="30" s="1"/>
  <c r="Z67" i="26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C68"/>
  <c r="C50" i="30" s="1"/>
  <c r="D11" i="26"/>
  <c r="D27"/>
  <c r="E33"/>
  <c r="E18" i="30" s="1"/>
  <c r="F23" i="26"/>
  <c r="F27"/>
  <c r="G10"/>
  <c r="M10"/>
  <c r="G11"/>
  <c r="G12"/>
  <c r="G13"/>
  <c r="G14"/>
  <c r="M14"/>
  <c r="O14" s="1"/>
  <c r="G15"/>
  <c r="G16"/>
  <c r="G17"/>
  <c r="G18"/>
  <c r="M18"/>
  <c r="G19"/>
  <c r="G20"/>
  <c r="G21"/>
  <c r="G22"/>
  <c r="M22"/>
  <c r="O22" s="1"/>
  <c r="G23"/>
  <c r="G24"/>
  <c r="G25"/>
  <c r="G26"/>
  <c r="M26"/>
  <c r="G27"/>
  <c r="G28"/>
  <c r="G29"/>
  <c r="G30"/>
  <c r="M30"/>
  <c r="O30" s="1"/>
  <c r="G31"/>
  <c r="G32"/>
  <c r="I33"/>
  <c r="I18" i="30" s="1"/>
  <c r="J12" i="26"/>
  <c r="J16"/>
  <c r="J28"/>
  <c r="J32"/>
  <c r="K33"/>
  <c r="K18" i="30" s="1"/>
  <c r="L12" i="26"/>
  <c r="L16"/>
  <c r="L28"/>
  <c r="L32"/>
  <c r="M11"/>
  <c r="M12"/>
  <c r="O12" s="1"/>
  <c r="M13"/>
  <c r="M15"/>
  <c r="M16"/>
  <c r="M17"/>
  <c r="M19"/>
  <c r="M20"/>
  <c r="O20" s="1"/>
  <c r="M21"/>
  <c r="M23"/>
  <c r="M24"/>
  <c r="M25"/>
  <c r="M27"/>
  <c r="M28"/>
  <c r="O28" s="1"/>
  <c r="M29"/>
  <c r="M31"/>
  <c r="M32"/>
  <c r="O16"/>
  <c r="O24"/>
  <c r="O32"/>
  <c r="Q33"/>
  <c r="Q18" i="30"/>
  <c r="R10" i="26"/>
  <c r="R14"/>
  <c r="R22"/>
  <c r="R26"/>
  <c r="R30"/>
  <c r="S33"/>
  <c r="S18" i="30" s="1"/>
  <c r="T10" i="26"/>
  <c r="T14"/>
  <c r="T18"/>
  <c r="T26"/>
  <c r="T30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W33"/>
  <c r="W18" i="30" s="1"/>
  <c r="X11" i="26"/>
  <c r="X15"/>
  <c r="X19"/>
  <c r="X23"/>
  <c r="X27"/>
  <c r="X31"/>
  <c r="Y33"/>
  <c r="Y18" i="30" s="1"/>
  <c r="Z11" i="26"/>
  <c r="Z15"/>
  <c r="Z19"/>
  <c r="Z23"/>
  <c r="Z27"/>
  <c r="Z31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C4" i="4"/>
  <c r="F9" s="1"/>
  <c r="L10"/>
  <c r="L12"/>
  <c r="F14"/>
  <c r="J15"/>
  <c r="F16"/>
  <c r="F17"/>
  <c r="D18"/>
  <c r="Z18"/>
  <c r="D20"/>
  <c r="T20"/>
  <c r="Z21"/>
  <c r="R22"/>
  <c r="X23"/>
  <c r="L24"/>
  <c r="D25"/>
  <c r="X25"/>
  <c r="L26"/>
  <c r="D27"/>
  <c r="X27"/>
  <c r="D28"/>
  <c r="R28"/>
  <c r="D29"/>
  <c r="R29"/>
  <c r="Z29"/>
  <c r="F30"/>
  <c r="R30"/>
  <c r="Z30"/>
  <c r="F31"/>
  <c r="R31"/>
  <c r="Z31"/>
  <c r="F32"/>
  <c r="L32"/>
  <c r="T32"/>
  <c r="Z32"/>
  <c r="C4" i="7"/>
  <c r="D9" s="1"/>
  <c r="Z10"/>
  <c r="X13"/>
  <c r="D16"/>
  <c r="J17"/>
  <c r="Z17"/>
  <c r="Z18"/>
  <c r="Z19"/>
  <c r="T20"/>
  <c r="D21"/>
  <c r="D22"/>
  <c r="T22"/>
  <c r="L23"/>
  <c r="D24"/>
  <c r="Z24"/>
  <c r="T25"/>
  <c r="D26"/>
  <c r="X26"/>
  <c r="X27"/>
  <c r="T28"/>
  <c r="Z28"/>
  <c r="D29"/>
  <c r="T29"/>
  <c r="D30"/>
  <c r="J30"/>
  <c r="T30"/>
  <c r="D31"/>
  <c r="L31"/>
  <c r="R31"/>
  <c r="D32"/>
  <c r="R32"/>
  <c r="Z32"/>
  <c r="C4" i="8"/>
  <c r="R21" s="1"/>
  <c r="Z15"/>
  <c r="F32"/>
  <c r="C4" i="9"/>
  <c r="J9" s="1"/>
  <c r="R9"/>
  <c r="X10"/>
  <c r="R11"/>
  <c r="X12"/>
  <c r="R13"/>
  <c r="X14"/>
  <c r="R15"/>
  <c r="X16"/>
  <c r="R17"/>
  <c r="X18"/>
  <c r="R19"/>
  <c r="X20"/>
  <c r="R21"/>
  <c r="L22"/>
  <c r="J23"/>
  <c r="X23"/>
  <c r="L24"/>
  <c r="J25"/>
  <c r="X25"/>
  <c r="F26"/>
  <c r="X26"/>
  <c r="J27"/>
  <c r="T27"/>
  <c r="D28"/>
  <c r="X28"/>
  <c r="L29"/>
  <c r="T29"/>
  <c r="Z29"/>
  <c r="F30"/>
  <c r="L30"/>
  <c r="X30"/>
  <c r="L31"/>
  <c r="X31"/>
  <c r="D32"/>
  <c r="T32"/>
  <c r="C4" i="10"/>
  <c r="D9" s="1"/>
  <c r="L9"/>
  <c r="F10"/>
  <c r="Z10"/>
  <c r="J11"/>
  <c r="Z11"/>
  <c r="X12"/>
  <c r="L13"/>
  <c r="F14"/>
  <c r="Z14"/>
  <c r="L15"/>
  <c r="Z15"/>
  <c r="X16"/>
  <c r="L17"/>
  <c r="Z17"/>
  <c r="L18"/>
  <c r="Z18"/>
  <c r="J19"/>
  <c r="Z19"/>
  <c r="J20"/>
  <c r="X20"/>
  <c r="L21"/>
  <c r="X21"/>
  <c r="L22"/>
  <c r="Z22"/>
  <c r="J23"/>
  <c r="Z23"/>
  <c r="J24"/>
  <c r="X24"/>
  <c r="L25"/>
  <c r="X25"/>
  <c r="L26"/>
  <c r="Z26"/>
  <c r="J27"/>
  <c r="Z27"/>
  <c r="J28"/>
  <c r="X28"/>
  <c r="L29"/>
  <c r="X29"/>
  <c r="L30"/>
  <c r="Z30"/>
  <c r="J31"/>
  <c r="Z31"/>
  <c r="J32"/>
  <c r="X32"/>
  <c r="C4" i="11"/>
  <c r="J9" s="1"/>
  <c r="R10"/>
  <c r="J12"/>
  <c r="X12"/>
  <c r="J13"/>
  <c r="X13"/>
  <c r="F14"/>
  <c r="Z14"/>
  <c r="L15"/>
  <c r="Z15"/>
  <c r="T16"/>
  <c r="F17"/>
  <c r="T17"/>
  <c r="D18"/>
  <c r="L18"/>
  <c r="Z18"/>
  <c r="L19"/>
  <c r="Z19"/>
  <c r="T20"/>
  <c r="F21"/>
  <c r="T21"/>
  <c r="D22"/>
  <c r="X22"/>
  <c r="L23"/>
  <c r="X23"/>
  <c r="R24"/>
  <c r="F25"/>
  <c r="Z25"/>
  <c r="J26"/>
  <c r="T26"/>
  <c r="Z26"/>
  <c r="F27"/>
  <c r="L27"/>
  <c r="R27"/>
  <c r="D28"/>
  <c r="L28"/>
  <c r="T28"/>
  <c r="Z28"/>
  <c r="F29"/>
  <c r="L29"/>
  <c r="X29"/>
  <c r="F30"/>
  <c r="L30"/>
  <c r="T30"/>
  <c r="D31"/>
  <c r="L31"/>
  <c r="T31"/>
  <c r="D32"/>
  <c r="R32"/>
  <c r="Z32"/>
  <c r="C4" i="12"/>
  <c r="R10" s="1"/>
  <c r="J11"/>
  <c r="F15"/>
  <c r="R18"/>
  <c r="L22"/>
  <c r="X25"/>
  <c r="R26"/>
  <c r="R29"/>
  <c r="L30"/>
  <c r="J32"/>
  <c r="T32"/>
  <c r="C4" i="25"/>
  <c r="L9" s="1"/>
  <c r="R9"/>
  <c r="L10"/>
  <c r="Z11"/>
  <c r="L13"/>
  <c r="D14"/>
  <c r="D15"/>
  <c r="D16"/>
  <c r="T16"/>
  <c r="J17"/>
  <c r="L17"/>
  <c r="T17"/>
  <c r="Z17"/>
  <c r="D18"/>
  <c r="F18"/>
  <c r="X18"/>
  <c r="D19"/>
  <c r="J19"/>
  <c r="T19"/>
  <c r="X19"/>
  <c r="F20"/>
  <c r="L20"/>
  <c r="T20"/>
  <c r="J21"/>
  <c r="L21"/>
  <c r="R21"/>
  <c r="Z21"/>
  <c r="D22"/>
  <c r="T22"/>
  <c r="D23"/>
  <c r="J23"/>
  <c r="T23"/>
  <c r="X23"/>
  <c r="Z23"/>
  <c r="L24"/>
  <c r="T24"/>
  <c r="D25"/>
  <c r="L25"/>
  <c r="T25"/>
  <c r="X25"/>
  <c r="D26"/>
  <c r="F26"/>
  <c r="L26"/>
  <c r="D27"/>
  <c r="J27"/>
  <c r="R27"/>
  <c r="X27"/>
  <c r="D28"/>
  <c r="L28"/>
  <c r="T28"/>
  <c r="X28"/>
  <c r="L29"/>
  <c r="R29"/>
  <c r="X29"/>
  <c r="D30"/>
  <c r="F30"/>
  <c r="T30"/>
  <c r="X30"/>
  <c r="D31"/>
  <c r="L31"/>
  <c r="R31"/>
  <c r="T31"/>
  <c r="Z31"/>
  <c r="D32"/>
  <c r="F32"/>
  <c r="T32"/>
  <c r="X32"/>
  <c r="C5" i="13"/>
  <c r="J10" s="1"/>
  <c r="L10"/>
  <c r="F11"/>
  <c r="J12"/>
  <c r="F13"/>
  <c r="Z13"/>
  <c r="R14"/>
  <c r="X15"/>
  <c r="F16"/>
  <c r="J17"/>
  <c r="L18"/>
  <c r="F19"/>
  <c r="J20"/>
  <c r="F21"/>
  <c r="Z21"/>
  <c r="R22"/>
  <c r="X23"/>
  <c r="F24"/>
  <c r="J25"/>
  <c r="L26"/>
  <c r="F27"/>
  <c r="Z27"/>
  <c r="L28"/>
  <c r="T28"/>
  <c r="J29"/>
  <c r="D30"/>
  <c r="J30"/>
  <c r="Z30"/>
  <c r="J31"/>
  <c r="T31"/>
  <c r="J32"/>
  <c r="X32"/>
  <c r="F33"/>
  <c r="R33"/>
  <c r="Z33"/>
  <c r="C4" i="14"/>
  <c r="X9" s="1"/>
  <c r="J11"/>
  <c r="X12"/>
  <c r="Z13"/>
  <c r="L15"/>
  <c r="X16"/>
  <c r="Z17"/>
  <c r="L19"/>
  <c r="X20"/>
  <c r="Z21"/>
  <c r="L23"/>
  <c r="Z23"/>
  <c r="X24"/>
  <c r="L25"/>
  <c r="Z25"/>
  <c r="X26"/>
  <c r="L27"/>
  <c r="Z27"/>
  <c r="X28"/>
  <c r="L29"/>
  <c r="X29"/>
  <c r="L30"/>
  <c r="D31"/>
  <c r="R31"/>
  <c r="X31"/>
  <c r="F32"/>
  <c r="L32"/>
  <c r="X32"/>
  <c r="C4" i="27"/>
  <c r="X9" s="1"/>
  <c r="D9"/>
  <c r="J9"/>
  <c r="R9"/>
  <c r="Z9"/>
  <c r="J10"/>
  <c r="X10"/>
  <c r="D11"/>
  <c r="J11"/>
  <c r="R11"/>
  <c r="Z11"/>
  <c r="J12"/>
  <c r="X12"/>
  <c r="D13"/>
  <c r="J13"/>
  <c r="R13"/>
  <c r="Z13"/>
  <c r="J14"/>
  <c r="X14"/>
  <c r="D15"/>
  <c r="J15"/>
  <c r="R15"/>
  <c r="T15"/>
  <c r="Z15"/>
  <c r="F16"/>
  <c r="J16"/>
  <c r="R16"/>
  <c r="X16"/>
  <c r="Z16"/>
  <c r="D17"/>
  <c r="F17"/>
  <c r="J17"/>
  <c r="L17"/>
  <c r="R17"/>
  <c r="T17"/>
  <c r="Z17"/>
  <c r="F18"/>
  <c r="J18"/>
  <c r="R18"/>
  <c r="X18"/>
  <c r="Z18"/>
  <c r="D19"/>
  <c r="F19"/>
  <c r="J19"/>
  <c r="L19"/>
  <c r="R19"/>
  <c r="T19"/>
  <c r="Z19"/>
  <c r="F20"/>
  <c r="J20"/>
  <c r="R20"/>
  <c r="X20"/>
  <c r="Z20"/>
  <c r="D21"/>
  <c r="F21"/>
  <c r="J21"/>
  <c r="L21"/>
  <c r="R21"/>
  <c r="T21"/>
  <c r="Z21"/>
  <c r="F22"/>
  <c r="J22"/>
  <c r="R22"/>
  <c r="X22"/>
  <c r="Z22"/>
  <c r="D23"/>
  <c r="F23"/>
  <c r="J23"/>
  <c r="L23"/>
  <c r="R23"/>
  <c r="T23"/>
  <c r="Z23"/>
  <c r="F24"/>
  <c r="J24"/>
  <c r="R24"/>
  <c r="X24"/>
  <c r="Z24"/>
  <c r="D25"/>
  <c r="F25"/>
  <c r="J25"/>
  <c r="L25"/>
  <c r="R25"/>
  <c r="T25"/>
  <c r="Z25"/>
  <c r="F26"/>
  <c r="J26"/>
  <c r="R26"/>
  <c r="X26"/>
  <c r="Z26"/>
  <c r="D27"/>
  <c r="F27"/>
  <c r="J27"/>
  <c r="L27"/>
  <c r="R27"/>
  <c r="T27"/>
  <c r="Z27"/>
  <c r="F28"/>
  <c r="J28"/>
  <c r="R28"/>
  <c r="X28"/>
  <c r="Z28"/>
  <c r="D29"/>
  <c r="F29"/>
  <c r="J29"/>
  <c r="L29"/>
  <c r="R29"/>
  <c r="T29"/>
  <c r="Z29"/>
  <c r="F30"/>
  <c r="J30"/>
  <c r="R30"/>
  <c r="X30"/>
  <c r="Z30"/>
  <c r="D31"/>
  <c r="F31"/>
  <c r="J31"/>
  <c r="L31"/>
  <c r="R31"/>
  <c r="T31"/>
  <c r="Z31"/>
  <c r="F32"/>
  <c r="J32"/>
  <c r="R32"/>
  <c r="X32"/>
  <c r="Z32"/>
  <c r="C4" i="15"/>
  <c r="Z9" s="1"/>
  <c r="D10"/>
  <c r="R11"/>
  <c r="T12"/>
  <c r="Z13"/>
  <c r="F14"/>
  <c r="R15"/>
  <c r="F16"/>
  <c r="J17"/>
  <c r="D18"/>
  <c r="J19"/>
  <c r="Z19"/>
  <c r="T20"/>
  <c r="Z21"/>
  <c r="F22"/>
  <c r="R23"/>
  <c r="F24"/>
  <c r="Z24"/>
  <c r="X25"/>
  <c r="J26"/>
  <c r="T26"/>
  <c r="J27"/>
  <c r="D28"/>
  <c r="J28"/>
  <c r="Z28"/>
  <c r="X29"/>
  <c r="D30"/>
  <c r="F30"/>
  <c r="R30"/>
  <c r="T30"/>
  <c r="Z30"/>
  <c r="R31"/>
  <c r="X31"/>
  <c r="D32"/>
  <c r="J32"/>
  <c r="R32"/>
  <c r="C4" i="16"/>
  <c r="X28" s="1"/>
  <c r="C4" i="17"/>
  <c r="R9" s="1"/>
  <c r="Z11"/>
  <c r="J15"/>
  <c r="Z17"/>
  <c r="R19"/>
  <c r="Z20"/>
  <c r="D22"/>
  <c r="J23"/>
  <c r="J24"/>
  <c r="J25"/>
  <c r="L26"/>
  <c r="D28"/>
  <c r="F29"/>
  <c r="J30"/>
  <c r="R31"/>
  <c r="R32"/>
  <c r="C4" i="18"/>
  <c r="T9" s="1"/>
  <c r="X11"/>
  <c r="R13"/>
  <c r="T15"/>
  <c r="L17"/>
  <c r="F18"/>
  <c r="T19"/>
  <c r="L20"/>
  <c r="L21"/>
  <c r="L22"/>
  <c r="R23"/>
  <c r="F24"/>
  <c r="X24"/>
  <c r="X25"/>
  <c r="D27"/>
  <c r="X27"/>
  <c r="L28"/>
  <c r="L29"/>
  <c r="L30"/>
  <c r="R31"/>
  <c r="F32"/>
  <c r="X32"/>
  <c r="C4" i="19"/>
  <c r="D9"/>
  <c r="F9"/>
  <c r="J9"/>
  <c r="R9"/>
  <c r="Z9"/>
  <c r="F10"/>
  <c r="J10"/>
  <c r="R10"/>
  <c r="Z10"/>
  <c r="F11"/>
  <c r="J11"/>
  <c r="R11"/>
  <c r="Z11"/>
  <c r="F12"/>
  <c r="J12"/>
  <c r="R12"/>
  <c r="Z12"/>
  <c r="F13"/>
  <c r="J13"/>
  <c r="R13"/>
  <c r="Z13"/>
  <c r="F14"/>
  <c r="J14"/>
  <c r="R14"/>
  <c r="Z14"/>
  <c r="D15"/>
  <c r="F15"/>
  <c r="J15"/>
  <c r="L15"/>
  <c r="R15"/>
  <c r="T15"/>
  <c r="Z15"/>
  <c r="F16"/>
  <c r="J16"/>
  <c r="R16"/>
  <c r="X16"/>
  <c r="Z16"/>
  <c r="D17"/>
  <c r="F17"/>
  <c r="J17"/>
  <c r="L17"/>
  <c r="R17"/>
  <c r="T17"/>
  <c r="Z17"/>
  <c r="F18"/>
  <c r="J18"/>
  <c r="R18"/>
  <c r="X18"/>
  <c r="Z18"/>
  <c r="AB18" s="1"/>
  <c r="D19"/>
  <c r="F19"/>
  <c r="J19"/>
  <c r="L19"/>
  <c r="R19"/>
  <c r="T19"/>
  <c r="Z19"/>
  <c r="F20"/>
  <c r="J20"/>
  <c r="R20"/>
  <c r="X20"/>
  <c r="Z20"/>
  <c r="D21"/>
  <c r="F21"/>
  <c r="J21"/>
  <c r="L21"/>
  <c r="R21"/>
  <c r="T21"/>
  <c r="Z21"/>
  <c r="F22"/>
  <c r="J22"/>
  <c r="R22"/>
  <c r="X22"/>
  <c r="Z22"/>
  <c r="D23"/>
  <c r="F23"/>
  <c r="J23"/>
  <c r="L23"/>
  <c r="R23"/>
  <c r="T23"/>
  <c r="Z23"/>
  <c r="F24"/>
  <c r="J24"/>
  <c r="R24"/>
  <c r="X24"/>
  <c r="Z24"/>
  <c r="AB24" s="1"/>
  <c r="D25"/>
  <c r="F25"/>
  <c r="J25"/>
  <c r="L25"/>
  <c r="R25"/>
  <c r="T25"/>
  <c r="Z25"/>
  <c r="F26"/>
  <c r="J26"/>
  <c r="R26"/>
  <c r="X26"/>
  <c r="Z26"/>
  <c r="AB26" s="1"/>
  <c r="D27"/>
  <c r="F27"/>
  <c r="J27"/>
  <c r="L27"/>
  <c r="R27"/>
  <c r="T27"/>
  <c r="Z27"/>
  <c r="F28"/>
  <c r="J28"/>
  <c r="R28"/>
  <c r="X28"/>
  <c r="Z28"/>
  <c r="AB28" s="1"/>
  <c r="D29"/>
  <c r="F29"/>
  <c r="J29"/>
  <c r="L29"/>
  <c r="R29"/>
  <c r="T29"/>
  <c r="Z29"/>
  <c r="F30"/>
  <c r="J30"/>
  <c r="R30"/>
  <c r="X30"/>
  <c r="Z30"/>
  <c r="D31"/>
  <c r="F31"/>
  <c r="J31"/>
  <c r="L31"/>
  <c r="R31"/>
  <c r="T31"/>
  <c r="Z31"/>
  <c r="F32"/>
  <c r="J32"/>
  <c r="R32"/>
  <c r="X32"/>
  <c r="Z32"/>
  <c r="C4" i="20"/>
  <c r="D9"/>
  <c r="F9"/>
  <c r="J9"/>
  <c r="R9"/>
  <c r="T9"/>
  <c r="X9"/>
  <c r="D10"/>
  <c r="F10"/>
  <c r="J10"/>
  <c r="R10"/>
  <c r="T10"/>
  <c r="X10"/>
  <c r="D11"/>
  <c r="F11"/>
  <c r="J11"/>
  <c r="L11"/>
  <c r="T11"/>
  <c r="X11"/>
  <c r="Z11"/>
  <c r="F12"/>
  <c r="J12"/>
  <c r="L12"/>
  <c r="T12"/>
  <c r="X12"/>
  <c r="Z12"/>
  <c r="D13"/>
  <c r="F13"/>
  <c r="L13"/>
  <c r="R13"/>
  <c r="T13"/>
  <c r="Z13"/>
  <c r="D14"/>
  <c r="F14"/>
  <c r="L14"/>
  <c r="R14"/>
  <c r="T14"/>
  <c r="Z14"/>
  <c r="D15"/>
  <c r="J15"/>
  <c r="L15"/>
  <c r="R15"/>
  <c r="T15"/>
  <c r="X15"/>
  <c r="D16"/>
  <c r="F16"/>
  <c r="J16"/>
  <c r="R16"/>
  <c r="V16" s="1"/>
  <c r="T16"/>
  <c r="X16"/>
  <c r="D17"/>
  <c r="F17"/>
  <c r="J17"/>
  <c r="L17"/>
  <c r="R17"/>
  <c r="X17"/>
  <c r="Z17"/>
  <c r="D18"/>
  <c r="J18"/>
  <c r="L18"/>
  <c r="R18"/>
  <c r="X18"/>
  <c r="Z18"/>
  <c r="F19"/>
  <c r="J19"/>
  <c r="R19"/>
  <c r="T19"/>
  <c r="Z19"/>
  <c r="D20"/>
  <c r="F20"/>
  <c r="L20"/>
  <c r="R20"/>
  <c r="V20" s="1"/>
  <c r="T20"/>
  <c r="Z20"/>
  <c r="D21"/>
  <c r="J21"/>
  <c r="N21" s="1"/>
  <c r="L21"/>
  <c r="T21"/>
  <c r="X21"/>
  <c r="Z21"/>
  <c r="F22"/>
  <c r="J22"/>
  <c r="L22"/>
  <c r="T22"/>
  <c r="X22"/>
  <c r="Z22"/>
  <c r="D23"/>
  <c r="F23"/>
  <c r="L23"/>
  <c r="R23"/>
  <c r="X23"/>
  <c r="Z23"/>
  <c r="AB23" s="1"/>
  <c r="D24"/>
  <c r="J24"/>
  <c r="L24"/>
  <c r="R24"/>
  <c r="X24"/>
  <c r="Z24"/>
  <c r="F25"/>
  <c r="J25"/>
  <c r="R25"/>
  <c r="T25"/>
  <c r="X25"/>
  <c r="D26"/>
  <c r="F26"/>
  <c r="J26"/>
  <c r="R26"/>
  <c r="T26"/>
  <c r="X26"/>
  <c r="D27"/>
  <c r="F27"/>
  <c r="J27"/>
  <c r="N27" s="1"/>
  <c r="L27"/>
  <c r="T27"/>
  <c r="X27"/>
  <c r="Z27"/>
  <c r="F28"/>
  <c r="J28"/>
  <c r="L28"/>
  <c r="T28"/>
  <c r="X28"/>
  <c r="Z28"/>
  <c r="D29"/>
  <c r="F29"/>
  <c r="L29"/>
  <c r="R29"/>
  <c r="T29"/>
  <c r="Z29"/>
  <c r="D30"/>
  <c r="F30"/>
  <c r="L30"/>
  <c r="R30"/>
  <c r="T30"/>
  <c r="Z30"/>
  <c r="D31"/>
  <c r="J31"/>
  <c r="L31"/>
  <c r="R31"/>
  <c r="T31"/>
  <c r="X31"/>
  <c r="D32"/>
  <c r="F32"/>
  <c r="J32"/>
  <c r="R32"/>
  <c r="T32"/>
  <c r="X32"/>
  <c r="C4" i="21"/>
  <c r="J11"/>
  <c r="J19"/>
  <c r="J27"/>
  <c r="C4" i="22"/>
  <c r="F9"/>
  <c r="D9"/>
  <c r="J9"/>
  <c r="L9"/>
  <c r="R9"/>
  <c r="T9"/>
  <c r="X9"/>
  <c r="Z9"/>
  <c r="D10"/>
  <c r="F10"/>
  <c r="L10"/>
  <c r="T10"/>
  <c r="X10"/>
  <c r="D11"/>
  <c r="J11"/>
  <c r="L11"/>
  <c r="R11"/>
  <c r="T11"/>
  <c r="X11"/>
  <c r="Z11"/>
  <c r="D12"/>
  <c r="F12"/>
  <c r="L12"/>
  <c r="T12"/>
  <c r="X12"/>
  <c r="D13"/>
  <c r="J13"/>
  <c r="L13"/>
  <c r="R13"/>
  <c r="T13"/>
  <c r="X13"/>
  <c r="Z13"/>
  <c r="D14"/>
  <c r="F14"/>
  <c r="L14"/>
  <c r="T14"/>
  <c r="X14"/>
  <c r="D15"/>
  <c r="J15"/>
  <c r="L15"/>
  <c r="R15"/>
  <c r="T15"/>
  <c r="X15"/>
  <c r="Z15"/>
  <c r="D16"/>
  <c r="H16" s="1"/>
  <c r="F16"/>
  <c r="L16"/>
  <c r="T16"/>
  <c r="X16"/>
  <c r="D17"/>
  <c r="J17"/>
  <c r="L17"/>
  <c r="R17"/>
  <c r="T17"/>
  <c r="X17"/>
  <c r="Z17"/>
  <c r="D18"/>
  <c r="F18"/>
  <c r="L18"/>
  <c r="T18"/>
  <c r="X18"/>
  <c r="D19"/>
  <c r="J19"/>
  <c r="L19"/>
  <c r="R19"/>
  <c r="T19"/>
  <c r="X19"/>
  <c r="Z19"/>
  <c r="D20"/>
  <c r="F20"/>
  <c r="L20"/>
  <c r="T20"/>
  <c r="X20"/>
  <c r="D21"/>
  <c r="J21"/>
  <c r="L21"/>
  <c r="R21"/>
  <c r="V21" s="1"/>
  <c r="T21"/>
  <c r="X21"/>
  <c r="Z21"/>
  <c r="D22"/>
  <c r="F22"/>
  <c r="L22"/>
  <c r="T22"/>
  <c r="X22"/>
  <c r="D23"/>
  <c r="J23"/>
  <c r="L23"/>
  <c r="R23"/>
  <c r="T23"/>
  <c r="X23"/>
  <c r="Z23"/>
  <c r="D24"/>
  <c r="F24"/>
  <c r="L24"/>
  <c r="T24"/>
  <c r="X24"/>
  <c r="D25"/>
  <c r="J25"/>
  <c r="L25"/>
  <c r="R25"/>
  <c r="T25"/>
  <c r="X25"/>
  <c r="Z25"/>
  <c r="D26"/>
  <c r="F26"/>
  <c r="L26"/>
  <c r="T26"/>
  <c r="X26"/>
  <c r="D27"/>
  <c r="J27"/>
  <c r="L27"/>
  <c r="R27"/>
  <c r="T27"/>
  <c r="X27"/>
  <c r="Z27"/>
  <c r="AB27"/>
  <c r="D28"/>
  <c r="F28"/>
  <c r="L28"/>
  <c r="T28"/>
  <c r="X28"/>
  <c r="D29"/>
  <c r="J29"/>
  <c r="L29"/>
  <c r="R29"/>
  <c r="T29"/>
  <c r="X29"/>
  <c r="Z29"/>
  <c r="D30"/>
  <c r="F30"/>
  <c r="L30"/>
  <c r="T30"/>
  <c r="X30"/>
  <c r="D31"/>
  <c r="J31"/>
  <c r="L31"/>
  <c r="R31"/>
  <c r="T31"/>
  <c r="X31"/>
  <c r="Z31"/>
  <c r="D32"/>
  <c r="F32"/>
  <c r="L32"/>
  <c r="T32"/>
  <c r="X32"/>
  <c r="C4" i="29"/>
  <c r="D9" s="1"/>
  <c r="F12"/>
  <c r="L15"/>
  <c r="Z17"/>
  <c r="D21"/>
  <c r="L23"/>
  <c r="Z25"/>
  <c r="R28"/>
  <c r="F31"/>
  <c r="C4" i="23"/>
  <c r="D9" s="1"/>
  <c r="Z9"/>
  <c r="L11"/>
  <c r="Z12"/>
  <c r="Z13"/>
  <c r="J15"/>
  <c r="X16"/>
  <c r="F18"/>
  <c r="J19"/>
  <c r="T20"/>
  <c r="J22"/>
  <c r="L23"/>
  <c r="R24"/>
  <c r="Z25"/>
  <c r="L27"/>
  <c r="D29"/>
  <c r="X29"/>
  <c r="L30"/>
  <c r="D31"/>
  <c r="X31"/>
  <c r="L32"/>
  <c r="C4" i="24"/>
  <c r="J9" s="1"/>
  <c r="J12"/>
  <c r="Z15"/>
  <c r="J19"/>
  <c r="F23"/>
  <c r="L26"/>
  <c r="F30"/>
  <c r="C33" i="26"/>
  <c r="C18" i="30" s="1"/>
  <c r="D44" i="4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D58"/>
  <c r="F58"/>
  <c r="J58"/>
  <c r="L58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J65"/>
  <c r="L65"/>
  <c r="R65"/>
  <c r="T65"/>
  <c r="X65"/>
  <c r="Z65"/>
  <c r="D66"/>
  <c r="F66"/>
  <c r="J66"/>
  <c r="L66"/>
  <c r="R66"/>
  <c r="T66"/>
  <c r="X66"/>
  <c r="Z66"/>
  <c r="D67"/>
  <c r="F67"/>
  <c r="J67"/>
  <c r="L67"/>
  <c r="R67"/>
  <c r="T67"/>
  <c r="X67"/>
  <c r="Z67"/>
  <c r="D44" i="7"/>
  <c r="F44"/>
  <c r="J44"/>
  <c r="L44"/>
  <c r="R44"/>
  <c r="T44"/>
  <c r="D45"/>
  <c r="F45"/>
  <c r="J45"/>
  <c r="L45"/>
  <c r="R45"/>
  <c r="T45"/>
  <c r="X45"/>
  <c r="Z45"/>
  <c r="D46"/>
  <c r="F46"/>
  <c r="J46"/>
  <c r="L46"/>
  <c r="N46" s="1"/>
  <c r="R46"/>
  <c r="T46"/>
  <c r="X46"/>
  <c r="Z46"/>
  <c r="AB46" s="1"/>
  <c r="D47"/>
  <c r="F47"/>
  <c r="J47"/>
  <c r="L47"/>
  <c r="N47" s="1"/>
  <c r="R47"/>
  <c r="T47"/>
  <c r="X47"/>
  <c r="Z47"/>
  <c r="D48"/>
  <c r="F48"/>
  <c r="J48"/>
  <c r="L48"/>
  <c r="R48"/>
  <c r="T48"/>
  <c r="X48"/>
  <c r="Z48"/>
  <c r="D49"/>
  <c r="F49"/>
  <c r="J49"/>
  <c r="L49"/>
  <c r="N49" s="1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AB51" s="1"/>
  <c r="D52"/>
  <c r="F52"/>
  <c r="J52"/>
  <c r="L52"/>
  <c r="N52" s="1"/>
  <c r="R52"/>
  <c r="T52"/>
  <c r="X52"/>
  <c r="Z52"/>
  <c r="Z87" s="1"/>
  <c r="D53"/>
  <c r="F53"/>
  <c r="J53"/>
  <c r="L53"/>
  <c r="N53" s="1"/>
  <c r="R53"/>
  <c r="T53"/>
  <c r="X53"/>
  <c r="Z53"/>
  <c r="D54"/>
  <c r="F54"/>
  <c r="J54"/>
  <c r="L54"/>
  <c r="N54" s="1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D58"/>
  <c r="F58"/>
  <c r="J58"/>
  <c r="L58"/>
  <c r="R58"/>
  <c r="T58"/>
  <c r="X58"/>
  <c r="Z58"/>
  <c r="D59"/>
  <c r="F59"/>
  <c r="J59"/>
  <c r="L59"/>
  <c r="R59"/>
  <c r="T59"/>
  <c r="V59" s="1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H62" s="1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J65"/>
  <c r="L65"/>
  <c r="R65"/>
  <c r="T65"/>
  <c r="X65"/>
  <c r="Z65"/>
  <c r="D66"/>
  <c r="D101" s="1"/>
  <c r="F66"/>
  <c r="H66" s="1"/>
  <c r="J66"/>
  <c r="L66"/>
  <c r="R66"/>
  <c r="T66"/>
  <c r="X66"/>
  <c r="Z66"/>
  <c r="D67"/>
  <c r="F67"/>
  <c r="J67"/>
  <c r="L67"/>
  <c r="R67"/>
  <c r="T67"/>
  <c r="X67"/>
  <c r="Z67"/>
  <c r="Z102" s="1"/>
  <c r="D44" i="8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N48" s="1"/>
  <c r="R48"/>
  <c r="T48"/>
  <c r="X48"/>
  <c r="Z48"/>
  <c r="D49"/>
  <c r="F49"/>
  <c r="J49"/>
  <c r="L49"/>
  <c r="N49" s="1"/>
  <c r="R49"/>
  <c r="T49"/>
  <c r="X49"/>
  <c r="Z49"/>
  <c r="D50"/>
  <c r="F50"/>
  <c r="J50"/>
  <c r="L50"/>
  <c r="N50" s="1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AB52" s="1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D58"/>
  <c r="F58"/>
  <c r="J58"/>
  <c r="L58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Z62"/>
  <c r="AB62" s="1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J65"/>
  <c r="L65"/>
  <c r="R65"/>
  <c r="T65"/>
  <c r="X65"/>
  <c r="Z65"/>
  <c r="D66"/>
  <c r="F66"/>
  <c r="J66"/>
  <c r="L66"/>
  <c r="R66"/>
  <c r="T66"/>
  <c r="X66"/>
  <c r="Z66"/>
  <c r="D67"/>
  <c r="F67"/>
  <c r="J67"/>
  <c r="L67"/>
  <c r="R67"/>
  <c r="T67"/>
  <c r="X67"/>
  <c r="Z67"/>
  <c r="D44" i="9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H49" s="1"/>
  <c r="J49"/>
  <c r="L49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AB57" s="1"/>
  <c r="D58"/>
  <c r="F58"/>
  <c r="J58"/>
  <c r="L58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H62" s="1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F100" s="1"/>
  <c r="J65"/>
  <c r="L65"/>
  <c r="R65"/>
  <c r="T65"/>
  <c r="X65"/>
  <c r="Z65"/>
  <c r="D66"/>
  <c r="F66"/>
  <c r="J66"/>
  <c r="L66"/>
  <c r="R66"/>
  <c r="T66"/>
  <c r="X66"/>
  <c r="Z66"/>
  <c r="D67"/>
  <c r="F67"/>
  <c r="J67"/>
  <c r="L67"/>
  <c r="R67"/>
  <c r="T67"/>
  <c r="X67"/>
  <c r="Z67"/>
  <c r="D44" i="10"/>
  <c r="F44"/>
  <c r="J44"/>
  <c r="L44"/>
  <c r="R44"/>
  <c r="T44"/>
  <c r="X44"/>
  <c r="Z44"/>
  <c r="D45"/>
  <c r="F45"/>
  <c r="F80" s="1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D58"/>
  <c r="F58"/>
  <c r="J58"/>
  <c r="L58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J65"/>
  <c r="L65"/>
  <c r="R65"/>
  <c r="T65"/>
  <c r="X65"/>
  <c r="Z65"/>
  <c r="D66"/>
  <c r="F66"/>
  <c r="J66"/>
  <c r="L66"/>
  <c r="R66"/>
  <c r="T66"/>
  <c r="X66"/>
  <c r="Z66"/>
  <c r="D67"/>
  <c r="F67"/>
  <c r="J67"/>
  <c r="L67"/>
  <c r="R67"/>
  <c r="T67"/>
  <c r="X67"/>
  <c r="Z67"/>
  <c r="D44" i="11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D58"/>
  <c r="F58"/>
  <c r="J58"/>
  <c r="L58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F100" s="1"/>
  <c r="J65"/>
  <c r="L65"/>
  <c r="R65"/>
  <c r="T65"/>
  <c r="X65"/>
  <c r="Z65"/>
  <c r="D66"/>
  <c r="F66"/>
  <c r="J66"/>
  <c r="L66"/>
  <c r="L101" s="1"/>
  <c r="R66"/>
  <c r="T66"/>
  <c r="T101" s="1"/>
  <c r="X66"/>
  <c r="Z66"/>
  <c r="D67"/>
  <c r="F67"/>
  <c r="J67"/>
  <c r="L67"/>
  <c r="R67"/>
  <c r="T67"/>
  <c r="X67"/>
  <c r="Z67"/>
  <c r="Z102" s="1"/>
  <c r="D44" i="12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D58"/>
  <c r="F58"/>
  <c r="J58"/>
  <c r="L58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J65"/>
  <c r="L65"/>
  <c r="R65"/>
  <c r="T65"/>
  <c r="X65"/>
  <c r="Z65"/>
  <c r="D66"/>
  <c r="F66"/>
  <c r="J66"/>
  <c r="L66"/>
  <c r="R66"/>
  <c r="V66" s="1"/>
  <c r="T66"/>
  <c r="X66"/>
  <c r="Z66"/>
  <c r="D67"/>
  <c r="H67" s="1"/>
  <c r="F67"/>
  <c r="J67"/>
  <c r="L67"/>
  <c r="R67"/>
  <c r="T67"/>
  <c r="X67"/>
  <c r="Z67"/>
  <c r="D44" i="25"/>
  <c r="F44"/>
  <c r="J44"/>
  <c r="L44"/>
  <c r="R44"/>
  <c r="T44"/>
  <c r="X44"/>
  <c r="Z44"/>
  <c r="D45"/>
  <c r="F45"/>
  <c r="J45"/>
  <c r="L45"/>
  <c r="R45"/>
  <c r="T45"/>
  <c r="X45"/>
  <c r="Z45"/>
  <c r="D46"/>
  <c r="H46" s="1"/>
  <c r="F46"/>
  <c r="J46"/>
  <c r="L46"/>
  <c r="R46"/>
  <c r="T46"/>
  <c r="X46"/>
  <c r="Z46"/>
  <c r="D47"/>
  <c r="F47"/>
  <c r="J47"/>
  <c r="L47"/>
  <c r="R47"/>
  <c r="T47"/>
  <c r="V47"/>
  <c r="X47"/>
  <c r="Z47"/>
  <c r="D48"/>
  <c r="F48"/>
  <c r="J48"/>
  <c r="L48"/>
  <c r="R48"/>
  <c r="T48"/>
  <c r="X48"/>
  <c r="Z48"/>
  <c r="D49"/>
  <c r="F49"/>
  <c r="H49" s="1"/>
  <c r="J49"/>
  <c r="L49"/>
  <c r="R49"/>
  <c r="T49"/>
  <c r="X49"/>
  <c r="Z49"/>
  <c r="D50"/>
  <c r="F50"/>
  <c r="J50"/>
  <c r="L50"/>
  <c r="R50"/>
  <c r="T50"/>
  <c r="X50"/>
  <c r="Z50"/>
  <c r="D51"/>
  <c r="F51"/>
  <c r="H51" s="1"/>
  <c r="J51"/>
  <c r="L51"/>
  <c r="R51"/>
  <c r="T51"/>
  <c r="T86" s="1"/>
  <c r="X51"/>
  <c r="Z51"/>
  <c r="D52"/>
  <c r="F52"/>
  <c r="J52"/>
  <c r="L52"/>
  <c r="R52"/>
  <c r="T52"/>
  <c r="T87" s="1"/>
  <c r="X52"/>
  <c r="Z52"/>
  <c r="D53"/>
  <c r="F53"/>
  <c r="J53"/>
  <c r="L53"/>
  <c r="N53" s="1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D92" s="1"/>
  <c r="F57"/>
  <c r="J57"/>
  <c r="L57"/>
  <c r="R57"/>
  <c r="T57"/>
  <c r="X57"/>
  <c r="Z57"/>
  <c r="D58"/>
  <c r="F58"/>
  <c r="J58"/>
  <c r="L58"/>
  <c r="R58"/>
  <c r="T58"/>
  <c r="X58"/>
  <c r="X93" s="1"/>
  <c r="Z58"/>
  <c r="D59"/>
  <c r="F59"/>
  <c r="J59"/>
  <c r="L59"/>
  <c r="R59"/>
  <c r="T59"/>
  <c r="V59" s="1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J65"/>
  <c r="L65"/>
  <c r="R65"/>
  <c r="T65"/>
  <c r="X65"/>
  <c r="Z65"/>
  <c r="D66"/>
  <c r="F66"/>
  <c r="J66"/>
  <c r="L66"/>
  <c r="R66"/>
  <c r="R101" s="1"/>
  <c r="T66"/>
  <c r="X66"/>
  <c r="Z66"/>
  <c r="D67"/>
  <c r="D102" s="1"/>
  <c r="F67"/>
  <c r="J67"/>
  <c r="L67"/>
  <c r="R67"/>
  <c r="T67"/>
  <c r="X67"/>
  <c r="Z67"/>
  <c r="D45" i="13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D51"/>
  <c r="F51"/>
  <c r="F86" s="1"/>
  <c r="J51"/>
  <c r="L51"/>
  <c r="R51"/>
  <c r="T51"/>
  <c r="X51"/>
  <c r="Z51"/>
  <c r="D52"/>
  <c r="F52"/>
  <c r="J52"/>
  <c r="L52"/>
  <c r="R52"/>
  <c r="T52"/>
  <c r="X52"/>
  <c r="Z52"/>
  <c r="D53"/>
  <c r="F53"/>
  <c r="J53"/>
  <c r="L53"/>
  <c r="L88" s="1"/>
  <c r="R53"/>
  <c r="T53"/>
  <c r="X53"/>
  <c r="Z53"/>
  <c r="D54"/>
  <c r="F54"/>
  <c r="J54"/>
  <c r="L54"/>
  <c r="R54"/>
  <c r="T54"/>
  <c r="X54"/>
  <c r="Z54"/>
  <c r="D55"/>
  <c r="F55"/>
  <c r="J55"/>
  <c r="J90" s="1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V57" s="1"/>
  <c r="T57"/>
  <c r="X57"/>
  <c r="Z57"/>
  <c r="D58"/>
  <c r="H58" s="1"/>
  <c r="F58"/>
  <c r="J58"/>
  <c r="L58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H62" s="1"/>
  <c r="F62"/>
  <c r="J62"/>
  <c r="L62"/>
  <c r="R62"/>
  <c r="T62"/>
  <c r="X62"/>
  <c r="Z62"/>
  <c r="D63"/>
  <c r="F63"/>
  <c r="J63"/>
  <c r="L63"/>
  <c r="R63"/>
  <c r="T63"/>
  <c r="X63"/>
  <c r="Z63"/>
  <c r="D64"/>
  <c r="F64"/>
  <c r="J64"/>
  <c r="J99" s="1"/>
  <c r="L64"/>
  <c r="R64"/>
  <c r="T64"/>
  <c r="X64"/>
  <c r="Z64"/>
  <c r="D65"/>
  <c r="H65" s="1"/>
  <c r="F65"/>
  <c r="J65"/>
  <c r="J100" s="1"/>
  <c r="L65"/>
  <c r="R65"/>
  <c r="T65"/>
  <c r="X65"/>
  <c r="Z65"/>
  <c r="D66"/>
  <c r="F66"/>
  <c r="J66"/>
  <c r="L66"/>
  <c r="R66"/>
  <c r="T66"/>
  <c r="X66"/>
  <c r="Z66"/>
  <c r="D67"/>
  <c r="F67"/>
  <c r="J67"/>
  <c r="L67"/>
  <c r="R67"/>
  <c r="T67"/>
  <c r="X67"/>
  <c r="Z67"/>
  <c r="D68"/>
  <c r="F68"/>
  <c r="J68"/>
  <c r="L68"/>
  <c r="R68"/>
  <c r="T68"/>
  <c r="X68"/>
  <c r="Z68"/>
  <c r="D44" i="14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D52"/>
  <c r="H52" s="1"/>
  <c r="F52"/>
  <c r="J52"/>
  <c r="L52"/>
  <c r="R52"/>
  <c r="T52"/>
  <c r="X52"/>
  <c r="Z52"/>
  <c r="D53"/>
  <c r="F53"/>
  <c r="J53"/>
  <c r="L53"/>
  <c r="R53"/>
  <c r="T53"/>
  <c r="X53"/>
  <c r="Z53"/>
  <c r="D54"/>
  <c r="F54"/>
  <c r="J54"/>
  <c r="L54"/>
  <c r="R54"/>
  <c r="T54"/>
  <c r="X54"/>
  <c r="AB54" s="1"/>
  <c r="Z54"/>
  <c r="D55"/>
  <c r="F55"/>
  <c r="J55"/>
  <c r="L55"/>
  <c r="R55"/>
  <c r="T55"/>
  <c r="X55"/>
  <c r="Z55"/>
  <c r="D56"/>
  <c r="F56"/>
  <c r="J56"/>
  <c r="L56"/>
  <c r="R56"/>
  <c r="T56"/>
  <c r="X56"/>
  <c r="Z56"/>
  <c r="Z91" s="1"/>
  <c r="D57"/>
  <c r="F57"/>
  <c r="J57"/>
  <c r="L57"/>
  <c r="R57"/>
  <c r="T57"/>
  <c r="X57"/>
  <c r="Z57"/>
  <c r="D58"/>
  <c r="F58"/>
  <c r="J58"/>
  <c r="L58"/>
  <c r="R58"/>
  <c r="V58" s="1"/>
  <c r="T58"/>
  <c r="X58"/>
  <c r="AB58" s="1"/>
  <c r="Z58"/>
  <c r="D59"/>
  <c r="F59"/>
  <c r="J59"/>
  <c r="L59"/>
  <c r="R59"/>
  <c r="T59"/>
  <c r="X59"/>
  <c r="X94" s="1"/>
  <c r="Z59"/>
  <c r="D60"/>
  <c r="F60"/>
  <c r="J60"/>
  <c r="L60"/>
  <c r="R60"/>
  <c r="V60" s="1"/>
  <c r="T60"/>
  <c r="X60"/>
  <c r="Z60"/>
  <c r="D61"/>
  <c r="F61"/>
  <c r="J61"/>
  <c r="L61"/>
  <c r="R61"/>
  <c r="V61" s="1"/>
  <c r="T61"/>
  <c r="X61"/>
  <c r="Z61"/>
  <c r="D62"/>
  <c r="H62" s="1"/>
  <c r="F62"/>
  <c r="J62"/>
  <c r="L62"/>
  <c r="L97" s="1"/>
  <c r="R62"/>
  <c r="T62"/>
  <c r="X62"/>
  <c r="Z62"/>
  <c r="D63"/>
  <c r="F63"/>
  <c r="J63"/>
  <c r="L63"/>
  <c r="R63"/>
  <c r="V63" s="1"/>
  <c r="T63"/>
  <c r="X63"/>
  <c r="Z63"/>
  <c r="D64"/>
  <c r="H64" s="1"/>
  <c r="F64"/>
  <c r="J64"/>
  <c r="L64"/>
  <c r="R64"/>
  <c r="V64" s="1"/>
  <c r="T64"/>
  <c r="X64"/>
  <c r="Z64"/>
  <c r="D65"/>
  <c r="H65" s="1"/>
  <c r="F65"/>
  <c r="J65"/>
  <c r="L65"/>
  <c r="R65"/>
  <c r="V65" s="1"/>
  <c r="T65"/>
  <c r="X65"/>
  <c r="Z65"/>
  <c r="D66"/>
  <c r="D101" s="1"/>
  <c r="F66"/>
  <c r="J66"/>
  <c r="L66"/>
  <c r="R66"/>
  <c r="V66" s="1"/>
  <c r="T66"/>
  <c r="X66"/>
  <c r="Z66"/>
  <c r="D67"/>
  <c r="F67"/>
  <c r="J67"/>
  <c r="L67"/>
  <c r="R67"/>
  <c r="V67" s="1"/>
  <c r="T67"/>
  <c r="X67"/>
  <c r="Z67"/>
  <c r="D44" i="27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AB47" s="1"/>
  <c r="Z47"/>
  <c r="D48"/>
  <c r="F48"/>
  <c r="J48"/>
  <c r="L48"/>
  <c r="R48"/>
  <c r="T48"/>
  <c r="X48"/>
  <c r="Z48"/>
  <c r="D49"/>
  <c r="F49"/>
  <c r="J49"/>
  <c r="L49"/>
  <c r="R49"/>
  <c r="T49"/>
  <c r="X49"/>
  <c r="X84" s="1"/>
  <c r="Z49"/>
  <c r="D50"/>
  <c r="F50"/>
  <c r="J50"/>
  <c r="J85" s="1"/>
  <c r="L50"/>
  <c r="R50"/>
  <c r="R85" s="1"/>
  <c r="T50"/>
  <c r="X50"/>
  <c r="Z50"/>
  <c r="D51"/>
  <c r="F51"/>
  <c r="J51"/>
  <c r="L51"/>
  <c r="R51"/>
  <c r="V51" s="1"/>
  <c r="T51"/>
  <c r="X51"/>
  <c r="X86" s="1"/>
  <c r="Z51"/>
  <c r="D52"/>
  <c r="D87" s="1"/>
  <c r="F52"/>
  <c r="J52"/>
  <c r="L52"/>
  <c r="R52"/>
  <c r="R87" s="1"/>
  <c r="T52"/>
  <c r="X52"/>
  <c r="Z52"/>
  <c r="D53"/>
  <c r="F53"/>
  <c r="J53"/>
  <c r="J88" s="1"/>
  <c r="L53"/>
  <c r="R53"/>
  <c r="T53"/>
  <c r="X53"/>
  <c r="Z53"/>
  <c r="D54"/>
  <c r="D89" s="1"/>
  <c r="F54"/>
  <c r="J54"/>
  <c r="J89" s="1"/>
  <c r="L54"/>
  <c r="R54"/>
  <c r="T54"/>
  <c r="X54"/>
  <c r="Z54"/>
  <c r="D55"/>
  <c r="H55" s="1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D58"/>
  <c r="D93" s="1"/>
  <c r="F58"/>
  <c r="J58"/>
  <c r="L58"/>
  <c r="R58"/>
  <c r="V58" s="1"/>
  <c r="T58"/>
  <c r="X58"/>
  <c r="Z58"/>
  <c r="D59"/>
  <c r="F59"/>
  <c r="J59"/>
  <c r="L59"/>
  <c r="R59"/>
  <c r="T59"/>
  <c r="X59"/>
  <c r="Z59"/>
  <c r="D60"/>
  <c r="F60"/>
  <c r="J60"/>
  <c r="L60"/>
  <c r="R60"/>
  <c r="T60"/>
  <c r="T95" s="1"/>
  <c r="X60"/>
  <c r="Z60"/>
  <c r="D61"/>
  <c r="F61"/>
  <c r="J61"/>
  <c r="L61"/>
  <c r="R61"/>
  <c r="T61"/>
  <c r="X61"/>
  <c r="Z61"/>
  <c r="D62"/>
  <c r="F62"/>
  <c r="J62"/>
  <c r="N62" s="1"/>
  <c r="L62"/>
  <c r="R62"/>
  <c r="T62"/>
  <c r="X62"/>
  <c r="AB62" s="1"/>
  <c r="Z62"/>
  <c r="D63"/>
  <c r="F63"/>
  <c r="J63"/>
  <c r="L63"/>
  <c r="R63"/>
  <c r="T63"/>
  <c r="X63"/>
  <c r="AB63" s="1"/>
  <c r="Z63"/>
  <c r="D64"/>
  <c r="D99" s="1"/>
  <c r="F64"/>
  <c r="J64"/>
  <c r="L64"/>
  <c r="R64"/>
  <c r="T64"/>
  <c r="T99" s="1"/>
  <c r="X64"/>
  <c r="Z64"/>
  <c r="D65"/>
  <c r="F65"/>
  <c r="J65"/>
  <c r="L65"/>
  <c r="R65"/>
  <c r="T65"/>
  <c r="X65"/>
  <c r="X100" s="1"/>
  <c r="Z65"/>
  <c r="D66"/>
  <c r="D101" s="1"/>
  <c r="F66"/>
  <c r="J66"/>
  <c r="L66"/>
  <c r="R66"/>
  <c r="R101" s="1"/>
  <c r="T66"/>
  <c r="X66"/>
  <c r="AB66" s="1"/>
  <c r="Z66"/>
  <c r="D67"/>
  <c r="F67"/>
  <c r="J67"/>
  <c r="L67"/>
  <c r="R67"/>
  <c r="T67"/>
  <c r="X67"/>
  <c r="Z67"/>
  <c r="D44" i="15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AB46" s="1"/>
  <c r="Z46"/>
  <c r="D47"/>
  <c r="H47" s="1"/>
  <c r="F47"/>
  <c r="J47"/>
  <c r="L47"/>
  <c r="R47"/>
  <c r="T47"/>
  <c r="X47"/>
  <c r="Z47"/>
  <c r="D48"/>
  <c r="H48" s="1"/>
  <c r="F48"/>
  <c r="J48"/>
  <c r="L48"/>
  <c r="R48"/>
  <c r="V48" s="1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D58"/>
  <c r="F58"/>
  <c r="J58"/>
  <c r="L58"/>
  <c r="R58"/>
  <c r="V58" s="1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AB62" s="1"/>
  <c r="Z62"/>
  <c r="D63"/>
  <c r="F63"/>
  <c r="J63"/>
  <c r="L63"/>
  <c r="R63"/>
  <c r="T63"/>
  <c r="X63"/>
  <c r="Z63"/>
  <c r="D64"/>
  <c r="F64"/>
  <c r="J64"/>
  <c r="L64"/>
  <c r="R64"/>
  <c r="T64"/>
  <c r="X64"/>
  <c r="AB64" s="1"/>
  <c r="Z64"/>
  <c r="D65"/>
  <c r="F65"/>
  <c r="J65"/>
  <c r="L65"/>
  <c r="R65"/>
  <c r="T65"/>
  <c r="X65"/>
  <c r="AB65" s="1"/>
  <c r="Z65"/>
  <c r="D66"/>
  <c r="F66"/>
  <c r="J66"/>
  <c r="L66"/>
  <c r="R66"/>
  <c r="T66"/>
  <c r="X66"/>
  <c r="Z66"/>
  <c r="D67"/>
  <c r="F67"/>
  <c r="J67"/>
  <c r="L67"/>
  <c r="R67"/>
  <c r="T67"/>
  <c r="X67"/>
  <c r="Z67"/>
  <c r="D44" i="16"/>
  <c r="F44"/>
  <c r="J44"/>
  <c r="L44"/>
  <c r="R44"/>
  <c r="T44"/>
  <c r="X44"/>
  <c r="AB44" s="1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AB51"/>
  <c r="D52"/>
  <c r="F52"/>
  <c r="J52"/>
  <c r="L52"/>
  <c r="N52" s="1"/>
  <c r="R52"/>
  <c r="T52"/>
  <c r="X52"/>
  <c r="Z52"/>
  <c r="D53"/>
  <c r="F53"/>
  <c r="J53"/>
  <c r="L53"/>
  <c r="R53"/>
  <c r="T53"/>
  <c r="X53"/>
  <c r="Z53"/>
  <c r="D54"/>
  <c r="F54"/>
  <c r="J54"/>
  <c r="L54"/>
  <c r="N54" s="1"/>
  <c r="R54"/>
  <c r="T54"/>
  <c r="X54"/>
  <c r="Z54"/>
  <c r="D55"/>
  <c r="F55"/>
  <c r="J55"/>
  <c r="L55"/>
  <c r="R55"/>
  <c r="T55"/>
  <c r="X55"/>
  <c r="Z55"/>
  <c r="D56"/>
  <c r="F56"/>
  <c r="J56"/>
  <c r="L56"/>
  <c r="N56" s="1"/>
  <c r="R56"/>
  <c r="T56"/>
  <c r="X56"/>
  <c r="Z56"/>
  <c r="D57"/>
  <c r="F57"/>
  <c r="J57"/>
  <c r="L57"/>
  <c r="R57"/>
  <c r="T57"/>
  <c r="X57"/>
  <c r="Z57"/>
  <c r="D58"/>
  <c r="F58"/>
  <c r="J58"/>
  <c r="L58"/>
  <c r="N58" s="1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J65"/>
  <c r="L65"/>
  <c r="R65"/>
  <c r="T65"/>
  <c r="X65"/>
  <c r="Z65"/>
  <c r="D66"/>
  <c r="F66"/>
  <c r="J66"/>
  <c r="L66"/>
  <c r="R66"/>
  <c r="T66"/>
  <c r="X66"/>
  <c r="Z66"/>
  <c r="D67"/>
  <c r="F67"/>
  <c r="J67"/>
  <c r="L67"/>
  <c r="R67"/>
  <c r="T67"/>
  <c r="V67" s="1"/>
  <c r="X67"/>
  <c r="Z67"/>
  <c r="D44" i="17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Z81" s="1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Z87" s="1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N56" s="1"/>
  <c r="R56"/>
  <c r="T56"/>
  <c r="X56"/>
  <c r="Z56"/>
  <c r="D57"/>
  <c r="F57"/>
  <c r="J57"/>
  <c r="L57"/>
  <c r="R57"/>
  <c r="T57"/>
  <c r="X57"/>
  <c r="Z57"/>
  <c r="D58"/>
  <c r="F58"/>
  <c r="J58"/>
  <c r="J93" s="1"/>
  <c r="L58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J65"/>
  <c r="L65"/>
  <c r="R65"/>
  <c r="T65"/>
  <c r="X65"/>
  <c r="Z65"/>
  <c r="D66"/>
  <c r="F66"/>
  <c r="J66"/>
  <c r="L66"/>
  <c r="R66"/>
  <c r="T66"/>
  <c r="X66"/>
  <c r="Z66"/>
  <c r="D67"/>
  <c r="F67"/>
  <c r="J67"/>
  <c r="L67"/>
  <c r="R67"/>
  <c r="T67"/>
  <c r="X67"/>
  <c r="Z67"/>
  <c r="D44" i="18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N50" s="1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L57"/>
  <c r="R57"/>
  <c r="T57"/>
  <c r="X57"/>
  <c r="Z57"/>
  <c r="D58"/>
  <c r="F58"/>
  <c r="J58"/>
  <c r="L58"/>
  <c r="R58"/>
  <c r="T58"/>
  <c r="X58"/>
  <c r="Z58"/>
  <c r="D59"/>
  <c r="F59"/>
  <c r="J59"/>
  <c r="L59"/>
  <c r="R59"/>
  <c r="T59"/>
  <c r="X59"/>
  <c r="Z59"/>
  <c r="D60"/>
  <c r="F60"/>
  <c r="J60"/>
  <c r="L60"/>
  <c r="R60"/>
  <c r="T60"/>
  <c r="X60"/>
  <c r="Z60"/>
  <c r="D61"/>
  <c r="F61"/>
  <c r="J61"/>
  <c r="L61"/>
  <c r="R61"/>
  <c r="T61"/>
  <c r="X61"/>
  <c r="Z61"/>
  <c r="D62"/>
  <c r="F62"/>
  <c r="J62"/>
  <c r="L62"/>
  <c r="R62"/>
  <c r="T62"/>
  <c r="X62"/>
  <c r="Z62"/>
  <c r="D63"/>
  <c r="F63"/>
  <c r="J63"/>
  <c r="L63"/>
  <c r="R63"/>
  <c r="T63"/>
  <c r="X63"/>
  <c r="Z63"/>
  <c r="D64"/>
  <c r="F64"/>
  <c r="J64"/>
  <c r="L64"/>
  <c r="R64"/>
  <c r="T64"/>
  <c r="X64"/>
  <c r="Z64"/>
  <c r="D65"/>
  <c r="F65"/>
  <c r="J65"/>
  <c r="L65"/>
  <c r="R65"/>
  <c r="T65"/>
  <c r="X65"/>
  <c r="Z65"/>
  <c r="D66"/>
  <c r="F66"/>
  <c r="J66"/>
  <c r="L66"/>
  <c r="R66"/>
  <c r="T66"/>
  <c r="X66"/>
  <c r="Z66"/>
  <c r="D67"/>
  <c r="F67"/>
  <c r="J67"/>
  <c r="L67"/>
  <c r="R67"/>
  <c r="T67"/>
  <c r="X67"/>
  <c r="Z67"/>
  <c r="D44" i="19"/>
  <c r="F44"/>
  <c r="J44"/>
  <c r="L44"/>
  <c r="R44"/>
  <c r="T44"/>
  <c r="X44"/>
  <c r="Z44"/>
  <c r="D45"/>
  <c r="F45"/>
  <c r="J45"/>
  <c r="L45"/>
  <c r="R45"/>
  <c r="R80" s="1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Z50"/>
  <c r="Z85" s="1"/>
  <c r="D51"/>
  <c r="F51"/>
  <c r="J51"/>
  <c r="L51"/>
  <c r="R51"/>
  <c r="T51"/>
  <c r="X51"/>
  <c r="Z51"/>
  <c r="D52"/>
  <c r="F52"/>
  <c r="J52"/>
  <c r="L52"/>
  <c r="R52"/>
  <c r="T52"/>
  <c r="X52"/>
  <c r="Z52"/>
  <c r="Z87" s="1"/>
  <c r="D53"/>
  <c r="F53"/>
  <c r="J53"/>
  <c r="L53"/>
  <c r="R53"/>
  <c r="T53"/>
  <c r="X53"/>
  <c r="Z53"/>
  <c r="D54"/>
  <c r="F54"/>
  <c r="J54"/>
  <c r="L54"/>
  <c r="R54"/>
  <c r="T54"/>
  <c r="X54"/>
  <c r="Z54"/>
  <c r="D55"/>
  <c r="F55"/>
  <c r="J55"/>
  <c r="L55"/>
  <c r="R55"/>
  <c r="T55"/>
  <c r="X55"/>
  <c r="Z55"/>
  <c r="D56"/>
  <c r="D91" s="1"/>
  <c r="F56"/>
  <c r="J56"/>
  <c r="L56"/>
  <c r="R56"/>
  <c r="R91" s="1"/>
  <c r="T56"/>
  <c r="X56"/>
  <c r="Z56"/>
  <c r="D57"/>
  <c r="F57"/>
  <c r="J57"/>
  <c r="L57"/>
  <c r="R57"/>
  <c r="T57"/>
  <c r="X57"/>
  <c r="Z57"/>
  <c r="D58"/>
  <c r="D93" s="1"/>
  <c r="F58"/>
  <c r="J58"/>
  <c r="L58"/>
  <c r="R58"/>
  <c r="R93" s="1"/>
  <c r="T58"/>
  <c r="X58"/>
  <c r="Z58"/>
  <c r="D59"/>
  <c r="F59"/>
  <c r="J59"/>
  <c r="J94" s="1"/>
  <c r="L59"/>
  <c r="R59"/>
  <c r="T59"/>
  <c r="X59"/>
  <c r="X94" s="1"/>
  <c r="Z59"/>
  <c r="D60"/>
  <c r="F60"/>
  <c r="J60"/>
  <c r="L60"/>
  <c r="R60"/>
  <c r="T60"/>
  <c r="X60"/>
  <c r="Z60"/>
  <c r="Z95" s="1"/>
  <c r="D61"/>
  <c r="F61"/>
  <c r="J61"/>
  <c r="L61"/>
  <c r="R61"/>
  <c r="T61"/>
  <c r="X61"/>
  <c r="X96" s="1"/>
  <c r="Z61"/>
  <c r="D62"/>
  <c r="F62"/>
  <c r="J62"/>
  <c r="L62"/>
  <c r="R62"/>
  <c r="T62"/>
  <c r="X62"/>
  <c r="Z62"/>
  <c r="D63"/>
  <c r="F63"/>
  <c r="J63"/>
  <c r="L63"/>
  <c r="R63"/>
  <c r="R98" s="1"/>
  <c r="T63"/>
  <c r="X63"/>
  <c r="Z63"/>
  <c r="D64"/>
  <c r="F64"/>
  <c r="J64"/>
  <c r="J99" s="1"/>
  <c r="L64"/>
  <c r="R64"/>
  <c r="T64"/>
  <c r="X64"/>
  <c r="Z64"/>
  <c r="D65"/>
  <c r="F65"/>
  <c r="J65"/>
  <c r="L65"/>
  <c r="R65"/>
  <c r="R100" s="1"/>
  <c r="T65"/>
  <c r="X65"/>
  <c r="Z65"/>
  <c r="D66"/>
  <c r="F66"/>
  <c r="F101" s="1"/>
  <c r="J66"/>
  <c r="L66"/>
  <c r="R66"/>
  <c r="R101" s="1"/>
  <c r="T66"/>
  <c r="T101" s="1"/>
  <c r="X66"/>
  <c r="Z66"/>
  <c r="D67"/>
  <c r="F67"/>
  <c r="J67"/>
  <c r="J102" s="1"/>
  <c r="L67"/>
  <c r="R67"/>
  <c r="T67"/>
  <c r="X67"/>
  <c r="X102" s="1"/>
  <c r="Z67"/>
  <c r="D44" i="20"/>
  <c r="D79" s="1"/>
  <c r="F44"/>
  <c r="J44"/>
  <c r="L44"/>
  <c r="R44"/>
  <c r="T44"/>
  <c r="X44"/>
  <c r="X79" s="1"/>
  <c r="Z44"/>
  <c r="D45"/>
  <c r="F45"/>
  <c r="F80" s="1"/>
  <c r="J45"/>
  <c r="L45"/>
  <c r="R45"/>
  <c r="R80" s="1"/>
  <c r="T45"/>
  <c r="X45"/>
  <c r="Z45"/>
  <c r="D46"/>
  <c r="D81" s="1"/>
  <c r="F46"/>
  <c r="J46"/>
  <c r="L46"/>
  <c r="L81" s="1"/>
  <c r="R46"/>
  <c r="T46"/>
  <c r="X46"/>
  <c r="Z46"/>
  <c r="D47"/>
  <c r="F47"/>
  <c r="F82" s="1"/>
  <c r="J47"/>
  <c r="J82" s="1"/>
  <c r="L47"/>
  <c r="R47"/>
  <c r="T47"/>
  <c r="X47"/>
  <c r="X82" s="1"/>
  <c r="Z47"/>
  <c r="Z82" s="1"/>
  <c r="D48"/>
  <c r="F48"/>
  <c r="J48"/>
  <c r="L48"/>
  <c r="L83" s="1"/>
  <c r="R48"/>
  <c r="T48"/>
  <c r="X48"/>
  <c r="Z48"/>
  <c r="D49"/>
  <c r="F49"/>
  <c r="J49"/>
  <c r="L49"/>
  <c r="R49"/>
  <c r="T49"/>
  <c r="T84" s="1"/>
  <c r="X49"/>
  <c r="Z49"/>
  <c r="D50"/>
  <c r="F50"/>
  <c r="J50"/>
  <c r="L50"/>
  <c r="L85" s="1"/>
  <c r="R50"/>
  <c r="T50"/>
  <c r="X50"/>
  <c r="Z50"/>
  <c r="D51"/>
  <c r="F51"/>
  <c r="J51"/>
  <c r="L51"/>
  <c r="R51"/>
  <c r="T51"/>
  <c r="T86" s="1"/>
  <c r="X51"/>
  <c r="X86" s="1"/>
  <c r="Z51"/>
  <c r="D52"/>
  <c r="F52"/>
  <c r="J52"/>
  <c r="J87" s="1"/>
  <c r="L52"/>
  <c r="R52"/>
  <c r="R87" s="1"/>
  <c r="T52"/>
  <c r="X52"/>
  <c r="Z52"/>
  <c r="D53"/>
  <c r="D88" s="1"/>
  <c r="F53"/>
  <c r="J53"/>
  <c r="J88" s="1"/>
  <c r="L53"/>
  <c r="R53"/>
  <c r="R88" s="1"/>
  <c r="T53"/>
  <c r="X53"/>
  <c r="X88" s="1"/>
  <c r="Z53"/>
  <c r="D54"/>
  <c r="F54"/>
  <c r="J54"/>
  <c r="J89" s="1"/>
  <c r="L54"/>
  <c r="R54"/>
  <c r="R89" s="1"/>
  <c r="T54"/>
  <c r="X54"/>
  <c r="Z54"/>
  <c r="D55"/>
  <c r="D90" s="1"/>
  <c r="F55"/>
  <c r="J55"/>
  <c r="L55"/>
  <c r="R55"/>
  <c r="T55"/>
  <c r="X55"/>
  <c r="Z55"/>
  <c r="D56"/>
  <c r="D91" s="1"/>
  <c r="F56"/>
  <c r="J56"/>
  <c r="L56"/>
  <c r="R56"/>
  <c r="T56"/>
  <c r="X56"/>
  <c r="Z56"/>
  <c r="D57"/>
  <c r="F57"/>
  <c r="J57"/>
  <c r="L57"/>
  <c r="R57"/>
  <c r="T57"/>
  <c r="X57"/>
  <c r="X92" s="1"/>
  <c r="Z57"/>
  <c r="D58"/>
  <c r="D93" s="1"/>
  <c r="F58"/>
  <c r="J58"/>
  <c r="L58"/>
  <c r="R58"/>
  <c r="T58"/>
  <c r="X58"/>
  <c r="Z58"/>
  <c r="D59"/>
  <c r="F59"/>
  <c r="J59"/>
  <c r="J94" s="1"/>
  <c r="L59"/>
  <c r="R59"/>
  <c r="T59"/>
  <c r="X59"/>
  <c r="Z59"/>
  <c r="Z94" s="1"/>
  <c r="D60"/>
  <c r="F60"/>
  <c r="J60"/>
  <c r="L60"/>
  <c r="R60"/>
  <c r="R95" s="1"/>
  <c r="T60"/>
  <c r="X60"/>
  <c r="Z60"/>
  <c r="D61"/>
  <c r="F61"/>
  <c r="J61"/>
  <c r="L61"/>
  <c r="R61"/>
  <c r="R96" s="1"/>
  <c r="T61"/>
  <c r="X61"/>
  <c r="X96" s="1"/>
  <c r="Z61"/>
  <c r="D62"/>
  <c r="D97" s="1"/>
  <c r="F62"/>
  <c r="J62"/>
  <c r="L62"/>
  <c r="R62"/>
  <c r="T62"/>
  <c r="X62"/>
  <c r="Z62"/>
  <c r="D63"/>
  <c r="H63" s="1"/>
  <c r="F63"/>
  <c r="J63"/>
  <c r="L63"/>
  <c r="R63"/>
  <c r="V63" s="1"/>
  <c r="T63"/>
  <c r="X63"/>
  <c r="Z63"/>
  <c r="D64"/>
  <c r="D99" s="1"/>
  <c r="F64"/>
  <c r="J64"/>
  <c r="L64"/>
  <c r="R64"/>
  <c r="R99" s="1"/>
  <c r="T64"/>
  <c r="X64"/>
  <c r="Z64"/>
  <c r="D65"/>
  <c r="D100" s="1"/>
  <c r="F65"/>
  <c r="J65"/>
  <c r="L65"/>
  <c r="R65"/>
  <c r="T65"/>
  <c r="X65"/>
  <c r="Z65"/>
  <c r="D66"/>
  <c r="D101" s="1"/>
  <c r="F66"/>
  <c r="J66"/>
  <c r="L66"/>
  <c r="R66"/>
  <c r="R101" s="1"/>
  <c r="T66"/>
  <c r="X66"/>
  <c r="Z66"/>
  <c r="D67"/>
  <c r="H67" s="1"/>
  <c r="F67"/>
  <c r="J67"/>
  <c r="L67"/>
  <c r="R67"/>
  <c r="V67" s="1"/>
  <c r="T67"/>
  <c r="X67"/>
  <c r="AB67" s="1"/>
  <c r="Z67"/>
  <c r="D44" i="21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AB47" s="1"/>
  <c r="Z47"/>
  <c r="D48"/>
  <c r="F48"/>
  <c r="J48"/>
  <c r="N48" s="1"/>
  <c r="L48"/>
  <c r="R48"/>
  <c r="T48"/>
  <c r="X48"/>
  <c r="Z48"/>
  <c r="D49"/>
  <c r="F49"/>
  <c r="J49"/>
  <c r="L49"/>
  <c r="R49"/>
  <c r="T49"/>
  <c r="X49"/>
  <c r="Z49"/>
  <c r="D50"/>
  <c r="F50"/>
  <c r="J50"/>
  <c r="L50"/>
  <c r="R50"/>
  <c r="T50"/>
  <c r="X50"/>
  <c r="AB50" s="1"/>
  <c r="Z50"/>
  <c r="D51"/>
  <c r="F51"/>
  <c r="J51"/>
  <c r="N51" s="1"/>
  <c r="L51"/>
  <c r="R51"/>
  <c r="T51"/>
  <c r="X51"/>
  <c r="Z51"/>
  <c r="D52"/>
  <c r="F52"/>
  <c r="J52"/>
  <c r="N52" s="1"/>
  <c r="L52"/>
  <c r="R52"/>
  <c r="T52"/>
  <c r="X52"/>
  <c r="Z52"/>
  <c r="D53"/>
  <c r="F53"/>
  <c r="J53"/>
  <c r="L53"/>
  <c r="R53"/>
  <c r="T53"/>
  <c r="X53"/>
  <c r="AB53" s="1"/>
  <c r="Z53"/>
  <c r="D54"/>
  <c r="F54"/>
  <c r="J54"/>
  <c r="J89" s="1"/>
  <c r="L54"/>
  <c r="R54"/>
  <c r="T54"/>
  <c r="X54"/>
  <c r="Z54"/>
  <c r="D55"/>
  <c r="F55"/>
  <c r="J55"/>
  <c r="L55"/>
  <c r="R55"/>
  <c r="V55" s="1"/>
  <c r="T55"/>
  <c r="X55"/>
  <c r="Z55"/>
  <c r="D56"/>
  <c r="F56"/>
  <c r="J56"/>
  <c r="L56"/>
  <c r="R56"/>
  <c r="T56"/>
  <c r="X56"/>
  <c r="AB56" s="1"/>
  <c r="Z56"/>
  <c r="D57"/>
  <c r="F57"/>
  <c r="J57"/>
  <c r="J58"/>
  <c r="J59"/>
  <c r="J60"/>
  <c r="J61"/>
  <c r="J62"/>
  <c r="J63"/>
  <c r="J64"/>
  <c r="J65"/>
  <c r="J66"/>
  <c r="J67"/>
  <c r="L57"/>
  <c r="R57"/>
  <c r="V57" s="1"/>
  <c r="T57"/>
  <c r="X57"/>
  <c r="Z57"/>
  <c r="D58"/>
  <c r="F58"/>
  <c r="L58"/>
  <c r="R58"/>
  <c r="T58"/>
  <c r="X58"/>
  <c r="Z58"/>
  <c r="D59"/>
  <c r="F59"/>
  <c r="L59"/>
  <c r="R59"/>
  <c r="T59"/>
  <c r="X59"/>
  <c r="Z59"/>
  <c r="D60"/>
  <c r="F60"/>
  <c r="L60"/>
  <c r="R60"/>
  <c r="T60"/>
  <c r="V60" s="1"/>
  <c r="X60"/>
  <c r="Z60"/>
  <c r="D61"/>
  <c r="F61"/>
  <c r="L61"/>
  <c r="R61"/>
  <c r="T61"/>
  <c r="X61"/>
  <c r="Z61"/>
  <c r="D62"/>
  <c r="F62"/>
  <c r="L62"/>
  <c r="N62" s="1"/>
  <c r="R62"/>
  <c r="T62"/>
  <c r="X62"/>
  <c r="Z62"/>
  <c r="D63"/>
  <c r="F63"/>
  <c r="L63"/>
  <c r="R63"/>
  <c r="T63"/>
  <c r="X63"/>
  <c r="Z63"/>
  <c r="D64"/>
  <c r="F64"/>
  <c r="L64"/>
  <c r="R64"/>
  <c r="T64"/>
  <c r="X64"/>
  <c r="Z64"/>
  <c r="D65"/>
  <c r="F65"/>
  <c r="L65"/>
  <c r="R65"/>
  <c r="T65"/>
  <c r="X65"/>
  <c r="Z65"/>
  <c r="D66"/>
  <c r="F66"/>
  <c r="L66"/>
  <c r="R66"/>
  <c r="T66"/>
  <c r="X66"/>
  <c r="Z66"/>
  <c r="D67"/>
  <c r="F67"/>
  <c r="H67" s="1"/>
  <c r="L67"/>
  <c r="R67"/>
  <c r="T67"/>
  <c r="X67"/>
  <c r="Z67"/>
  <c r="D44" i="22"/>
  <c r="F44"/>
  <c r="J44"/>
  <c r="L44"/>
  <c r="R44"/>
  <c r="T44"/>
  <c r="X44"/>
  <c r="Z44"/>
  <c r="D45"/>
  <c r="F45"/>
  <c r="F80" s="1"/>
  <c r="F46"/>
  <c r="F47"/>
  <c r="F48"/>
  <c r="F49"/>
  <c r="F84" s="1"/>
  <c r="F50"/>
  <c r="F51"/>
  <c r="F52"/>
  <c r="F53"/>
  <c r="F88" s="1"/>
  <c r="F54"/>
  <c r="F55"/>
  <c r="F56"/>
  <c r="F57"/>
  <c r="F58"/>
  <c r="F59"/>
  <c r="F60"/>
  <c r="F61"/>
  <c r="F62"/>
  <c r="F63"/>
  <c r="F64"/>
  <c r="F65"/>
  <c r="F66"/>
  <c r="F67"/>
  <c r="J45"/>
  <c r="L45"/>
  <c r="L80" s="1"/>
  <c r="R45"/>
  <c r="T45"/>
  <c r="X45"/>
  <c r="Z45"/>
  <c r="D46"/>
  <c r="D81" s="1"/>
  <c r="J46"/>
  <c r="L46"/>
  <c r="R46"/>
  <c r="T46"/>
  <c r="T81" s="1"/>
  <c r="X46"/>
  <c r="Z46"/>
  <c r="D47"/>
  <c r="J47"/>
  <c r="L47"/>
  <c r="L82" s="1"/>
  <c r="R47"/>
  <c r="T47"/>
  <c r="X47"/>
  <c r="Z47"/>
  <c r="D48"/>
  <c r="H48" s="1"/>
  <c r="J48"/>
  <c r="J83" s="1"/>
  <c r="L48"/>
  <c r="R48"/>
  <c r="T48"/>
  <c r="X48"/>
  <c r="X83" s="1"/>
  <c r="Z48"/>
  <c r="D49"/>
  <c r="J49"/>
  <c r="L49"/>
  <c r="R49"/>
  <c r="T49"/>
  <c r="T84" s="1"/>
  <c r="X49"/>
  <c r="Z49"/>
  <c r="D50"/>
  <c r="J50"/>
  <c r="J51"/>
  <c r="J52"/>
  <c r="J87" s="1"/>
  <c r="J53"/>
  <c r="J54"/>
  <c r="J55"/>
  <c r="J56"/>
  <c r="J57"/>
  <c r="J58"/>
  <c r="J59"/>
  <c r="J60"/>
  <c r="J61"/>
  <c r="J62"/>
  <c r="J63"/>
  <c r="J64"/>
  <c r="J65"/>
  <c r="J66"/>
  <c r="J67"/>
  <c r="L50"/>
  <c r="L85" s="1"/>
  <c r="R50"/>
  <c r="T50"/>
  <c r="X50"/>
  <c r="X85" s="1"/>
  <c r="Z50"/>
  <c r="Z85" s="1"/>
  <c r="D51"/>
  <c r="L51"/>
  <c r="L86" s="1"/>
  <c r="R51"/>
  <c r="T51"/>
  <c r="X51"/>
  <c r="Z51"/>
  <c r="D52"/>
  <c r="L52"/>
  <c r="N52" s="1"/>
  <c r="R52"/>
  <c r="T52"/>
  <c r="X52"/>
  <c r="X87" s="1"/>
  <c r="Z52"/>
  <c r="D53"/>
  <c r="L53"/>
  <c r="R53"/>
  <c r="T53"/>
  <c r="X53"/>
  <c r="Z53"/>
  <c r="D54"/>
  <c r="L54"/>
  <c r="R54"/>
  <c r="T54"/>
  <c r="X54"/>
  <c r="Z54"/>
  <c r="Z89" s="1"/>
  <c r="D55"/>
  <c r="L55"/>
  <c r="R55"/>
  <c r="T55"/>
  <c r="X55"/>
  <c r="Z55"/>
  <c r="D56"/>
  <c r="L56"/>
  <c r="R56"/>
  <c r="T56"/>
  <c r="X56"/>
  <c r="Z56"/>
  <c r="D57"/>
  <c r="L57"/>
  <c r="R57"/>
  <c r="T57"/>
  <c r="X57"/>
  <c r="Z57"/>
  <c r="D58"/>
  <c r="L58"/>
  <c r="R58"/>
  <c r="T58"/>
  <c r="X58"/>
  <c r="Z58"/>
  <c r="D59"/>
  <c r="L59"/>
  <c r="R59"/>
  <c r="T59"/>
  <c r="X59"/>
  <c r="Z59"/>
  <c r="D60"/>
  <c r="H60" s="1"/>
  <c r="L60"/>
  <c r="R60"/>
  <c r="T60"/>
  <c r="X60"/>
  <c r="Z60"/>
  <c r="Z95" s="1"/>
  <c r="D61"/>
  <c r="L61"/>
  <c r="R61"/>
  <c r="T61"/>
  <c r="X61"/>
  <c r="Z61"/>
  <c r="AB61" s="1"/>
  <c r="D62"/>
  <c r="L62"/>
  <c r="R62"/>
  <c r="T62"/>
  <c r="T97" s="1"/>
  <c r="X62"/>
  <c r="Z62"/>
  <c r="D63"/>
  <c r="D98" s="1"/>
  <c r="L63"/>
  <c r="R63"/>
  <c r="T63"/>
  <c r="X63"/>
  <c r="Z63"/>
  <c r="D64"/>
  <c r="L64"/>
  <c r="R64"/>
  <c r="T64"/>
  <c r="X64"/>
  <c r="Z64"/>
  <c r="D65"/>
  <c r="L65"/>
  <c r="R65"/>
  <c r="T65"/>
  <c r="X65"/>
  <c r="Z65"/>
  <c r="D66"/>
  <c r="L66"/>
  <c r="R66"/>
  <c r="T66"/>
  <c r="T101" s="1"/>
  <c r="X66"/>
  <c r="Z66"/>
  <c r="D67"/>
  <c r="L67"/>
  <c r="R67"/>
  <c r="T67"/>
  <c r="X67"/>
  <c r="Z67"/>
  <c r="D44" i="29"/>
  <c r="F44"/>
  <c r="J44"/>
  <c r="L44"/>
  <c r="R44"/>
  <c r="T44"/>
  <c r="X44"/>
  <c r="Z44"/>
  <c r="D45"/>
  <c r="F45"/>
  <c r="J45"/>
  <c r="L45"/>
  <c r="R45"/>
  <c r="T45"/>
  <c r="X45"/>
  <c r="Z45"/>
  <c r="Z46"/>
  <c r="Z47"/>
  <c r="Z48"/>
  <c r="Z49"/>
  <c r="Z50"/>
  <c r="Z51"/>
  <c r="Z52"/>
  <c r="Z53"/>
  <c r="Z54"/>
  <c r="Z55"/>
  <c r="Z56"/>
  <c r="Z57"/>
  <c r="Z58"/>
  <c r="Z59"/>
  <c r="Z60"/>
  <c r="Z95" s="1"/>
  <c r="Z61"/>
  <c r="Z62"/>
  <c r="Z63"/>
  <c r="Z64"/>
  <c r="Z65"/>
  <c r="Z66"/>
  <c r="Z67"/>
  <c r="D46"/>
  <c r="F46"/>
  <c r="J46"/>
  <c r="L46"/>
  <c r="R46"/>
  <c r="T46"/>
  <c r="X46"/>
  <c r="D47"/>
  <c r="F47"/>
  <c r="F82" s="1"/>
  <c r="J47"/>
  <c r="L47"/>
  <c r="R47"/>
  <c r="T47"/>
  <c r="X47"/>
  <c r="AB47" s="1"/>
  <c r="D48"/>
  <c r="F48"/>
  <c r="J48"/>
  <c r="L48"/>
  <c r="R48"/>
  <c r="T48"/>
  <c r="X48"/>
  <c r="D49"/>
  <c r="F49"/>
  <c r="J49"/>
  <c r="L49"/>
  <c r="R49"/>
  <c r="T49"/>
  <c r="X49"/>
  <c r="D50"/>
  <c r="F50"/>
  <c r="J50"/>
  <c r="L50"/>
  <c r="R50"/>
  <c r="T50"/>
  <c r="X50"/>
  <c r="D51"/>
  <c r="F51"/>
  <c r="J51"/>
  <c r="L51"/>
  <c r="R51"/>
  <c r="T51"/>
  <c r="X51"/>
  <c r="D52"/>
  <c r="F52"/>
  <c r="J52"/>
  <c r="L52"/>
  <c r="R52"/>
  <c r="T52"/>
  <c r="X52"/>
  <c r="D53"/>
  <c r="F53"/>
  <c r="J53"/>
  <c r="L53"/>
  <c r="R53"/>
  <c r="T53"/>
  <c r="X53"/>
  <c r="AB53" s="1"/>
  <c r="D54"/>
  <c r="F54"/>
  <c r="J54"/>
  <c r="L54"/>
  <c r="R54"/>
  <c r="T54"/>
  <c r="X54"/>
  <c r="D55"/>
  <c r="F55"/>
  <c r="J55"/>
  <c r="L55"/>
  <c r="R55"/>
  <c r="T55"/>
  <c r="X55"/>
  <c r="AB55" s="1"/>
  <c r="D56"/>
  <c r="F56"/>
  <c r="J56"/>
  <c r="L56"/>
  <c r="R56"/>
  <c r="T56"/>
  <c r="X56"/>
  <c r="D57"/>
  <c r="F57"/>
  <c r="J57"/>
  <c r="L57"/>
  <c r="R57"/>
  <c r="T57"/>
  <c r="X57"/>
  <c r="AB57" s="1"/>
  <c r="D58"/>
  <c r="F58"/>
  <c r="J58"/>
  <c r="L58"/>
  <c r="L93" s="1"/>
  <c r="R58"/>
  <c r="T58"/>
  <c r="X58"/>
  <c r="D59"/>
  <c r="F59"/>
  <c r="J59"/>
  <c r="L59"/>
  <c r="R59"/>
  <c r="T59"/>
  <c r="X59"/>
  <c r="D60"/>
  <c r="F60"/>
  <c r="J60"/>
  <c r="L60"/>
  <c r="R60"/>
  <c r="T60"/>
  <c r="X60"/>
  <c r="D61"/>
  <c r="F61"/>
  <c r="J61"/>
  <c r="L61"/>
  <c r="R61"/>
  <c r="T61"/>
  <c r="X61"/>
  <c r="D62"/>
  <c r="F62"/>
  <c r="J62"/>
  <c r="L62"/>
  <c r="R62"/>
  <c r="T62"/>
  <c r="X62"/>
  <c r="D63"/>
  <c r="F63"/>
  <c r="J63"/>
  <c r="L63"/>
  <c r="R63"/>
  <c r="T63"/>
  <c r="X63"/>
  <c r="D64"/>
  <c r="F64"/>
  <c r="J64"/>
  <c r="L64"/>
  <c r="R64"/>
  <c r="T64"/>
  <c r="X64"/>
  <c r="D65"/>
  <c r="F65"/>
  <c r="J65"/>
  <c r="L65"/>
  <c r="R65"/>
  <c r="T65"/>
  <c r="X65"/>
  <c r="D66"/>
  <c r="F66"/>
  <c r="J66"/>
  <c r="L66"/>
  <c r="R66"/>
  <c r="T66"/>
  <c r="X66"/>
  <c r="D67"/>
  <c r="F67"/>
  <c r="J67"/>
  <c r="L67"/>
  <c r="R67"/>
  <c r="T67"/>
  <c r="X67"/>
  <c r="D44" i="23"/>
  <c r="D79" s="1"/>
  <c r="F44"/>
  <c r="J44"/>
  <c r="L44"/>
  <c r="R44"/>
  <c r="T44"/>
  <c r="X44"/>
  <c r="Z44"/>
  <c r="D45"/>
  <c r="F45"/>
  <c r="J45"/>
  <c r="L45"/>
  <c r="R45"/>
  <c r="T45"/>
  <c r="X45"/>
  <c r="Z45"/>
  <c r="D46"/>
  <c r="F46"/>
  <c r="J46"/>
  <c r="L46"/>
  <c r="R46"/>
  <c r="T46"/>
  <c r="X46"/>
  <c r="Z46"/>
  <c r="D47"/>
  <c r="F47"/>
  <c r="J47"/>
  <c r="L47"/>
  <c r="R47"/>
  <c r="T47"/>
  <c r="X47"/>
  <c r="Z47"/>
  <c r="D48"/>
  <c r="F48"/>
  <c r="J48"/>
  <c r="L48"/>
  <c r="R48"/>
  <c r="T48"/>
  <c r="X48"/>
  <c r="Z48"/>
  <c r="Z83" s="1"/>
  <c r="D49"/>
  <c r="F49"/>
  <c r="J49"/>
  <c r="L49"/>
  <c r="R49"/>
  <c r="T49"/>
  <c r="X49"/>
  <c r="Z49"/>
  <c r="D50"/>
  <c r="F50"/>
  <c r="J50"/>
  <c r="J85" s="1"/>
  <c r="L50"/>
  <c r="R50"/>
  <c r="T50"/>
  <c r="X50"/>
  <c r="Z50"/>
  <c r="D51"/>
  <c r="F51"/>
  <c r="J51"/>
  <c r="L51"/>
  <c r="R51"/>
  <c r="T51"/>
  <c r="X51"/>
  <c r="Z51"/>
  <c r="D52"/>
  <c r="F52"/>
  <c r="J52"/>
  <c r="L52"/>
  <c r="R52"/>
  <c r="T52"/>
  <c r="X52"/>
  <c r="Z52"/>
  <c r="D53"/>
  <c r="H53" s="1"/>
  <c r="F53"/>
  <c r="J53"/>
  <c r="L53"/>
  <c r="R53"/>
  <c r="V53" s="1"/>
  <c r="T53"/>
  <c r="X53"/>
  <c r="Z53"/>
  <c r="D54"/>
  <c r="F54"/>
  <c r="J54"/>
  <c r="J89" s="1"/>
  <c r="L54"/>
  <c r="R54"/>
  <c r="T54"/>
  <c r="X54"/>
  <c r="Z54"/>
  <c r="D55"/>
  <c r="F55"/>
  <c r="J55"/>
  <c r="L55"/>
  <c r="R55"/>
  <c r="T55"/>
  <c r="X55"/>
  <c r="Z55"/>
  <c r="D56"/>
  <c r="F56"/>
  <c r="J56"/>
  <c r="L56"/>
  <c r="R56"/>
  <c r="T56"/>
  <c r="X56"/>
  <c r="Z56"/>
  <c r="D57"/>
  <c r="F57"/>
  <c r="J57"/>
  <c r="J92" s="1"/>
  <c r="L57"/>
  <c r="R57"/>
  <c r="T57"/>
  <c r="X57"/>
  <c r="Z57"/>
  <c r="D58"/>
  <c r="F58"/>
  <c r="J58"/>
  <c r="L58"/>
  <c r="R58"/>
  <c r="T58"/>
  <c r="X58"/>
  <c r="Z58"/>
  <c r="D59"/>
  <c r="F59"/>
  <c r="J59"/>
  <c r="N59" s="1"/>
  <c r="L59"/>
  <c r="R59"/>
  <c r="R94" s="1"/>
  <c r="T59"/>
  <c r="X59"/>
  <c r="AB59" s="1"/>
  <c r="Z59"/>
  <c r="D60"/>
  <c r="F60"/>
  <c r="J60"/>
  <c r="L60"/>
  <c r="R60"/>
  <c r="T60"/>
  <c r="X60"/>
  <c r="AB60" s="1"/>
  <c r="Z60"/>
  <c r="D61"/>
  <c r="F61"/>
  <c r="J61"/>
  <c r="L61"/>
  <c r="R61"/>
  <c r="T61"/>
  <c r="X61"/>
  <c r="AB61" s="1"/>
  <c r="Z61"/>
  <c r="D62"/>
  <c r="F62"/>
  <c r="J62"/>
  <c r="N62" s="1"/>
  <c r="L62"/>
  <c r="R62"/>
  <c r="T62"/>
  <c r="X62"/>
  <c r="Z62"/>
  <c r="D63"/>
  <c r="F63"/>
  <c r="J63"/>
  <c r="L63"/>
  <c r="R63"/>
  <c r="T63"/>
  <c r="X63"/>
  <c r="Z63"/>
  <c r="D64"/>
  <c r="D99" s="1"/>
  <c r="F64"/>
  <c r="J64"/>
  <c r="L64"/>
  <c r="R64"/>
  <c r="T64"/>
  <c r="X64"/>
  <c r="X99" s="1"/>
  <c r="Z64"/>
  <c r="D65"/>
  <c r="F65"/>
  <c r="J65"/>
  <c r="L65"/>
  <c r="R65"/>
  <c r="T65"/>
  <c r="X65"/>
  <c r="Z65"/>
  <c r="D66"/>
  <c r="D101" s="1"/>
  <c r="F66"/>
  <c r="J66"/>
  <c r="N66" s="1"/>
  <c r="L66"/>
  <c r="R66"/>
  <c r="T66"/>
  <c r="X66"/>
  <c r="Z66"/>
  <c r="D67"/>
  <c r="F67"/>
  <c r="J67"/>
  <c r="L67"/>
  <c r="L102" s="1"/>
  <c r="R67"/>
  <c r="T67"/>
  <c r="X67"/>
  <c r="AB67" s="1"/>
  <c r="Z67"/>
  <c r="D44" i="24"/>
  <c r="F44"/>
  <c r="J44"/>
  <c r="L44"/>
  <c r="R44"/>
  <c r="T44"/>
  <c r="X44"/>
  <c r="Z44"/>
  <c r="D45"/>
  <c r="F45"/>
  <c r="J45"/>
  <c r="L45"/>
  <c r="R45"/>
  <c r="V45" s="1"/>
  <c r="T45"/>
  <c r="X45"/>
  <c r="Z45"/>
  <c r="Z46"/>
  <c r="Z47"/>
  <c r="Z48"/>
  <c r="Z49"/>
  <c r="Z50"/>
  <c r="Z85" s="1"/>
  <c r="Z51"/>
  <c r="Z52"/>
  <c r="Z53"/>
  <c r="Z54"/>
  <c r="Z55"/>
  <c r="Z56"/>
  <c r="Z57"/>
  <c r="Z58"/>
  <c r="Z59"/>
  <c r="Z60"/>
  <c r="Z61"/>
  <c r="Z62"/>
  <c r="Z63"/>
  <c r="Z64"/>
  <c r="Z65"/>
  <c r="Z66"/>
  <c r="Z67"/>
  <c r="D46"/>
  <c r="F46"/>
  <c r="J46"/>
  <c r="L46"/>
  <c r="R46"/>
  <c r="T46"/>
  <c r="X46"/>
  <c r="D47"/>
  <c r="F47"/>
  <c r="J47"/>
  <c r="L47"/>
  <c r="N47" s="1"/>
  <c r="R47"/>
  <c r="T47"/>
  <c r="X47"/>
  <c r="D48"/>
  <c r="F48"/>
  <c r="J48"/>
  <c r="N48" s="1"/>
  <c r="L48"/>
  <c r="R48"/>
  <c r="T48"/>
  <c r="X48"/>
  <c r="D49"/>
  <c r="F49"/>
  <c r="H49" s="1"/>
  <c r="J49"/>
  <c r="L49"/>
  <c r="R49"/>
  <c r="T49"/>
  <c r="X49"/>
  <c r="AB49" s="1"/>
  <c r="D50"/>
  <c r="F50"/>
  <c r="J50"/>
  <c r="N50" s="1"/>
  <c r="L50"/>
  <c r="R50"/>
  <c r="T50"/>
  <c r="X50"/>
  <c r="D51"/>
  <c r="F51"/>
  <c r="J51"/>
  <c r="L51"/>
  <c r="R51"/>
  <c r="T51"/>
  <c r="X51"/>
  <c r="D52"/>
  <c r="F52"/>
  <c r="J52"/>
  <c r="L52"/>
  <c r="R52"/>
  <c r="T52"/>
  <c r="X52"/>
  <c r="AB52" s="1"/>
  <c r="D53"/>
  <c r="F53"/>
  <c r="J53"/>
  <c r="L53"/>
  <c r="R53"/>
  <c r="T53"/>
  <c r="X53"/>
  <c r="D54"/>
  <c r="F54"/>
  <c r="J54"/>
  <c r="L54"/>
  <c r="R54"/>
  <c r="T54"/>
  <c r="X54"/>
  <c r="D55"/>
  <c r="F55"/>
  <c r="J55"/>
  <c r="L55"/>
  <c r="R55"/>
  <c r="T55"/>
  <c r="X55"/>
  <c r="D56"/>
  <c r="F56"/>
  <c r="J56"/>
  <c r="L56"/>
  <c r="R56"/>
  <c r="T56"/>
  <c r="X56"/>
  <c r="D57"/>
  <c r="F57"/>
  <c r="J57"/>
  <c r="L57"/>
  <c r="R57"/>
  <c r="T57"/>
  <c r="X57"/>
  <c r="D58"/>
  <c r="F58"/>
  <c r="J58"/>
  <c r="N58" s="1"/>
  <c r="L58"/>
  <c r="R58"/>
  <c r="T58"/>
  <c r="X58"/>
  <c r="D59"/>
  <c r="F59"/>
  <c r="H59" s="1"/>
  <c r="J59"/>
  <c r="L59"/>
  <c r="R59"/>
  <c r="T59"/>
  <c r="X59"/>
  <c r="D60"/>
  <c r="F60"/>
  <c r="J60"/>
  <c r="L60"/>
  <c r="R60"/>
  <c r="T60"/>
  <c r="X60"/>
  <c r="D61"/>
  <c r="F61"/>
  <c r="J61"/>
  <c r="L61"/>
  <c r="L96" s="1"/>
  <c r="R61"/>
  <c r="T61"/>
  <c r="X61"/>
  <c r="D62"/>
  <c r="F62"/>
  <c r="J62"/>
  <c r="L62"/>
  <c r="R62"/>
  <c r="T62"/>
  <c r="X62"/>
  <c r="D63"/>
  <c r="F63"/>
  <c r="J63"/>
  <c r="L63"/>
  <c r="R63"/>
  <c r="T63"/>
  <c r="X63"/>
  <c r="D64"/>
  <c r="F64"/>
  <c r="J64"/>
  <c r="N64" s="1"/>
  <c r="L64"/>
  <c r="R64"/>
  <c r="T64"/>
  <c r="X64"/>
  <c r="AB64" s="1"/>
  <c r="D65"/>
  <c r="F65"/>
  <c r="F100" s="1"/>
  <c r="J65"/>
  <c r="L65"/>
  <c r="R65"/>
  <c r="T65"/>
  <c r="X65"/>
  <c r="D66"/>
  <c r="F66"/>
  <c r="J66"/>
  <c r="L66"/>
  <c r="R66"/>
  <c r="T66"/>
  <c r="X66"/>
  <c r="D67"/>
  <c r="F67"/>
  <c r="J67"/>
  <c r="L67"/>
  <c r="R67"/>
  <c r="T67"/>
  <c r="X67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23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29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22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21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2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19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18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17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16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15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27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26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14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1" i="13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80" i="25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12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11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1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9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8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7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80" i="4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AA45" i="24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63" i="30" s="1"/>
  <c r="W68" i="24"/>
  <c r="W63" i="30" s="1"/>
  <c r="U45" i="24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63" i="30"/>
  <c r="Q68" i="24"/>
  <c r="Q63" i="30"/>
  <c r="G45" i="24"/>
  <c r="M45"/>
  <c r="G46"/>
  <c r="M46"/>
  <c r="O46" s="1"/>
  <c r="G47"/>
  <c r="M47"/>
  <c r="G48"/>
  <c r="M48"/>
  <c r="G49"/>
  <c r="M49"/>
  <c r="G50"/>
  <c r="M50"/>
  <c r="O50" s="1"/>
  <c r="G51"/>
  <c r="M51"/>
  <c r="G52"/>
  <c r="M52"/>
  <c r="G53"/>
  <c r="M53"/>
  <c r="G54"/>
  <c r="M54"/>
  <c r="G55"/>
  <c r="M55"/>
  <c r="G56"/>
  <c r="M56"/>
  <c r="G57"/>
  <c r="M57"/>
  <c r="G58"/>
  <c r="M58"/>
  <c r="O58"/>
  <c r="G59"/>
  <c r="M59"/>
  <c r="O59" s="1"/>
  <c r="G60"/>
  <c r="M60"/>
  <c r="O60" s="1"/>
  <c r="G61"/>
  <c r="M61"/>
  <c r="G62"/>
  <c r="M62"/>
  <c r="O62" s="1"/>
  <c r="G63"/>
  <c r="M63"/>
  <c r="G64"/>
  <c r="M64"/>
  <c r="G65"/>
  <c r="M65"/>
  <c r="G66"/>
  <c r="M66"/>
  <c r="O66" s="1"/>
  <c r="G67"/>
  <c r="M67"/>
  <c r="K68"/>
  <c r="K63" i="30" s="1"/>
  <c r="I68" i="24"/>
  <c r="I63" i="30" s="1"/>
  <c r="E68" i="24"/>
  <c r="E63" i="30" s="1"/>
  <c r="C68" i="24"/>
  <c r="C63" i="30" s="1"/>
  <c r="AA45" i="23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62" i="30" s="1"/>
  <c r="W68" i="23"/>
  <c r="W62" i="30" s="1"/>
  <c r="U45" i="23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62" i="30" s="1"/>
  <c r="Q68" i="23"/>
  <c r="Q62" i="30" s="1"/>
  <c r="Q68" i="4"/>
  <c r="Q40" i="30" s="1"/>
  <c r="Q68" i="7"/>
  <c r="Q41" i="30" s="1"/>
  <c r="Q68" i="8"/>
  <c r="Q42" i="30" s="1"/>
  <c r="Q68" i="9"/>
  <c r="Q43" i="30" s="1"/>
  <c r="Q68" i="10"/>
  <c r="Q44" i="30" s="1"/>
  <c r="Q68" i="11"/>
  <c r="Q45" i="30" s="1"/>
  <c r="Q68" i="12"/>
  <c r="Q46" i="30" s="1"/>
  <c r="Q68" i="25"/>
  <c r="Q47" i="30" s="1"/>
  <c r="Q69" i="13"/>
  <c r="Q48" i="30" s="1"/>
  <c r="Q68" i="14"/>
  <c r="Q49" i="30" s="1"/>
  <c r="Q68" i="27"/>
  <c r="Q51" i="30" s="1"/>
  <c r="Q52"/>
  <c r="Q68" i="15"/>
  <c r="Q53" i="30" s="1"/>
  <c r="Q68" i="16"/>
  <c r="Q54" i="30" s="1"/>
  <c r="Q68" i="17"/>
  <c r="Q55" i="30" s="1"/>
  <c r="Q68" i="18"/>
  <c r="Q56" i="30" s="1"/>
  <c r="Q68" i="19"/>
  <c r="Q57" i="30" s="1"/>
  <c r="Q68" i="20"/>
  <c r="Q58" i="30" s="1"/>
  <c r="Q68" i="21"/>
  <c r="Q59" i="30" s="1"/>
  <c r="Q68" i="22"/>
  <c r="Q60" i="30" s="1"/>
  <c r="Q68" i="29"/>
  <c r="Q61" i="30" s="1"/>
  <c r="G45" i="23"/>
  <c r="M45"/>
  <c r="G46"/>
  <c r="M46"/>
  <c r="O46" s="1"/>
  <c r="G47"/>
  <c r="M47"/>
  <c r="G48"/>
  <c r="M48"/>
  <c r="G49"/>
  <c r="M49"/>
  <c r="G50"/>
  <c r="M50"/>
  <c r="O50"/>
  <c r="G51"/>
  <c r="M51"/>
  <c r="O51" s="1"/>
  <c r="G52"/>
  <c r="M52"/>
  <c r="O52" s="1"/>
  <c r="G53"/>
  <c r="M53"/>
  <c r="G54"/>
  <c r="M54"/>
  <c r="O54" s="1"/>
  <c r="G55"/>
  <c r="M55"/>
  <c r="G56"/>
  <c r="M56"/>
  <c r="G57"/>
  <c r="M57"/>
  <c r="G58"/>
  <c r="M58"/>
  <c r="O58"/>
  <c r="G59"/>
  <c r="M59"/>
  <c r="O59" s="1"/>
  <c r="G60"/>
  <c r="M60"/>
  <c r="O60" s="1"/>
  <c r="G61"/>
  <c r="M61"/>
  <c r="G62"/>
  <c r="M62"/>
  <c r="O62" s="1"/>
  <c r="G63"/>
  <c r="M63"/>
  <c r="G64"/>
  <c r="M64"/>
  <c r="G65"/>
  <c r="M65"/>
  <c r="G66"/>
  <c r="M66"/>
  <c r="O66"/>
  <c r="G67"/>
  <c r="M67"/>
  <c r="O67" s="1"/>
  <c r="K68"/>
  <c r="K62" i="30" s="1"/>
  <c r="I68" i="23"/>
  <c r="I62" i="30" s="1"/>
  <c r="E68" i="23"/>
  <c r="E62" i="30" s="1"/>
  <c r="C68" i="23"/>
  <c r="C62" i="30" s="1"/>
  <c r="AA45" i="29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61" i="30" s="1"/>
  <c r="W68" i="29"/>
  <c r="W61" i="30" s="1"/>
  <c r="U45" i="29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61" i="30" s="1"/>
  <c r="G45" i="29"/>
  <c r="M45"/>
  <c r="O45"/>
  <c r="G46"/>
  <c r="M46"/>
  <c r="O46" s="1"/>
  <c r="G47"/>
  <c r="M47"/>
  <c r="O47" s="1"/>
  <c r="G48"/>
  <c r="M48"/>
  <c r="G49"/>
  <c r="M49"/>
  <c r="O49" s="1"/>
  <c r="G50"/>
  <c r="M50"/>
  <c r="G51"/>
  <c r="M51"/>
  <c r="G52"/>
  <c r="M52"/>
  <c r="G53"/>
  <c r="M53"/>
  <c r="O53"/>
  <c r="G54"/>
  <c r="M54"/>
  <c r="O54" s="1"/>
  <c r="G55"/>
  <c r="M55"/>
  <c r="O55" s="1"/>
  <c r="G56"/>
  <c r="M56"/>
  <c r="G57"/>
  <c r="M57"/>
  <c r="O57" s="1"/>
  <c r="G58"/>
  <c r="M58"/>
  <c r="G59"/>
  <c r="M59"/>
  <c r="G60"/>
  <c r="M60"/>
  <c r="G61"/>
  <c r="M61"/>
  <c r="O61"/>
  <c r="G62"/>
  <c r="M62"/>
  <c r="O62" s="1"/>
  <c r="G63"/>
  <c r="M63"/>
  <c r="O63" s="1"/>
  <c r="G64"/>
  <c r="M64"/>
  <c r="G65"/>
  <c r="M65"/>
  <c r="O65" s="1"/>
  <c r="G66"/>
  <c r="M66"/>
  <c r="G67"/>
  <c r="M67"/>
  <c r="K68"/>
  <c r="K61" i="30" s="1"/>
  <c r="I68" i="29"/>
  <c r="I61" i="30" s="1"/>
  <c r="E68" i="29"/>
  <c r="E61" i="30" s="1"/>
  <c r="C68" i="29"/>
  <c r="C61" i="30" s="1"/>
  <c r="AA45" i="22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60" i="30" s="1"/>
  <c r="W68" i="22"/>
  <c r="W60" i="30" s="1"/>
  <c r="U45" i="22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60" i="30" s="1"/>
  <c r="G45" i="22"/>
  <c r="M45"/>
  <c r="G46"/>
  <c r="M46"/>
  <c r="O46" s="1"/>
  <c r="G47"/>
  <c r="M47"/>
  <c r="G48"/>
  <c r="M48"/>
  <c r="G49"/>
  <c r="M49"/>
  <c r="G50"/>
  <c r="M50"/>
  <c r="G51"/>
  <c r="M51"/>
  <c r="G52"/>
  <c r="M52"/>
  <c r="G53"/>
  <c r="M53"/>
  <c r="G54"/>
  <c r="M54"/>
  <c r="O54"/>
  <c r="G55"/>
  <c r="M55"/>
  <c r="O55" s="1"/>
  <c r="G56"/>
  <c r="M56"/>
  <c r="O56" s="1"/>
  <c r="G57"/>
  <c r="M57"/>
  <c r="G58"/>
  <c r="M58"/>
  <c r="O58" s="1"/>
  <c r="G59"/>
  <c r="M59"/>
  <c r="G60"/>
  <c r="M60"/>
  <c r="G61"/>
  <c r="M61"/>
  <c r="G62"/>
  <c r="M62"/>
  <c r="O62" s="1"/>
  <c r="G63"/>
  <c r="M63"/>
  <c r="G64"/>
  <c r="M64"/>
  <c r="G65"/>
  <c r="M65"/>
  <c r="G66"/>
  <c r="M66"/>
  <c r="G67"/>
  <c r="M67"/>
  <c r="K68"/>
  <c r="K60" i="30" s="1"/>
  <c r="I68" i="22"/>
  <c r="I60" i="30" s="1"/>
  <c r="E68" i="22"/>
  <c r="E60" i="30" s="1"/>
  <c r="C68" i="22"/>
  <c r="C60" i="30" s="1"/>
  <c r="AA45" i="21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59" i="30" s="1"/>
  <c r="W68" i="21"/>
  <c r="W59" i="30" s="1"/>
  <c r="U45" i="21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59" i="30" s="1"/>
  <c r="G45" i="21"/>
  <c r="M45"/>
  <c r="G46"/>
  <c r="M46"/>
  <c r="G47"/>
  <c r="M47"/>
  <c r="O47" s="1"/>
  <c r="G48"/>
  <c r="M48"/>
  <c r="G49"/>
  <c r="M49"/>
  <c r="G50"/>
  <c r="M50"/>
  <c r="G51"/>
  <c r="M51"/>
  <c r="G52"/>
  <c r="M52"/>
  <c r="G53"/>
  <c r="M53"/>
  <c r="G54"/>
  <c r="M54"/>
  <c r="G55"/>
  <c r="M55"/>
  <c r="O55"/>
  <c r="G56"/>
  <c r="M56"/>
  <c r="G57"/>
  <c r="M57"/>
  <c r="O57" s="1"/>
  <c r="G58"/>
  <c r="M58"/>
  <c r="O58" s="1"/>
  <c r="G59"/>
  <c r="M59"/>
  <c r="O59" s="1"/>
  <c r="G60"/>
  <c r="M60"/>
  <c r="G61"/>
  <c r="M61"/>
  <c r="G62"/>
  <c r="M62"/>
  <c r="G63"/>
  <c r="M63"/>
  <c r="O63" s="1"/>
  <c r="G64"/>
  <c r="M64"/>
  <c r="G65"/>
  <c r="M65"/>
  <c r="G66"/>
  <c r="M66"/>
  <c r="G67"/>
  <c r="M67"/>
  <c r="K68"/>
  <c r="K59" i="30" s="1"/>
  <c r="I68" i="21"/>
  <c r="I59" i="30"/>
  <c r="E68" i="21"/>
  <c r="E59" i="30" s="1"/>
  <c r="C68" i="21"/>
  <c r="C59" i="30" s="1"/>
  <c r="AA45" i="20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58" i="30" s="1"/>
  <c r="W68" i="20"/>
  <c r="W58" i="30" s="1"/>
  <c r="U45" i="20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58" i="30" s="1"/>
  <c r="G45" i="20"/>
  <c r="M45"/>
  <c r="G46"/>
  <c r="M46"/>
  <c r="O46"/>
  <c r="G47"/>
  <c r="M47"/>
  <c r="O47" s="1"/>
  <c r="G48"/>
  <c r="M48"/>
  <c r="O48" s="1"/>
  <c r="G49"/>
  <c r="M49"/>
  <c r="G50"/>
  <c r="M50"/>
  <c r="O50" s="1"/>
  <c r="G51"/>
  <c r="M51"/>
  <c r="G52"/>
  <c r="M52"/>
  <c r="G53"/>
  <c r="M53"/>
  <c r="G54"/>
  <c r="M54"/>
  <c r="O54" s="1"/>
  <c r="G55"/>
  <c r="M55"/>
  <c r="G56"/>
  <c r="M56"/>
  <c r="G57"/>
  <c r="M57"/>
  <c r="G58"/>
  <c r="M58"/>
  <c r="G59"/>
  <c r="M59"/>
  <c r="G60"/>
  <c r="M60"/>
  <c r="G61"/>
  <c r="M61"/>
  <c r="G62"/>
  <c r="M62"/>
  <c r="O62"/>
  <c r="G63"/>
  <c r="M63"/>
  <c r="O63" s="1"/>
  <c r="G64"/>
  <c r="M64"/>
  <c r="O64" s="1"/>
  <c r="G65"/>
  <c r="M65"/>
  <c r="G66"/>
  <c r="M66"/>
  <c r="O66" s="1"/>
  <c r="G67"/>
  <c r="M67"/>
  <c r="K68"/>
  <c r="K58" i="30" s="1"/>
  <c r="I68" i="20"/>
  <c r="I58" i="30" s="1"/>
  <c r="F68" i="20"/>
  <c r="F58" i="30" s="1"/>
  <c r="E68" i="20"/>
  <c r="E58" i="30" s="1"/>
  <c r="C68" i="20"/>
  <c r="C58" i="30" s="1"/>
  <c r="AA45" i="19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57" i="30" s="1"/>
  <c r="W68" i="19"/>
  <c r="W57" i="30" s="1"/>
  <c r="U45" i="19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57" i="30" s="1"/>
  <c r="G45" i="19"/>
  <c r="M45"/>
  <c r="O45" s="1"/>
  <c r="G46"/>
  <c r="M46"/>
  <c r="G47"/>
  <c r="M47"/>
  <c r="G48"/>
  <c r="M48"/>
  <c r="G49"/>
  <c r="M49"/>
  <c r="G50"/>
  <c r="M50"/>
  <c r="G51"/>
  <c r="M51"/>
  <c r="G52"/>
  <c r="M52"/>
  <c r="G53"/>
  <c r="M53"/>
  <c r="O53"/>
  <c r="G54"/>
  <c r="M54"/>
  <c r="G55"/>
  <c r="M55"/>
  <c r="O55" s="1"/>
  <c r="G56"/>
  <c r="M56"/>
  <c r="O56" s="1"/>
  <c r="G57"/>
  <c r="M57"/>
  <c r="O57" s="1"/>
  <c r="G58"/>
  <c r="M58"/>
  <c r="G59"/>
  <c r="M59"/>
  <c r="G60"/>
  <c r="M60"/>
  <c r="G61"/>
  <c r="M61"/>
  <c r="O61" s="1"/>
  <c r="G62"/>
  <c r="M62"/>
  <c r="G63"/>
  <c r="M63"/>
  <c r="G64"/>
  <c r="M64"/>
  <c r="G65"/>
  <c r="M65"/>
  <c r="G66"/>
  <c r="M66"/>
  <c r="G67"/>
  <c r="M67"/>
  <c r="K68"/>
  <c r="K57" i="30" s="1"/>
  <c r="I68" i="19"/>
  <c r="I57" i="30"/>
  <c r="E68" i="19"/>
  <c r="E57" i="30"/>
  <c r="C68" i="19"/>
  <c r="C57" i="30"/>
  <c r="AA45" i="18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56" i="30" s="1"/>
  <c r="W68" i="18"/>
  <c r="W56" i="30" s="1"/>
  <c r="U45" i="18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56" i="30"/>
  <c r="G45" i="18"/>
  <c r="M45"/>
  <c r="O45" s="1"/>
  <c r="G46"/>
  <c r="M46"/>
  <c r="O46" s="1"/>
  <c r="G47"/>
  <c r="M47"/>
  <c r="G48"/>
  <c r="M48"/>
  <c r="O48" s="1"/>
  <c r="G49"/>
  <c r="M49"/>
  <c r="G50"/>
  <c r="M50"/>
  <c r="G51"/>
  <c r="M51"/>
  <c r="G52"/>
  <c r="M52"/>
  <c r="O52" s="1"/>
  <c r="G53"/>
  <c r="M53"/>
  <c r="G54"/>
  <c r="M54"/>
  <c r="G55"/>
  <c r="M55"/>
  <c r="G56"/>
  <c r="M56"/>
  <c r="G57"/>
  <c r="M57"/>
  <c r="G58"/>
  <c r="M58"/>
  <c r="G59"/>
  <c r="M59"/>
  <c r="G60"/>
  <c r="M60"/>
  <c r="O60"/>
  <c r="G61"/>
  <c r="M61"/>
  <c r="O61" s="1"/>
  <c r="G62"/>
  <c r="M62"/>
  <c r="O62" s="1"/>
  <c r="G63"/>
  <c r="M63"/>
  <c r="G64"/>
  <c r="M64"/>
  <c r="O64" s="1"/>
  <c r="G65"/>
  <c r="M65"/>
  <c r="G66"/>
  <c r="M66"/>
  <c r="G67"/>
  <c r="M67"/>
  <c r="K68"/>
  <c r="K56" i="30" s="1"/>
  <c r="I68" i="18"/>
  <c r="I56" i="30" s="1"/>
  <c r="E68" i="18"/>
  <c r="E56" i="30" s="1"/>
  <c r="C68" i="18"/>
  <c r="C56" i="30" s="1"/>
  <c r="AA45" i="17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55" i="30" s="1"/>
  <c r="W68" i="17"/>
  <c r="W55" i="30" s="1"/>
  <c r="U45" i="17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55" i="30" s="1"/>
  <c r="G45" i="17"/>
  <c r="M45"/>
  <c r="G46"/>
  <c r="M46"/>
  <c r="G47"/>
  <c r="M47"/>
  <c r="O47" s="1"/>
  <c r="G48"/>
  <c r="M48"/>
  <c r="G49"/>
  <c r="M49"/>
  <c r="G50"/>
  <c r="M50"/>
  <c r="G51"/>
  <c r="M51"/>
  <c r="G52"/>
  <c r="M52"/>
  <c r="G53"/>
  <c r="M53"/>
  <c r="G54"/>
  <c r="M54"/>
  <c r="G55"/>
  <c r="M55"/>
  <c r="O55"/>
  <c r="G56"/>
  <c r="M56"/>
  <c r="G57"/>
  <c r="M57"/>
  <c r="O57" s="1"/>
  <c r="G58"/>
  <c r="M58"/>
  <c r="O58" s="1"/>
  <c r="G59"/>
  <c r="M59"/>
  <c r="O59" s="1"/>
  <c r="G60"/>
  <c r="M60"/>
  <c r="G61"/>
  <c r="M61"/>
  <c r="G62"/>
  <c r="M62"/>
  <c r="G63"/>
  <c r="M63"/>
  <c r="O63" s="1"/>
  <c r="G64"/>
  <c r="M64"/>
  <c r="G65"/>
  <c r="M65"/>
  <c r="G66"/>
  <c r="M66"/>
  <c r="G67"/>
  <c r="M67"/>
  <c r="K68"/>
  <c r="K55" i="30" s="1"/>
  <c r="I68" i="17"/>
  <c r="I55" i="30"/>
  <c r="E68" i="17"/>
  <c r="E55" i="30" s="1"/>
  <c r="C68" i="17"/>
  <c r="C55" i="30" s="1"/>
  <c r="C68" i="4"/>
  <c r="C40" i="30" s="1"/>
  <c r="C68" i="7"/>
  <c r="C41" i="30" s="1"/>
  <c r="C68" i="8"/>
  <c r="C42" i="30" s="1"/>
  <c r="C68" i="9"/>
  <c r="C43" i="30" s="1"/>
  <c r="C68" i="10"/>
  <c r="C44" i="30" s="1"/>
  <c r="C68" i="11"/>
  <c r="C45" i="30" s="1"/>
  <c r="C68" i="12"/>
  <c r="C46" i="30" s="1"/>
  <c r="C68" i="25"/>
  <c r="C47" i="30" s="1"/>
  <c r="C69" i="13"/>
  <c r="C48" i="30" s="1"/>
  <c r="C68" i="14"/>
  <c r="C49" i="30" s="1"/>
  <c r="C68" i="27"/>
  <c r="C51" i="30" s="1"/>
  <c r="C52"/>
  <c r="C68" i="15"/>
  <c r="C53" i="30" s="1"/>
  <c r="C68" i="16"/>
  <c r="C54" i="30" s="1"/>
  <c r="AA45" i="16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54" i="30" s="1"/>
  <c r="W68" i="16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S68"/>
  <c r="S54" i="30" s="1"/>
  <c r="S68" i="4"/>
  <c r="S40" i="30" s="1"/>
  <c r="S68" i="7"/>
  <c r="S41" i="30" s="1"/>
  <c r="S68" i="8"/>
  <c r="S42" i="30" s="1"/>
  <c r="S68" i="9"/>
  <c r="S43" i="30" s="1"/>
  <c r="S68" i="10"/>
  <c r="S44" i="30" s="1"/>
  <c r="S68" i="11"/>
  <c r="S45" i="30" s="1"/>
  <c r="S68" i="12"/>
  <c r="S46" i="30" s="1"/>
  <c r="S68" i="25"/>
  <c r="S47" i="30" s="1"/>
  <c r="S69" i="13"/>
  <c r="S48" i="30" s="1"/>
  <c r="S68" i="14"/>
  <c r="S49" i="30" s="1"/>
  <c r="S68" i="27"/>
  <c r="S51" i="30" s="1"/>
  <c r="S52"/>
  <c r="S68" i="15"/>
  <c r="S53" i="30" s="1"/>
  <c r="G45" i="16"/>
  <c r="M45"/>
  <c r="G46"/>
  <c r="M46"/>
  <c r="G47"/>
  <c r="M47"/>
  <c r="G48"/>
  <c r="M48"/>
  <c r="G49"/>
  <c r="M49"/>
  <c r="G50"/>
  <c r="M50"/>
  <c r="O50"/>
  <c r="G51"/>
  <c r="M51"/>
  <c r="O51" s="1"/>
  <c r="G52"/>
  <c r="M52"/>
  <c r="O52" s="1"/>
  <c r="G53"/>
  <c r="M53"/>
  <c r="G54"/>
  <c r="M54"/>
  <c r="O54" s="1"/>
  <c r="G55"/>
  <c r="M55"/>
  <c r="G56"/>
  <c r="M56"/>
  <c r="G57"/>
  <c r="M57"/>
  <c r="G58"/>
  <c r="M58"/>
  <c r="O58" s="1"/>
  <c r="G59"/>
  <c r="M59"/>
  <c r="G60"/>
  <c r="M60"/>
  <c r="G61"/>
  <c r="M61"/>
  <c r="G62"/>
  <c r="M62"/>
  <c r="G63"/>
  <c r="M63"/>
  <c r="G64"/>
  <c r="M64"/>
  <c r="G65"/>
  <c r="M65"/>
  <c r="G66"/>
  <c r="M66"/>
  <c r="O66"/>
  <c r="G67"/>
  <c r="M67"/>
  <c r="O67" s="1"/>
  <c r="K68"/>
  <c r="K54" i="30" s="1"/>
  <c r="I68" i="16"/>
  <c r="I54" i="30" s="1"/>
  <c r="E68" i="16"/>
  <c r="E54" i="30" s="1"/>
  <c r="AA45" i="1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53" i="30"/>
  <c r="W68" i="15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O45" s="1"/>
  <c r="G46"/>
  <c r="M46"/>
  <c r="G47"/>
  <c r="M47"/>
  <c r="G48"/>
  <c r="M48"/>
  <c r="G49"/>
  <c r="M49"/>
  <c r="G50"/>
  <c r="M50"/>
  <c r="O50" s="1"/>
  <c r="G51"/>
  <c r="M51"/>
  <c r="G52"/>
  <c r="M52"/>
  <c r="G53"/>
  <c r="M53"/>
  <c r="G54"/>
  <c r="M54"/>
  <c r="G55"/>
  <c r="M55"/>
  <c r="G56"/>
  <c r="M56"/>
  <c r="G57"/>
  <c r="M57"/>
  <c r="G58"/>
  <c r="M58"/>
  <c r="G59"/>
  <c r="M59"/>
  <c r="G60"/>
  <c r="M60"/>
  <c r="O60"/>
  <c r="G61"/>
  <c r="M61"/>
  <c r="G62"/>
  <c r="M62"/>
  <c r="O62" s="1"/>
  <c r="G63"/>
  <c r="M63"/>
  <c r="G64"/>
  <c r="M64"/>
  <c r="O64" s="1"/>
  <c r="G65"/>
  <c r="M65"/>
  <c r="O65" s="1"/>
  <c r="G66"/>
  <c r="M66"/>
  <c r="G67"/>
  <c r="M67"/>
  <c r="K68"/>
  <c r="K53" i="30" s="1"/>
  <c r="I68" i="15"/>
  <c r="I53" i="30" s="1"/>
  <c r="E68" i="15"/>
  <c r="E53" i="30" s="1"/>
  <c r="Z52"/>
  <c r="Y52"/>
  <c r="X52"/>
  <c r="W52"/>
  <c r="T52"/>
  <c r="R52"/>
  <c r="L52"/>
  <c r="K52"/>
  <c r="J52"/>
  <c r="I52"/>
  <c r="F52"/>
  <c r="E52"/>
  <c r="D52"/>
  <c r="AA45" i="27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51" i="30" s="1"/>
  <c r="W68" i="27"/>
  <c r="W51" i="30" s="1"/>
  <c r="U45" i="27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O45" s="1"/>
  <c r="G46"/>
  <c r="M46"/>
  <c r="O46" s="1"/>
  <c r="G47"/>
  <c r="M47"/>
  <c r="G48"/>
  <c r="M48"/>
  <c r="O48" s="1"/>
  <c r="G49"/>
  <c r="M49"/>
  <c r="G50"/>
  <c r="M50"/>
  <c r="G51"/>
  <c r="M51"/>
  <c r="G52"/>
  <c r="M52"/>
  <c r="G53"/>
  <c r="M53"/>
  <c r="G54"/>
  <c r="M54"/>
  <c r="O54"/>
  <c r="G55"/>
  <c r="M55"/>
  <c r="O55" s="1"/>
  <c r="G56"/>
  <c r="M56"/>
  <c r="O56" s="1"/>
  <c r="G57"/>
  <c r="M57"/>
  <c r="G58"/>
  <c r="M58"/>
  <c r="G59"/>
  <c r="M59"/>
  <c r="G60"/>
  <c r="M60"/>
  <c r="O60" s="1"/>
  <c r="G61"/>
  <c r="M61"/>
  <c r="G62"/>
  <c r="M62"/>
  <c r="G63"/>
  <c r="M63"/>
  <c r="G64"/>
  <c r="M64"/>
  <c r="O64"/>
  <c r="G65"/>
  <c r="M65"/>
  <c r="G66"/>
  <c r="M66"/>
  <c r="O66" s="1"/>
  <c r="G67"/>
  <c r="M67"/>
  <c r="O67" s="1"/>
  <c r="K68"/>
  <c r="K51" i="30" s="1"/>
  <c r="I68" i="27"/>
  <c r="I51" i="30" s="1"/>
  <c r="E68" i="27"/>
  <c r="E51" i="30" s="1"/>
  <c r="AA45" i="14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49" i="30" s="1"/>
  <c r="W68" i="14"/>
  <c r="W49" i="30" s="1"/>
  <c r="U45" i="14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G46"/>
  <c r="M46"/>
  <c r="G47"/>
  <c r="M47"/>
  <c r="G48"/>
  <c r="O48" s="1"/>
  <c r="M48"/>
  <c r="G49"/>
  <c r="M49"/>
  <c r="O49"/>
  <c r="G50"/>
  <c r="M50"/>
  <c r="O50" s="1"/>
  <c r="G51"/>
  <c r="M51"/>
  <c r="O51" s="1"/>
  <c r="G52"/>
  <c r="M52"/>
  <c r="G53"/>
  <c r="M53"/>
  <c r="G54"/>
  <c r="M54"/>
  <c r="O54" s="1"/>
  <c r="G55"/>
  <c r="M55"/>
  <c r="G56"/>
  <c r="M56"/>
  <c r="G57"/>
  <c r="M57"/>
  <c r="G58"/>
  <c r="M58"/>
  <c r="G59"/>
  <c r="M59"/>
  <c r="O59" s="1"/>
  <c r="G60"/>
  <c r="M60"/>
  <c r="G61"/>
  <c r="M61"/>
  <c r="G62"/>
  <c r="M62"/>
  <c r="G63"/>
  <c r="M63"/>
  <c r="G64"/>
  <c r="M64"/>
  <c r="G65"/>
  <c r="M65"/>
  <c r="G66"/>
  <c r="M66"/>
  <c r="G67"/>
  <c r="M67"/>
  <c r="K68"/>
  <c r="K49" i="30" s="1"/>
  <c r="I68" i="14"/>
  <c r="I49" i="30" s="1"/>
  <c r="E68" i="14"/>
  <c r="E49" i="30" s="1"/>
  <c r="AA46" i="13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Y69"/>
  <c r="Y48" i="30" s="1"/>
  <c r="W69" i="13"/>
  <c r="W48" i="30" s="1"/>
  <c r="U46" i="13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G46"/>
  <c r="M46"/>
  <c r="O46" s="1"/>
  <c r="G47"/>
  <c r="M47"/>
  <c r="G48"/>
  <c r="M48"/>
  <c r="O48" s="1"/>
  <c r="G49"/>
  <c r="M49"/>
  <c r="G50"/>
  <c r="M50"/>
  <c r="G51"/>
  <c r="M51"/>
  <c r="G52"/>
  <c r="M52"/>
  <c r="G53"/>
  <c r="M53"/>
  <c r="O53" s="1"/>
  <c r="G54"/>
  <c r="M54"/>
  <c r="G55"/>
  <c r="M55"/>
  <c r="G56"/>
  <c r="M56"/>
  <c r="G57"/>
  <c r="M57"/>
  <c r="G58"/>
  <c r="M58"/>
  <c r="G59"/>
  <c r="M59"/>
  <c r="G60"/>
  <c r="M60"/>
  <c r="G61"/>
  <c r="M61"/>
  <c r="G62"/>
  <c r="M62"/>
  <c r="G63"/>
  <c r="M63"/>
  <c r="G64"/>
  <c r="M64"/>
  <c r="O64"/>
  <c r="G65"/>
  <c r="M65"/>
  <c r="O65" s="1"/>
  <c r="G66"/>
  <c r="M66"/>
  <c r="O66" s="1"/>
  <c r="G67"/>
  <c r="M67"/>
  <c r="G68"/>
  <c r="M68"/>
  <c r="K69"/>
  <c r="K48" i="30" s="1"/>
  <c r="I69" i="13"/>
  <c r="I48" i="30" s="1"/>
  <c r="E69" i="13"/>
  <c r="E48" i="30" s="1"/>
  <c r="E68" i="4"/>
  <c r="E40" i="30" s="1"/>
  <c r="E68" i="7"/>
  <c r="E41" i="30" s="1"/>
  <c r="E68" i="8"/>
  <c r="E42" i="30" s="1"/>
  <c r="E68" i="9"/>
  <c r="E43" i="30" s="1"/>
  <c r="E68" i="10"/>
  <c r="E44" i="30" s="1"/>
  <c r="E68" i="11"/>
  <c r="E45" i="30" s="1"/>
  <c r="E68" i="12"/>
  <c r="E46" i="30" s="1"/>
  <c r="E68" i="25"/>
  <c r="E47" i="30" s="1"/>
  <c r="AA45" i="2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47" i="30" s="1"/>
  <c r="W68" i="25"/>
  <c r="W47" i="30" s="1"/>
  <c r="U45" i="2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G46"/>
  <c r="M46"/>
  <c r="G47"/>
  <c r="M47"/>
  <c r="O47"/>
  <c r="G48"/>
  <c r="M48"/>
  <c r="O48" s="1"/>
  <c r="G49"/>
  <c r="M49"/>
  <c r="O49" s="1"/>
  <c r="G50"/>
  <c r="M50"/>
  <c r="G51"/>
  <c r="M51"/>
  <c r="G52"/>
  <c r="M52"/>
  <c r="O52" s="1"/>
  <c r="G53"/>
  <c r="M53"/>
  <c r="G54"/>
  <c r="M54"/>
  <c r="G55"/>
  <c r="M55"/>
  <c r="G56"/>
  <c r="M56"/>
  <c r="G57"/>
  <c r="M57"/>
  <c r="G58"/>
  <c r="M58"/>
  <c r="O58"/>
  <c r="G59"/>
  <c r="M59"/>
  <c r="O59" s="1"/>
  <c r="G60"/>
  <c r="M60"/>
  <c r="O60" s="1"/>
  <c r="G61"/>
  <c r="M61"/>
  <c r="G62"/>
  <c r="M62"/>
  <c r="G63"/>
  <c r="M63"/>
  <c r="O63" s="1"/>
  <c r="G64"/>
  <c r="M64"/>
  <c r="G65"/>
  <c r="M65"/>
  <c r="G66"/>
  <c r="M66"/>
  <c r="G67"/>
  <c r="M67"/>
  <c r="K68"/>
  <c r="K47" i="30" s="1"/>
  <c r="I68" i="25"/>
  <c r="I47" i="30" s="1"/>
  <c r="AA45" i="12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46" i="30"/>
  <c r="W68" i="12"/>
  <c r="W46" i="30"/>
  <c r="U45" i="12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G46"/>
  <c r="M46"/>
  <c r="O46"/>
  <c r="G47"/>
  <c r="M47"/>
  <c r="O47" s="1"/>
  <c r="G48"/>
  <c r="M48"/>
  <c r="O48" s="1"/>
  <c r="G49"/>
  <c r="M49"/>
  <c r="G50"/>
  <c r="M50"/>
  <c r="G51"/>
  <c r="M51"/>
  <c r="G52"/>
  <c r="M52"/>
  <c r="O52" s="1"/>
  <c r="G53"/>
  <c r="M53"/>
  <c r="G54"/>
  <c r="M54"/>
  <c r="G55"/>
  <c r="M55"/>
  <c r="G56"/>
  <c r="M56"/>
  <c r="O56" s="1"/>
  <c r="G57"/>
  <c r="M57"/>
  <c r="G58"/>
  <c r="M58"/>
  <c r="G59"/>
  <c r="M59"/>
  <c r="G60"/>
  <c r="M60"/>
  <c r="G61"/>
  <c r="M61"/>
  <c r="G62"/>
  <c r="M62"/>
  <c r="G63"/>
  <c r="M63"/>
  <c r="G64"/>
  <c r="M64"/>
  <c r="G65"/>
  <c r="M65"/>
  <c r="G66"/>
  <c r="M66"/>
  <c r="G67"/>
  <c r="M67"/>
  <c r="O67"/>
  <c r="K68"/>
  <c r="K46" i="30" s="1"/>
  <c r="I68" i="12"/>
  <c r="I46" i="30" s="1"/>
  <c r="AA45" i="11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45" i="30" s="1"/>
  <c r="W68" i="11"/>
  <c r="W45" i="30" s="1"/>
  <c r="U45" i="11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G46"/>
  <c r="M46"/>
  <c r="G47"/>
  <c r="M47"/>
  <c r="G48"/>
  <c r="M48"/>
  <c r="G49"/>
  <c r="M49"/>
  <c r="O49" s="1"/>
  <c r="G50"/>
  <c r="M50"/>
  <c r="G51"/>
  <c r="M51"/>
  <c r="G52"/>
  <c r="M52"/>
  <c r="G53"/>
  <c r="M53"/>
  <c r="G54"/>
  <c r="M54"/>
  <c r="G55"/>
  <c r="M55"/>
  <c r="G56"/>
  <c r="M56"/>
  <c r="G57"/>
  <c r="M57"/>
  <c r="G58"/>
  <c r="M58"/>
  <c r="O58"/>
  <c r="G59"/>
  <c r="M59"/>
  <c r="O59" s="1"/>
  <c r="G60"/>
  <c r="M60"/>
  <c r="G61"/>
  <c r="M61"/>
  <c r="O61" s="1"/>
  <c r="G62"/>
  <c r="M62"/>
  <c r="G63"/>
  <c r="M63"/>
  <c r="O63" s="1"/>
  <c r="G64"/>
  <c r="M64"/>
  <c r="G65"/>
  <c r="M65"/>
  <c r="G66"/>
  <c r="M66"/>
  <c r="G67"/>
  <c r="M67"/>
  <c r="K68"/>
  <c r="K45" i="30" s="1"/>
  <c r="I68" i="11"/>
  <c r="I45" i="30" s="1"/>
  <c r="I68" i="4"/>
  <c r="I40" i="30" s="1"/>
  <c r="I68" i="7"/>
  <c r="I41" i="30" s="1"/>
  <c r="I68" i="8"/>
  <c r="I42" i="30" s="1"/>
  <c r="I68" i="9"/>
  <c r="I43" i="30" s="1"/>
  <c r="I68" i="10"/>
  <c r="I44" i="30" s="1"/>
  <c r="AA45" i="10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44" i="30" s="1"/>
  <c r="W68" i="10"/>
  <c r="W44" i="30" s="1"/>
  <c r="U45" i="10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O45"/>
  <c r="G46"/>
  <c r="M46"/>
  <c r="G47"/>
  <c r="M47"/>
  <c r="G48"/>
  <c r="M48"/>
  <c r="O48" s="1"/>
  <c r="G49"/>
  <c r="M49"/>
  <c r="O49" s="1"/>
  <c r="G50"/>
  <c r="M50"/>
  <c r="O50" s="1"/>
  <c r="G51"/>
  <c r="M51"/>
  <c r="G52"/>
  <c r="M52"/>
  <c r="G53"/>
  <c r="M53"/>
  <c r="G54"/>
  <c r="M54"/>
  <c r="G55"/>
  <c r="M55"/>
  <c r="G56"/>
  <c r="M56"/>
  <c r="O56" s="1"/>
  <c r="G57"/>
  <c r="M57"/>
  <c r="G58"/>
  <c r="M58"/>
  <c r="G59"/>
  <c r="M59"/>
  <c r="G60"/>
  <c r="M60"/>
  <c r="G61"/>
  <c r="M61"/>
  <c r="G62"/>
  <c r="M62"/>
  <c r="G63"/>
  <c r="M63"/>
  <c r="G64"/>
  <c r="M64"/>
  <c r="G65"/>
  <c r="M65"/>
  <c r="O65"/>
  <c r="G66"/>
  <c r="M66"/>
  <c r="G67"/>
  <c r="M67"/>
  <c r="K68"/>
  <c r="K44" i="30" s="1"/>
  <c r="AA45" i="9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43" i="30" s="1"/>
  <c r="W68" i="9"/>
  <c r="W43" i="30" s="1"/>
  <c r="U45" i="9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G46"/>
  <c r="M46"/>
  <c r="G47"/>
  <c r="M47"/>
  <c r="G48"/>
  <c r="M48"/>
  <c r="O48"/>
  <c r="G49"/>
  <c r="M49"/>
  <c r="O49" s="1"/>
  <c r="G50"/>
  <c r="M50"/>
  <c r="G51"/>
  <c r="M51"/>
  <c r="G52"/>
  <c r="M52"/>
  <c r="O52" s="1"/>
  <c r="G53"/>
  <c r="M53"/>
  <c r="G54"/>
  <c r="M54"/>
  <c r="O54" s="1"/>
  <c r="G55"/>
  <c r="M55"/>
  <c r="G56"/>
  <c r="M56"/>
  <c r="G57"/>
  <c r="M57"/>
  <c r="G58"/>
  <c r="M58"/>
  <c r="G59"/>
  <c r="M59"/>
  <c r="O59" s="1"/>
  <c r="G60"/>
  <c r="M60"/>
  <c r="G61"/>
  <c r="M61"/>
  <c r="G62"/>
  <c r="M62"/>
  <c r="G63"/>
  <c r="M63"/>
  <c r="G64"/>
  <c r="M64"/>
  <c r="G65"/>
  <c r="M65"/>
  <c r="G66"/>
  <c r="M66"/>
  <c r="G67"/>
  <c r="M67"/>
  <c r="K68"/>
  <c r="K43" i="30" s="1"/>
  <c r="AA45" i="8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42" i="30" s="1"/>
  <c r="W68" i="8"/>
  <c r="W42" i="30" s="1"/>
  <c r="W68" i="4"/>
  <c r="W40" i="30" s="1"/>
  <c r="W68" i="7"/>
  <c r="W41" i="30" s="1"/>
  <c r="U45" i="8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G46"/>
  <c r="M46"/>
  <c r="G47"/>
  <c r="M47"/>
  <c r="O47" s="1"/>
  <c r="G48"/>
  <c r="M48"/>
  <c r="G49"/>
  <c r="M49"/>
  <c r="G50"/>
  <c r="M50"/>
  <c r="G51"/>
  <c r="M51"/>
  <c r="O51" s="1"/>
  <c r="G52"/>
  <c r="M52"/>
  <c r="G53"/>
  <c r="M53"/>
  <c r="G54"/>
  <c r="M54"/>
  <c r="G55"/>
  <c r="M55"/>
  <c r="G56"/>
  <c r="M56"/>
  <c r="G57"/>
  <c r="M57"/>
  <c r="G58"/>
  <c r="M58"/>
  <c r="G59"/>
  <c r="M59"/>
  <c r="G60"/>
  <c r="M60"/>
  <c r="G61"/>
  <c r="M61"/>
  <c r="G62"/>
  <c r="M62"/>
  <c r="G63"/>
  <c r="M63"/>
  <c r="O63"/>
  <c r="G64"/>
  <c r="M64"/>
  <c r="O64" s="1"/>
  <c r="G65"/>
  <c r="M65"/>
  <c r="O65" s="1"/>
  <c r="G66"/>
  <c r="M66"/>
  <c r="G67"/>
  <c r="M67"/>
  <c r="O67" s="1"/>
  <c r="K68"/>
  <c r="K42" i="30" s="1"/>
  <c r="AA45" i="7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41" i="30" s="1"/>
  <c r="U45" i="7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G46"/>
  <c r="M46"/>
  <c r="O46" s="1"/>
  <c r="G47"/>
  <c r="M47"/>
  <c r="G48"/>
  <c r="M48"/>
  <c r="G49"/>
  <c r="M49"/>
  <c r="G50"/>
  <c r="M50"/>
  <c r="G51"/>
  <c r="M51"/>
  <c r="G52"/>
  <c r="M52"/>
  <c r="G53"/>
  <c r="M53"/>
  <c r="G54"/>
  <c r="M54"/>
  <c r="G55"/>
  <c r="M55"/>
  <c r="O55"/>
  <c r="G56"/>
  <c r="M56"/>
  <c r="G57"/>
  <c r="M57"/>
  <c r="O57" s="1"/>
  <c r="G58"/>
  <c r="M58"/>
  <c r="O58" s="1"/>
  <c r="G59"/>
  <c r="M59"/>
  <c r="G60"/>
  <c r="M60"/>
  <c r="G61"/>
  <c r="M61"/>
  <c r="G62"/>
  <c r="M62"/>
  <c r="O62" s="1"/>
  <c r="G63"/>
  <c r="M63"/>
  <c r="G64"/>
  <c r="M64"/>
  <c r="G65"/>
  <c r="M65"/>
  <c r="G66"/>
  <c r="M66"/>
  <c r="O66" s="1"/>
  <c r="G67"/>
  <c r="M67"/>
  <c r="K68"/>
  <c r="K41" i="30" s="1"/>
  <c r="AA45" i="4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Y68"/>
  <c r="Y40" i="30" s="1"/>
  <c r="U45" i="4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G45"/>
  <c r="M45"/>
  <c r="G46"/>
  <c r="M46"/>
  <c r="G47"/>
  <c r="M47"/>
  <c r="G48"/>
  <c r="M48"/>
  <c r="G49"/>
  <c r="M49"/>
  <c r="G50"/>
  <c r="M50"/>
  <c r="G51"/>
  <c r="M51"/>
  <c r="O51" s="1"/>
  <c r="G52"/>
  <c r="M52"/>
  <c r="G53"/>
  <c r="M53"/>
  <c r="G54"/>
  <c r="M54"/>
  <c r="G55"/>
  <c r="M55"/>
  <c r="G56"/>
  <c r="M56"/>
  <c r="G57"/>
  <c r="M57"/>
  <c r="G58"/>
  <c r="M58"/>
  <c r="G59"/>
  <c r="M59"/>
  <c r="G60"/>
  <c r="M60"/>
  <c r="G61"/>
  <c r="M61"/>
  <c r="O61"/>
  <c r="G62"/>
  <c r="M62"/>
  <c r="G63"/>
  <c r="M63"/>
  <c r="G64"/>
  <c r="M64"/>
  <c r="G65"/>
  <c r="M65"/>
  <c r="O65" s="1"/>
  <c r="G66"/>
  <c r="M66"/>
  <c r="G67"/>
  <c r="M67"/>
  <c r="O67" s="1"/>
  <c r="K68"/>
  <c r="K40" i="30" s="1"/>
  <c r="AA10" i="24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31" i="30" s="1"/>
  <c r="W33" i="24"/>
  <c r="W31" i="30" s="1"/>
  <c r="U10" i="24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31" i="30" s="1"/>
  <c r="Q33" i="24"/>
  <c r="Q31" i="30" s="1"/>
  <c r="G10" i="24"/>
  <c r="M10"/>
  <c r="G11"/>
  <c r="M11"/>
  <c r="G12"/>
  <c r="M12"/>
  <c r="G13"/>
  <c r="M13"/>
  <c r="G14"/>
  <c r="M14"/>
  <c r="G15"/>
  <c r="M15"/>
  <c r="G16"/>
  <c r="M16"/>
  <c r="G17"/>
  <c r="M17"/>
  <c r="G18"/>
  <c r="M18"/>
  <c r="O18"/>
  <c r="G19"/>
  <c r="M19"/>
  <c r="G20"/>
  <c r="M20"/>
  <c r="G21"/>
  <c r="M21"/>
  <c r="O21" s="1"/>
  <c r="G22"/>
  <c r="M22"/>
  <c r="O22" s="1"/>
  <c r="G23"/>
  <c r="M23"/>
  <c r="G24"/>
  <c r="M24"/>
  <c r="G25"/>
  <c r="M25"/>
  <c r="O25" s="1"/>
  <c r="G26"/>
  <c r="M26"/>
  <c r="G27"/>
  <c r="M27"/>
  <c r="G28"/>
  <c r="M28"/>
  <c r="G29"/>
  <c r="M29"/>
  <c r="O29" s="1"/>
  <c r="G30"/>
  <c r="M30"/>
  <c r="G31"/>
  <c r="M31"/>
  <c r="G32"/>
  <c r="M32"/>
  <c r="K33"/>
  <c r="K31" i="30" s="1"/>
  <c r="I33" i="24"/>
  <c r="I31" i="30" s="1"/>
  <c r="E33" i="24"/>
  <c r="E31" i="30" s="1"/>
  <c r="AA10" i="23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30" i="30" s="1"/>
  <c r="W33" i="23"/>
  <c r="W30" i="30" s="1"/>
  <c r="U10" i="23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30" i="30"/>
  <c r="Q33" i="23"/>
  <c r="Q30" i="30"/>
  <c r="G10" i="23"/>
  <c r="M10"/>
  <c r="O10" s="1"/>
  <c r="G11"/>
  <c r="M11"/>
  <c r="O11" s="1"/>
  <c r="G12"/>
  <c r="M12"/>
  <c r="G13"/>
  <c r="M13"/>
  <c r="G14"/>
  <c r="M14"/>
  <c r="O14" s="1"/>
  <c r="G15"/>
  <c r="M15"/>
  <c r="G16"/>
  <c r="M16"/>
  <c r="G17"/>
  <c r="M17"/>
  <c r="G18"/>
  <c r="M18"/>
  <c r="G19"/>
  <c r="M19"/>
  <c r="G20"/>
  <c r="M20"/>
  <c r="O20"/>
  <c r="G21"/>
  <c r="M21"/>
  <c r="O21" s="1"/>
  <c r="G22"/>
  <c r="M22"/>
  <c r="O22" s="1"/>
  <c r="G23"/>
  <c r="M23"/>
  <c r="G24"/>
  <c r="M24"/>
  <c r="G25"/>
  <c r="M25"/>
  <c r="O25" s="1"/>
  <c r="G26"/>
  <c r="M26"/>
  <c r="G27"/>
  <c r="M27"/>
  <c r="G28"/>
  <c r="M28"/>
  <c r="G29"/>
  <c r="M29"/>
  <c r="G30"/>
  <c r="M30"/>
  <c r="O30"/>
  <c r="G31"/>
  <c r="M31"/>
  <c r="O31" s="1"/>
  <c r="G32"/>
  <c r="M32"/>
  <c r="K33"/>
  <c r="K30" i="30" s="1"/>
  <c r="I33" i="23"/>
  <c r="I30" i="30" s="1"/>
  <c r="E33" i="23"/>
  <c r="E30" i="30" s="1"/>
  <c r="AA10" i="29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29" i="30"/>
  <c r="W33" i="29"/>
  <c r="W29" i="30"/>
  <c r="U10" i="29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29" i="30" s="1"/>
  <c r="Q33" i="29"/>
  <c r="Q29" i="30" s="1"/>
  <c r="G10" i="29"/>
  <c r="M10"/>
  <c r="O10"/>
  <c r="G11"/>
  <c r="M11"/>
  <c r="O11" s="1"/>
  <c r="G12"/>
  <c r="M12"/>
  <c r="O12" s="1"/>
  <c r="G13"/>
  <c r="M13"/>
  <c r="G14"/>
  <c r="M14"/>
  <c r="G15"/>
  <c r="M15"/>
  <c r="G16"/>
  <c r="M16"/>
  <c r="O16" s="1"/>
  <c r="G17"/>
  <c r="M17"/>
  <c r="G18"/>
  <c r="M18"/>
  <c r="G19"/>
  <c r="M19"/>
  <c r="G20"/>
  <c r="M20"/>
  <c r="G21"/>
  <c r="M21"/>
  <c r="O21"/>
  <c r="G22"/>
  <c r="M22"/>
  <c r="G23"/>
  <c r="M23"/>
  <c r="O23" s="1"/>
  <c r="G24"/>
  <c r="M24"/>
  <c r="O24" s="1"/>
  <c r="G25"/>
  <c r="M25"/>
  <c r="G26"/>
  <c r="M26"/>
  <c r="G27"/>
  <c r="M27"/>
  <c r="O27" s="1"/>
  <c r="G28"/>
  <c r="M28"/>
  <c r="G29"/>
  <c r="M29"/>
  <c r="G30"/>
  <c r="M30"/>
  <c r="G31"/>
  <c r="M31"/>
  <c r="G32"/>
  <c r="M32"/>
  <c r="O32"/>
  <c r="K33"/>
  <c r="K29" i="30"/>
  <c r="I33" i="29"/>
  <c r="I29" i="30"/>
  <c r="E33" i="29"/>
  <c r="E29" i="30"/>
  <c r="AA10" i="22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28" i="30" s="1"/>
  <c r="W33" i="22"/>
  <c r="W28" i="30" s="1"/>
  <c r="U10" i="22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28" i="30"/>
  <c r="Q33" i="22"/>
  <c r="Q28" i="30"/>
  <c r="G10" i="22"/>
  <c r="M10"/>
  <c r="G11"/>
  <c r="M11"/>
  <c r="G12"/>
  <c r="M12"/>
  <c r="O12" s="1"/>
  <c r="G13"/>
  <c r="M13"/>
  <c r="G14"/>
  <c r="M14"/>
  <c r="O14" s="1"/>
  <c r="G15"/>
  <c r="M15"/>
  <c r="G16"/>
  <c r="M16"/>
  <c r="G17"/>
  <c r="M17"/>
  <c r="G18"/>
  <c r="M18"/>
  <c r="G19"/>
  <c r="M19"/>
  <c r="G20"/>
  <c r="M20"/>
  <c r="O20" s="1"/>
  <c r="G21"/>
  <c r="M21"/>
  <c r="G22"/>
  <c r="M22"/>
  <c r="G23"/>
  <c r="M23"/>
  <c r="G24"/>
  <c r="M24"/>
  <c r="G25"/>
  <c r="M25"/>
  <c r="G26"/>
  <c r="M26"/>
  <c r="G27"/>
  <c r="M27"/>
  <c r="G28"/>
  <c r="M28"/>
  <c r="G29"/>
  <c r="M29"/>
  <c r="G30"/>
  <c r="M30"/>
  <c r="O30"/>
  <c r="G31"/>
  <c r="M31"/>
  <c r="G32"/>
  <c r="M32"/>
  <c r="O32" s="1"/>
  <c r="K33"/>
  <c r="K28" i="30" s="1"/>
  <c r="I33" i="22"/>
  <c r="I28" i="30" s="1"/>
  <c r="E33" i="22"/>
  <c r="E28" i="30" s="1"/>
  <c r="AA10" i="21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27" i="30"/>
  <c r="W33" i="21"/>
  <c r="W27" i="30"/>
  <c r="U10" i="21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27" i="30" s="1"/>
  <c r="Q33" i="21"/>
  <c r="Q27" i="30" s="1"/>
  <c r="G10" i="21"/>
  <c r="M10"/>
  <c r="O10"/>
  <c r="G11"/>
  <c r="M11"/>
  <c r="G12"/>
  <c r="M12"/>
  <c r="G13"/>
  <c r="M13"/>
  <c r="O13" s="1"/>
  <c r="G14"/>
  <c r="M14"/>
  <c r="O14" s="1"/>
  <c r="G15"/>
  <c r="M15"/>
  <c r="O15" s="1"/>
  <c r="G16"/>
  <c r="M16"/>
  <c r="G17"/>
  <c r="M17"/>
  <c r="G18"/>
  <c r="M18"/>
  <c r="G19"/>
  <c r="M19"/>
  <c r="G20"/>
  <c r="M20"/>
  <c r="G21"/>
  <c r="M21"/>
  <c r="O21" s="1"/>
  <c r="G22"/>
  <c r="M22"/>
  <c r="G23"/>
  <c r="M23"/>
  <c r="G24"/>
  <c r="M24"/>
  <c r="G25"/>
  <c r="M25"/>
  <c r="G26"/>
  <c r="M26"/>
  <c r="G27"/>
  <c r="M27"/>
  <c r="G28"/>
  <c r="M28"/>
  <c r="G29"/>
  <c r="M29"/>
  <c r="G30"/>
  <c r="M30"/>
  <c r="G31"/>
  <c r="M31"/>
  <c r="O31"/>
  <c r="G32"/>
  <c r="M32"/>
  <c r="K33"/>
  <c r="K27" i="30"/>
  <c r="I33" i="21"/>
  <c r="I27" i="30"/>
  <c r="E33" i="21"/>
  <c r="E27" i="30" s="1"/>
  <c r="AA10" i="2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26" i="30" s="1"/>
  <c r="W33" i="20"/>
  <c r="W26" i="30" s="1"/>
  <c r="U10" i="2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26" i="30" s="1"/>
  <c r="Q33" i="20"/>
  <c r="Q26" i="30" s="1"/>
  <c r="G10" i="20"/>
  <c r="M10"/>
  <c r="G11"/>
  <c r="M11"/>
  <c r="G12"/>
  <c r="M12"/>
  <c r="G13"/>
  <c r="M13"/>
  <c r="G14"/>
  <c r="M14"/>
  <c r="G15"/>
  <c r="M15"/>
  <c r="G16"/>
  <c r="M16"/>
  <c r="O16"/>
  <c r="G17"/>
  <c r="M17"/>
  <c r="G18"/>
  <c r="M18"/>
  <c r="O18" s="1"/>
  <c r="G19"/>
  <c r="M19"/>
  <c r="O19" s="1"/>
  <c r="G20"/>
  <c r="M20"/>
  <c r="G21"/>
  <c r="M21"/>
  <c r="G22"/>
  <c r="M22"/>
  <c r="O22" s="1"/>
  <c r="G23"/>
  <c r="M23"/>
  <c r="G24"/>
  <c r="M24"/>
  <c r="G25"/>
  <c r="M25"/>
  <c r="G26"/>
  <c r="M26"/>
  <c r="G27"/>
  <c r="M27"/>
  <c r="O27" s="1"/>
  <c r="G28"/>
  <c r="M28"/>
  <c r="G29"/>
  <c r="M29"/>
  <c r="G30"/>
  <c r="M30"/>
  <c r="G31"/>
  <c r="M31"/>
  <c r="G32"/>
  <c r="M32"/>
  <c r="K33"/>
  <c r="K26" i="30" s="1"/>
  <c r="K33" i="4"/>
  <c r="K8" i="30" s="1"/>
  <c r="K33" i="7"/>
  <c r="K9" i="30" s="1"/>
  <c r="K33" i="8"/>
  <c r="K10" i="30" s="1"/>
  <c r="K33" i="9"/>
  <c r="K11" i="30" s="1"/>
  <c r="K33" i="10"/>
  <c r="K12" i="30"/>
  <c r="K33" i="11"/>
  <c r="K13" i="30" s="1"/>
  <c r="K33" i="12"/>
  <c r="K14" i="30" s="1"/>
  <c r="K33" i="25"/>
  <c r="K15" i="30" s="1"/>
  <c r="K34" i="13"/>
  <c r="K16" i="30" s="1"/>
  <c r="K33" i="14"/>
  <c r="K17" i="30" s="1"/>
  <c r="K33" i="27"/>
  <c r="K19" i="30" s="1"/>
  <c r="K20"/>
  <c r="K33" i="15"/>
  <c r="K21" i="30" s="1"/>
  <c r="K33" i="16"/>
  <c r="K22" i="30" s="1"/>
  <c r="K33" i="17"/>
  <c r="K23" i="30" s="1"/>
  <c r="K33" i="18"/>
  <c r="K24" i="30" s="1"/>
  <c r="K33" i="19"/>
  <c r="K25" i="30" s="1"/>
  <c r="I33" i="20"/>
  <c r="I26" i="30" s="1"/>
  <c r="I33" i="4"/>
  <c r="I8" i="30" s="1"/>
  <c r="I33" i="7"/>
  <c r="I9" i="30" s="1"/>
  <c r="I33" i="8"/>
  <c r="I10" i="30" s="1"/>
  <c r="I33" i="9"/>
  <c r="I11" i="30" s="1"/>
  <c r="I33" i="10"/>
  <c r="I12" i="30" s="1"/>
  <c r="I33" i="11"/>
  <c r="I13" i="30" s="1"/>
  <c r="I33" i="12"/>
  <c r="I14" i="30" s="1"/>
  <c r="I33" i="25"/>
  <c r="I15" i="30" s="1"/>
  <c r="I34" i="13"/>
  <c r="I16" i="30" s="1"/>
  <c r="I33" i="14"/>
  <c r="I17" i="30" s="1"/>
  <c r="I33" i="27"/>
  <c r="I19" i="30" s="1"/>
  <c r="I20"/>
  <c r="I33" i="15"/>
  <c r="I21" i="30" s="1"/>
  <c r="I33" i="16"/>
  <c r="I22" i="30" s="1"/>
  <c r="I33" i="17"/>
  <c r="I23" i="30" s="1"/>
  <c r="I33" i="18"/>
  <c r="I24" i="30" s="1"/>
  <c r="I33" i="19"/>
  <c r="I25" i="30" s="1"/>
  <c r="E33" i="20"/>
  <c r="E26" i="30" s="1"/>
  <c r="AA10" i="19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25" i="30" s="1"/>
  <c r="W33" i="19"/>
  <c r="W25" i="30" s="1"/>
  <c r="U10" i="19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25" i="30" s="1"/>
  <c r="Q33" i="19"/>
  <c r="Q25" i="30" s="1"/>
  <c r="G10" i="19"/>
  <c r="M10"/>
  <c r="G11"/>
  <c r="M11"/>
  <c r="G12"/>
  <c r="M12"/>
  <c r="O12" s="1"/>
  <c r="G13"/>
  <c r="M13"/>
  <c r="G14"/>
  <c r="M14"/>
  <c r="G15"/>
  <c r="M15"/>
  <c r="G16"/>
  <c r="M16"/>
  <c r="G17"/>
  <c r="M17"/>
  <c r="G18"/>
  <c r="M18"/>
  <c r="G19"/>
  <c r="M19"/>
  <c r="G20"/>
  <c r="M20"/>
  <c r="G21"/>
  <c r="M21"/>
  <c r="G22"/>
  <c r="M22"/>
  <c r="G23"/>
  <c r="M23"/>
  <c r="O23"/>
  <c r="G24"/>
  <c r="M24"/>
  <c r="O24" s="1"/>
  <c r="G25"/>
  <c r="M25"/>
  <c r="O25" s="1"/>
  <c r="G26"/>
  <c r="M26"/>
  <c r="G27"/>
  <c r="M27"/>
  <c r="G28"/>
  <c r="M28"/>
  <c r="O28" s="1"/>
  <c r="G29"/>
  <c r="M29"/>
  <c r="G30"/>
  <c r="M30"/>
  <c r="G31"/>
  <c r="M31"/>
  <c r="G32"/>
  <c r="M32"/>
  <c r="E33"/>
  <c r="E25" i="30" s="1"/>
  <c r="AA10" i="18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24" i="30" s="1"/>
  <c r="W33" i="18"/>
  <c r="W24" i="30" s="1"/>
  <c r="U10" i="18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24" i="30" s="1"/>
  <c r="Q33" i="18"/>
  <c r="Q24" i="30" s="1"/>
  <c r="G10" i="18"/>
  <c r="M10"/>
  <c r="O10" s="1"/>
  <c r="G11"/>
  <c r="M11"/>
  <c r="G12"/>
  <c r="M12"/>
  <c r="G13"/>
  <c r="M13"/>
  <c r="G14"/>
  <c r="M14"/>
  <c r="G15"/>
  <c r="M15"/>
  <c r="G16"/>
  <c r="M16"/>
  <c r="G17"/>
  <c r="M17"/>
  <c r="G18"/>
  <c r="M18"/>
  <c r="G19"/>
  <c r="M19"/>
  <c r="G20"/>
  <c r="M20"/>
  <c r="G21"/>
  <c r="M21"/>
  <c r="O21"/>
  <c r="G22"/>
  <c r="M22"/>
  <c r="O22" s="1"/>
  <c r="G23"/>
  <c r="M23"/>
  <c r="G24"/>
  <c r="M24"/>
  <c r="O24" s="1"/>
  <c r="G25"/>
  <c r="M25"/>
  <c r="G26"/>
  <c r="M26"/>
  <c r="O26" s="1"/>
  <c r="G27"/>
  <c r="M27"/>
  <c r="G28"/>
  <c r="M28"/>
  <c r="G29"/>
  <c r="M29"/>
  <c r="G30"/>
  <c r="M30"/>
  <c r="G31"/>
  <c r="M31"/>
  <c r="G32"/>
  <c r="M32"/>
  <c r="O32" s="1"/>
  <c r="E33"/>
  <c r="E24" i="30" s="1"/>
  <c r="AA10" i="17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23" i="30" s="1"/>
  <c r="W33" i="17"/>
  <c r="W23" i="30" s="1"/>
  <c r="U10" i="17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23" i="30" s="1"/>
  <c r="Q33" i="17"/>
  <c r="Q23" i="30" s="1"/>
  <c r="G10" i="17"/>
  <c r="M10"/>
  <c r="G11"/>
  <c r="M11"/>
  <c r="G12"/>
  <c r="M12"/>
  <c r="G13"/>
  <c r="M13"/>
  <c r="G14"/>
  <c r="M14"/>
  <c r="G15"/>
  <c r="M15"/>
  <c r="G16"/>
  <c r="M16"/>
  <c r="G17"/>
  <c r="M17"/>
  <c r="G18"/>
  <c r="M18"/>
  <c r="G19"/>
  <c r="M19"/>
  <c r="O19"/>
  <c r="G20"/>
  <c r="M20"/>
  <c r="G21"/>
  <c r="M21"/>
  <c r="G22"/>
  <c r="M22"/>
  <c r="O22" s="1"/>
  <c r="G23"/>
  <c r="M23"/>
  <c r="O23" s="1"/>
  <c r="G24"/>
  <c r="M24"/>
  <c r="G25"/>
  <c r="M25"/>
  <c r="O25" s="1"/>
  <c r="G26"/>
  <c r="M26"/>
  <c r="G27"/>
  <c r="M27"/>
  <c r="G28"/>
  <c r="M28"/>
  <c r="G29"/>
  <c r="M29"/>
  <c r="G30"/>
  <c r="M30"/>
  <c r="O30" s="1"/>
  <c r="G31"/>
  <c r="M31"/>
  <c r="G32"/>
  <c r="M32"/>
  <c r="E33"/>
  <c r="E23" i="30" s="1"/>
  <c r="AA10" i="16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22" i="30" s="1"/>
  <c r="W33" i="16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22" i="30" s="1"/>
  <c r="Q33" i="16"/>
  <c r="Q22" i="30" s="1"/>
  <c r="G10" i="16"/>
  <c r="M10"/>
  <c r="G11"/>
  <c r="M11"/>
  <c r="G12"/>
  <c r="M12"/>
  <c r="G13"/>
  <c r="M13"/>
  <c r="G14"/>
  <c r="M14"/>
  <c r="G15"/>
  <c r="M15"/>
  <c r="G16"/>
  <c r="M16"/>
  <c r="G17"/>
  <c r="M17"/>
  <c r="G18"/>
  <c r="M18"/>
  <c r="O18"/>
  <c r="G19"/>
  <c r="M19"/>
  <c r="G20"/>
  <c r="M20"/>
  <c r="O20" s="1"/>
  <c r="G21"/>
  <c r="M21"/>
  <c r="G22"/>
  <c r="M22"/>
  <c r="O22" s="1"/>
  <c r="G23"/>
  <c r="M23"/>
  <c r="O23" s="1"/>
  <c r="G24"/>
  <c r="M24"/>
  <c r="G25"/>
  <c r="M25"/>
  <c r="G26"/>
  <c r="M26"/>
  <c r="G27"/>
  <c r="M27"/>
  <c r="G28"/>
  <c r="M28"/>
  <c r="O28" s="1"/>
  <c r="G29"/>
  <c r="M29"/>
  <c r="G30"/>
  <c r="M30"/>
  <c r="G31"/>
  <c r="M31"/>
  <c r="G32"/>
  <c r="M32"/>
  <c r="E33"/>
  <c r="E22" i="30" s="1"/>
  <c r="AA10" i="15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21" i="30" s="1"/>
  <c r="W33" i="15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21" i="30" s="1"/>
  <c r="Q33" i="15"/>
  <c r="Q21" i="30" s="1"/>
  <c r="G10" i="15"/>
  <c r="M10"/>
  <c r="G11"/>
  <c r="M11"/>
  <c r="G12"/>
  <c r="M12"/>
  <c r="G13"/>
  <c r="M13"/>
  <c r="O13" s="1"/>
  <c r="G14"/>
  <c r="M14"/>
  <c r="G15"/>
  <c r="M15"/>
  <c r="G16"/>
  <c r="M16"/>
  <c r="G17"/>
  <c r="M17"/>
  <c r="G18"/>
  <c r="M18"/>
  <c r="G19"/>
  <c r="M19"/>
  <c r="G20"/>
  <c r="M20"/>
  <c r="G21"/>
  <c r="M21"/>
  <c r="G22"/>
  <c r="M22"/>
  <c r="G23"/>
  <c r="M23"/>
  <c r="G24"/>
  <c r="M24"/>
  <c r="O24"/>
  <c r="G25"/>
  <c r="M25"/>
  <c r="G26"/>
  <c r="M26"/>
  <c r="G27"/>
  <c r="M27"/>
  <c r="O27" s="1"/>
  <c r="G28"/>
  <c r="M28"/>
  <c r="O28" s="1"/>
  <c r="G29"/>
  <c r="M29"/>
  <c r="O29" s="1"/>
  <c r="G30"/>
  <c r="M30"/>
  <c r="G31"/>
  <c r="M31"/>
  <c r="G32"/>
  <c r="M32"/>
  <c r="E33"/>
  <c r="E21" i="30" s="1"/>
  <c r="Y20"/>
  <c r="W20"/>
  <c r="S20"/>
  <c r="Q20"/>
  <c r="E20"/>
  <c r="C33" i="24"/>
  <c r="C31" i="30" s="1"/>
  <c r="C33" i="23"/>
  <c r="C30" i="30" s="1"/>
  <c r="C33" i="29"/>
  <c r="C29" i="30" s="1"/>
  <c r="C33" i="22"/>
  <c r="C28" i="30" s="1"/>
  <c r="C33" i="21"/>
  <c r="C27" i="30" s="1"/>
  <c r="C33" i="20"/>
  <c r="C26" i="30" s="1"/>
  <c r="C33" i="19"/>
  <c r="C25" i="30" s="1"/>
  <c r="C33" i="18"/>
  <c r="C24" i="30" s="1"/>
  <c r="C33" i="17"/>
  <c r="C23" i="30" s="1"/>
  <c r="C33" i="16"/>
  <c r="C22" i="30" s="1"/>
  <c r="C33" i="15"/>
  <c r="C21" i="30"/>
  <c r="C20"/>
  <c r="AA10" i="27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19" i="30" s="1"/>
  <c r="W33" i="27"/>
  <c r="W19" i="30" s="1"/>
  <c r="U10" i="27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19" i="30" s="1"/>
  <c r="Q33" i="27"/>
  <c r="Q19" i="30" s="1"/>
  <c r="G10" i="27"/>
  <c r="M10"/>
  <c r="G11"/>
  <c r="M11"/>
  <c r="O11"/>
  <c r="G12"/>
  <c r="M12"/>
  <c r="O12" s="1"/>
  <c r="G13"/>
  <c r="M13"/>
  <c r="O13" s="1"/>
  <c r="G14"/>
  <c r="M14"/>
  <c r="G15"/>
  <c r="M15"/>
  <c r="O15" s="1"/>
  <c r="G16"/>
  <c r="M16"/>
  <c r="G17"/>
  <c r="M17"/>
  <c r="G18"/>
  <c r="M18"/>
  <c r="G19"/>
  <c r="M19"/>
  <c r="G20"/>
  <c r="M20"/>
  <c r="O20"/>
  <c r="G21"/>
  <c r="M21"/>
  <c r="O21" s="1"/>
  <c r="G22"/>
  <c r="M22"/>
  <c r="O22" s="1"/>
  <c r="G23"/>
  <c r="M23"/>
  <c r="G24"/>
  <c r="M24"/>
  <c r="G25"/>
  <c r="M25"/>
  <c r="O25" s="1"/>
  <c r="G26"/>
  <c r="M26"/>
  <c r="G27"/>
  <c r="M27"/>
  <c r="G28"/>
  <c r="M28"/>
  <c r="G29"/>
  <c r="M29"/>
  <c r="O29"/>
  <c r="G30"/>
  <c r="M30"/>
  <c r="O30" s="1"/>
  <c r="G31"/>
  <c r="M31"/>
  <c r="O31" s="1"/>
  <c r="G32"/>
  <c r="M32"/>
  <c r="E33"/>
  <c r="E19" i="30" s="1"/>
  <c r="C33" i="27"/>
  <c r="C19" i="30" s="1"/>
  <c r="AA10" i="14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17" i="30" s="1"/>
  <c r="W33" i="14"/>
  <c r="W17" i="30" s="1"/>
  <c r="U10" i="14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17" i="30" s="1"/>
  <c r="Q33" i="14"/>
  <c r="Q17" i="30" s="1"/>
  <c r="G10" i="14"/>
  <c r="M10"/>
  <c r="G11"/>
  <c r="M11"/>
  <c r="G12"/>
  <c r="M12"/>
  <c r="G13"/>
  <c r="M13"/>
  <c r="G14"/>
  <c r="M14"/>
  <c r="O14" s="1"/>
  <c r="G15"/>
  <c r="M15"/>
  <c r="G16"/>
  <c r="M16"/>
  <c r="G17"/>
  <c r="M17"/>
  <c r="G18"/>
  <c r="M18"/>
  <c r="G19"/>
  <c r="M19"/>
  <c r="G20"/>
  <c r="M20"/>
  <c r="G21"/>
  <c r="M21"/>
  <c r="G22"/>
  <c r="M22"/>
  <c r="G23"/>
  <c r="M23"/>
  <c r="G24"/>
  <c r="M24"/>
  <c r="G25"/>
  <c r="M25"/>
  <c r="O25"/>
  <c r="G26"/>
  <c r="M26"/>
  <c r="O26" s="1"/>
  <c r="G27"/>
  <c r="M27"/>
  <c r="G28"/>
  <c r="M28"/>
  <c r="O28" s="1"/>
  <c r="G29"/>
  <c r="M29"/>
  <c r="G30"/>
  <c r="M30"/>
  <c r="O30" s="1"/>
  <c r="G31"/>
  <c r="M31"/>
  <c r="G32"/>
  <c r="M32"/>
  <c r="E33"/>
  <c r="E17" i="30" s="1"/>
  <c r="C33" i="14"/>
  <c r="C17" i="30" s="1"/>
  <c r="AA11" i="13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Y34"/>
  <c r="Y16" i="30" s="1"/>
  <c r="W34" i="13"/>
  <c r="W16" i="30" s="1"/>
  <c r="U11" i="13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S34"/>
  <c r="S16" i="30" s="1"/>
  <c r="Q34" i="13"/>
  <c r="Q16" i="30" s="1"/>
  <c r="G11" i="13"/>
  <c r="M11"/>
  <c r="G12"/>
  <c r="M12"/>
  <c r="O12" s="1"/>
  <c r="G13"/>
  <c r="M13"/>
  <c r="G14"/>
  <c r="M14"/>
  <c r="G15"/>
  <c r="M15"/>
  <c r="G16"/>
  <c r="M16"/>
  <c r="G17"/>
  <c r="M17"/>
  <c r="G18"/>
  <c r="M18"/>
  <c r="G19"/>
  <c r="M19"/>
  <c r="G20"/>
  <c r="M20"/>
  <c r="G21"/>
  <c r="M21"/>
  <c r="G22"/>
  <c r="M22"/>
  <c r="O22"/>
  <c r="G23"/>
  <c r="M23"/>
  <c r="G24"/>
  <c r="M24"/>
  <c r="G25"/>
  <c r="M25"/>
  <c r="O25" s="1"/>
  <c r="G26"/>
  <c r="M26"/>
  <c r="O26" s="1"/>
  <c r="G27"/>
  <c r="M27"/>
  <c r="G28"/>
  <c r="M28"/>
  <c r="O28" s="1"/>
  <c r="G29"/>
  <c r="M29"/>
  <c r="G30"/>
  <c r="M30"/>
  <c r="G31"/>
  <c r="M31"/>
  <c r="G32"/>
  <c r="M32"/>
  <c r="G33"/>
  <c r="M33"/>
  <c r="O33" s="1"/>
  <c r="E34"/>
  <c r="E16" i="30" s="1"/>
  <c r="C34" i="13"/>
  <c r="C16" i="30" s="1"/>
  <c r="AA10" i="25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15" i="30" s="1"/>
  <c r="W33" i="25"/>
  <c r="W15" i="30" s="1"/>
  <c r="U10" i="25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15" i="30" s="1"/>
  <c r="Q33" i="25"/>
  <c r="Q15" i="30" s="1"/>
  <c r="G10" i="25"/>
  <c r="M10"/>
  <c r="G11"/>
  <c r="M11"/>
  <c r="O11" s="1"/>
  <c r="G12"/>
  <c r="M12"/>
  <c r="G13"/>
  <c r="M13"/>
  <c r="G14"/>
  <c r="M14"/>
  <c r="G15"/>
  <c r="M15"/>
  <c r="O15"/>
  <c r="G16"/>
  <c r="M16"/>
  <c r="O16" s="1"/>
  <c r="G17"/>
  <c r="M17"/>
  <c r="G18"/>
  <c r="M18"/>
  <c r="O18" s="1"/>
  <c r="G19"/>
  <c r="M19"/>
  <c r="G20"/>
  <c r="M20"/>
  <c r="O20" s="1"/>
  <c r="G21"/>
  <c r="M21"/>
  <c r="G22"/>
  <c r="M22"/>
  <c r="G23"/>
  <c r="M23"/>
  <c r="G24"/>
  <c r="M24"/>
  <c r="O24"/>
  <c r="G25"/>
  <c r="M25"/>
  <c r="G26"/>
  <c r="M26"/>
  <c r="O26" s="1"/>
  <c r="G27"/>
  <c r="M27"/>
  <c r="O27" s="1"/>
  <c r="G28"/>
  <c r="M28"/>
  <c r="G29"/>
  <c r="M29"/>
  <c r="O29" s="1"/>
  <c r="G30"/>
  <c r="M30"/>
  <c r="G31"/>
  <c r="M31"/>
  <c r="G32"/>
  <c r="M32"/>
  <c r="E33"/>
  <c r="E15" i="30" s="1"/>
  <c r="C33" i="25"/>
  <c r="C15" i="30" s="1"/>
  <c r="AA10" i="12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14" i="30" s="1"/>
  <c r="W33" i="12"/>
  <c r="W14" i="30" s="1"/>
  <c r="U10" i="12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14" i="30" s="1"/>
  <c r="Q33" i="12"/>
  <c r="Q14" i="30" s="1"/>
  <c r="G10" i="12"/>
  <c r="M10"/>
  <c r="G11"/>
  <c r="M11"/>
  <c r="G12"/>
  <c r="M12"/>
  <c r="G13"/>
  <c r="M13"/>
  <c r="G14"/>
  <c r="M14"/>
  <c r="G15"/>
  <c r="M15"/>
  <c r="G16"/>
  <c r="M16"/>
  <c r="G17"/>
  <c r="M17"/>
  <c r="O17"/>
  <c r="G18"/>
  <c r="M18"/>
  <c r="G19"/>
  <c r="M19"/>
  <c r="O19" s="1"/>
  <c r="G20"/>
  <c r="M20"/>
  <c r="G21"/>
  <c r="M21"/>
  <c r="O21" s="1"/>
  <c r="G22"/>
  <c r="M22"/>
  <c r="O22" s="1"/>
  <c r="G23"/>
  <c r="M23"/>
  <c r="G24"/>
  <c r="M24"/>
  <c r="G25"/>
  <c r="M25"/>
  <c r="G26"/>
  <c r="M26"/>
  <c r="O26" s="1"/>
  <c r="G27"/>
  <c r="M27"/>
  <c r="G28"/>
  <c r="M28"/>
  <c r="G29"/>
  <c r="M29"/>
  <c r="G30"/>
  <c r="M30"/>
  <c r="G31"/>
  <c r="M31"/>
  <c r="G32"/>
  <c r="M32"/>
  <c r="E33"/>
  <c r="E14" i="30" s="1"/>
  <c r="C33" i="12"/>
  <c r="C14" i="30" s="1"/>
  <c r="AA10" i="11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13" i="30" s="1"/>
  <c r="W33" i="11"/>
  <c r="W13" i="30" s="1"/>
  <c r="U10" i="11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13" i="30" s="1"/>
  <c r="Q33" i="11"/>
  <c r="Q13" i="30" s="1"/>
  <c r="G10" i="11"/>
  <c r="M10"/>
  <c r="G11"/>
  <c r="M11"/>
  <c r="G12"/>
  <c r="M12"/>
  <c r="G13"/>
  <c r="M13"/>
  <c r="G14"/>
  <c r="M14"/>
  <c r="G15"/>
  <c r="M15"/>
  <c r="G16"/>
  <c r="M16"/>
  <c r="G17"/>
  <c r="M17"/>
  <c r="G18"/>
  <c r="M18"/>
  <c r="G19"/>
  <c r="M19"/>
  <c r="G20"/>
  <c r="M20"/>
  <c r="G21"/>
  <c r="M21"/>
  <c r="O21"/>
  <c r="G22"/>
  <c r="M22"/>
  <c r="G23"/>
  <c r="M23"/>
  <c r="G24"/>
  <c r="M24"/>
  <c r="O24" s="1"/>
  <c r="G25"/>
  <c r="M25"/>
  <c r="O25" s="1"/>
  <c r="G26"/>
  <c r="M26"/>
  <c r="O26" s="1"/>
  <c r="G27"/>
  <c r="M27"/>
  <c r="G28"/>
  <c r="M28"/>
  <c r="G29"/>
  <c r="M29"/>
  <c r="G30"/>
  <c r="M30"/>
  <c r="G31"/>
  <c r="M31"/>
  <c r="G32"/>
  <c r="M32"/>
  <c r="O32" s="1"/>
  <c r="E33"/>
  <c r="E13" i="30" s="1"/>
  <c r="C33" i="11"/>
  <c r="C13" i="30" s="1"/>
  <c r="AA10" i="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12" i="30" s="1"/>
  <c r="W33" i="10"/>
  <c r="W12" i="30" s="1"/>
  <c r="U10" i="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S33"/>
  <c r="S12" i="30" s="1"/>
  <c r="S33" i="4"/>
  <c r="S8" i="30" s="1"/>
  <c r="S33" i="7"/>
  <c r="S9" i="30" s="1"/>
  <c r="S33" i="8"/>
  <c r="S10" i="30" s="1"/>
  <c r="S33" i="9"/>
  <c r="S11" i="30" s="1"/>
  <c r="Q33" i="10"/>
  <c r="Q12" i="30" s="1"/>
  <c r="Q33" i="4"/>
  <c r="Q8" i="30" s="1"/>
  <c r="Q33" i="7"/>
  <c r="Q9" i="30" s="1"/>
  <c r="Q33" i="8"/>
  <c r="Q10" i="30" s="1"/>
  <c r="Q33" i="9"/>
  <c r="Q11" i="30" s="1"/>
  <c r="G10" i="10"/>
  <c r="M10"/>
  <c r="G11"/>
  <c r="M11"/>
  <c r="G12"/>
  <c r="M12"/>
  <c r="O12"/>
  <c r="G13"/>
  <c r="M13"/>
  <c r="O13" s="1"/>
  <c r="G14"/>
  <c r="M14"/>
  <c r="G15"/>
  <c r="M15"/>
  <c r="O15" s="1"/>
  <c r="G16"/>
  <c r="M16"/>
  <c r="G17"/>
  <c r="M17"/>
  <c r="O17" s="1"/>
  <c r="G18"/>
  <c r="M18"/>
  <c r="G19"/>
  <c r="M19"/>
  <c r="G20"/>
  <c r="M20"/>
  <c r="G21"/>
  <c r="M21"/>
  <c r="G22"/>
  <c r="M22"/>
  <c r="G23"/>
  <c r="M23"/>
  <c r="O23" s="1"/>
  <c r="G24"/>
  <c r="M24"/>
  <c r="G25"/>
  <c r="M25"/>
  <c r="G26"/>
  <c r="M26"/>
  <c r="G27"/>
  <c r="M27"/>
  <c r="G28"/>
  <c r="M28"/>
  <c r="G29"/>
  <c r="M29"/>
  <c r="G30"/>
  <c r="M30"/>
  <c r="G31"/>
  <c r="M31"/>
  <c r="G32"/>
  <c r="M32"/>
  <c r="E33"/>
  <c r="E12" i="30" s="1"/>
  <c r="C33" i="10"/>
  <c r="C12" i="30" s="1"/>
  <c r="AA10" i="9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11" i="30"/>
  <c r="W33" i="9"/>
  <c r="W11" i="30"/>
  <c r="U10" i="9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G10"/>
  <c r="M10"/>
  <c r="G11"/>
  <c r="M11"/>
  <c r="G12"/>
  <c r="M12"/>
  <c r="O12"/>
  <c r="G13"/>
  <c r="M13"/>
  <c r="G14"/>
  <c r="M14"/>
  <c r="O14" s="1"/>
  <c r="G15"/>
  <c r="M15"/>
  <c r="O15" s="1"/>
  <c r="G16"/>
  <c r="M16"/>
  <c r="O16" s="1"/>
  <c r="G17"/>
  <c r="M17"/>
  <c r="G18"/>
  <c r="M18"/>
  <c r="G19"/>
  <c r="M19"/>
  <c r="G20"/>
  <c r="M20"/>
  <c r="G21"/>
  <c r="M21"/>
  <c r="O21" s="1"/>
  <c r="G22"/>
  <c r="M22"/>
  <c r="G23"/>
  <c r="M23"/>
  <c r="G24"/>
  <c r="M24"/>
  <c r="G25"/>
  <c r="M25"/>
  <c r="G26"/>
  <c r="M26"/>
  <c r="G27"/>
  <c r="M27"/>
  <c r="G28"/>
  <c r="M28"/>
  <c r="G29"/>
  <c r="M29"/>
  <c r="G30"/>
  <c r="M30"/>
  <c r="O30"/>
  <c r="G31"/>
  <c r="M31"/>
  <c r="G32"/>
  <c r="M32"/>
  <c r="O32" s="1"/>
  <c r="E33"/>
  <c r="E11" i="30" s="1"/>
  <c r="C33" i="9"/>
  <c r="C11" i="30" s="1"/>
  <c r="AA10" i="8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10" i="30" s="1"/>
  <c r="W33" i="8"/>
  <c r="W10" i="30" s="1"/>
  <c r="U10" i="8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G10"/>
  <c r="M10"/>
  <c r="O10" s="1"/>
  <c r="G11"/>
  <c r="M11"/>
  <c r="O11" s="1"/>
  <c r="G12"/>
  <c r="M12"/>
  <c r="G13"/>
  <c r="M13"/>
  <c r="G14"/>
  <c r="M14"/>
  <c r="O14" s="1"/>
  <c r="G15"/>
  <c r="M15"/>
  <c r="G16"/>
  <c r="M16"/>
  <c r="G17"/>
  <c r="M17"/>
  <c r="G18"/>
  <c r="M18"/>
  <c r="O18" s="1"/>
  <c r="G19"/>
  <c r="M19"/>
  <c r="G20"/>
  <c r="M20"/>
  <c r="G21"/>
  <c r="M21"/>
  <c r="G22"/>
  <c r="M22"/>
  <c r="G23"/>
  <c r="M23"/>
  <c r="G24"/>
  <c r="M24"/>
  <c r="G25"/>
  <c r="M25"/>
  <c r="G26"/>
  <c r="M26"/>
  <c r="G27"/>
  <c r="M27"/>
  <c r="O27"/>
  <c r="G28"/>
  <c r="M28"/>
  <c r="G29"/>
  <c r="M29"/>
  <c r="O29" s="1"/>
  <c r="G30"/>
  <c r="M30"/>
  <c r="O30" s="1"/>
  <c r="G31"/>
  <c r="M31"/>
  <c r="G32"/>
  <c r="M32"/>
  <c r="O32" s="1"/>
  <c r="E33"/>
  <c r="E10" i="30" s="1"/>
  <c r="C33" i="8"/>
  <c r="C10" i="30" s="1"/>
  <c r="AA10" i="7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9" i="30" s="1"/>
  <c r="W33" i="7"/>
  <c r="W9" i="30" s="1"/>
  <c r="U10" i="7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G10"/>
  <c r="M10"/>
  <c r="G11"/>
  <c r="M11"/>
  <c r="G12"/>
  <c r="M12"/>
  <c r="G13"/>
  <c r="M13"/>
  <c r="G14"/>
  <c r="M14"/>
  <c r="O14" s="1"/>
  <c r="G15"/>
  <c r="M15"/>
  <c r="G16"/>
  <c r="M16"/>
  <c r="G17"/>
  <c r="M17"/>
  <c r="G18"/>
  <c r="M18"/>
  <c r="G19"/>
  <c r="M19"/>
  <c r="G20"/>
  <c r="M20"/>
  <c r="G21"/>
  <c r="M21"/>
  <c r="G22"/>
  <c r="M22"/>
  <c r="G23"/>
  <c r="M23"/>
  <c r="O23"/>
  <c r="G24"/>
  <c r="M24"/>
  <c r="G25"/>
  <c r="M25"/>
  <c r="O25" s="1"/>
  <c r="G26"/>
  <c r="M26"/>
  <c r="O26" s="1"/>
  <c r="G27"/>
  <c r="M27"/>
  <c r="G28"/>
  <c r="M28"/>
  <c r="O28" s="1"/>
  <c r="G29"/>
  <c r="M29"/>
  <c r="G30"/>
  <c r="M30"/>
  <c r="G31"/>
  <c r="M31"/>
  <c r="G32"/>
  <c r="M32"/>
  <c r="O32" s="1"/>
  <c r="E9" i="30"/>
  <c r="C9"/>
  <c r="AA10" i="4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Y33"/>
  <c r="Y8" i="30" s="1"/>
  <c r="W33" i="4"/>
  <c r="W8" i="30" s="1"/>
  <c r="U10" i="4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G10"/>
  <c r="M10"/>
  <c r="G11"/>
  <c r="M11"/>
  <c r="G12"/>
  <c r="M12"/>
  <c r="G13"/>
  <c r="M13"/>
  <c r="G14"/>
  <c r="M14"/>
  <c r="G15"/>
  <c r="M15"/>
  <c r="G16"/>
  <c r="M16"/>
  <c r="G17"/>
  <c r="M17"/>
  <c r="G18"/>
  <c r="M18"/>
  <c r="G19"/>
  <c r="M19"/>
  <c r="O19"/>
  <c r="G20"/>
  <c r="M20"/>
  <c r="G21"/>
  <c r="M21"/>
  <c r="G22"/>
  <c r="M22"/>
  <c r="O22" s="1"/>
  <c r="G23"/>
  <c r="M23"/>
  <c r="O23" s="1"/>
  <c r="G24"/>
  <c r="M24"/>
  <c r="G25"/>
  <c r="M25"/>
  <c r="O25" s="1"/>
  <c r="G26"/>
  <c r="M26"/>
  <c r="G27"/>
  <c r="M27"/>
  <c r="G28"/>
  <c r="M28"/>
  <c r="G29"/>
  <c r="M29"/>
  <c r="G30"/>
  <c r="M30"/>
  <c r="O30" s="1"/>
  <c r="G31"/>
  <c r="M31"/>
  <c r="G32"/>
  <c r="M32"/>
  <c r="E33"/>
  <c r="E8" i="30" s="1"/>
  <c r="C33" i="4"/>
  <c r="C8" i="30" s="1"/>
  <c r="J82" i="24"/>
  <c r="F93"/>
  <c r="W80"/>
  <c r="Y80"/>
  <c r="AA80" s="1"/>
  <c r="W81"/>
  <c r="Y81"/>
  <c r="W82"/>
  <c r="Y82"/>
  <c r="AA82" s="1"/>
  <c r="W83"/>
  <c r="Y83"/>
  <c r="W84"/>
  <c r="Y84"/>
  <c r="AA84" s="1"/>
  <c r="W85"/>
  <c r="Y85"/>
  <c r="W86"/>
  <c r="Y86"/>
  <c r="W87"/>
  <c r="Y87"/>
  <c r="W88"/>
  <c r="Y88"/>
  <c r="W89"/>
  <c r="Y89"/>
  <c r="W90"/>
  <c r="Y90"/>
  <c r="AA90"/>
  <c r="W91"/>
  <c r="Y91"/>
  <c r="AA91" s="1"/>
  <c r="W92"/>
  <c r="Y92"/>
  <c r="AA92" s="1"/>
  <c r="W93"/>
  <c r="Y93"/>
  <c r="W94"/>
  <c r="Y94"/>
  <c r="W95"/>
  <c r="Y95"/>
  <c r="AA95" s="1"/>
  <c r="W96"/>
  <c r="Y96"/>
  <c r="W97"/>
  <c r="Y97"/>
  <c r="W98"/>
  <c r="Y98"/>
  <c r="W99"/>
  <c r="Y99"/>
  <c r="W100"/>
  <c r="Y100"/>
  <c r="AA100"/>
  <c r="W101"/>
  <c r="Y101"/>
  <c r="W102"/>
  <c r="Y102"/>
  <c r="AA102" s="1"/>
  <c r="Q80"/>
  <c r="S80"/>
  <c r="U80" s="1"/>
  <c r="Q81"/>
  <c r="S81"/>
  <c r="Q82"/>
  <c r="S82"/>
  <c r="U82" s="1"/>
  <c r="Q83"/>
  <c r="S83"/>
  <c r="Q84"/>
  <c r="S84"/>
  <c r="Q85"/>
  <c r="S85"/>
  <c r="Q86"/>
  <c r="S86"/>
  <c r="Q87"/>
  <c r="S87"/>
  <c r="U87"/>
  <c r="Q88"/>
  <c r="S88"/>
  <c r="U88" s="1"/>
  <c r="Q89"/>
  <c r="S89"/>
  <c r="U89" s="1"/>
  <c r="Q90"/>
  <c r="S90"/>
  <c r="Q91"/>
  <c r="S91"/>
  <c r="U91" s="1"/>
  <c r="Q92"/>
  <c r="S92"/>
  <c r="Q93"/>
  <c r="S93"/>
  <c r="Q94"/>
  <c r="S94"/>
  <c r="Q95"/>
  <c r="S95"/>
  <c r="Q96"/>
  <c r="S96"/>
  <c r="U96"/>
  <c r="Q97"/>
  <c r="S97"/>
  <c r="U97" s="1"/>
  <c r="Q98"/>
  <c r="S98"/>
  <c r="U98" s="1"/>
  <c r="Q99"/>
  <c r="S99"/>
  <c r="Q100"/>
  <c r="S100"/>
  <c r="U100" s="1"/>
  <c r="Q101"/>
  <c r="S101"/>
  <c r="Q102"/>
  <c r="S102"/>
  <c r="E80"/>
  <c r="I80"/>
  <c r="K80"/>
  <c r="M80" s="1"/>
  <c r="E81"/>
  <c r="G81" s="1"/>
  <c r="I81"/>
  <c r="K81"/>
  <c r="M81" s="1"/>
  <c r="E82"/>
  <c r="I82"/>
  <c r="K82"/>
  <c r="M82" s="1"/>
  <c r="E83"/>
  <c r="G83" s="1"/>
  <c r="I83"/>
  <c r="K83"/>
  <c r="M83" s="1"/>
  <c r="E84"/>
  <c r="I84"/>
  <c r="K84"/>
  <c r="M84" s="1"/>
  <c r="E85"/>
  <c r="G85" s="1"/>
  <c r="I85"/>
  <c r="K85"/>
  <c r="M85" s="1"/>
  <c r="E86"/>
  <c r="I86"/>
  <c r="K86"/>
  <c r="M86" s="1"/>
  <c r="E87"/>
  <c r="G87" s="1"/>
  <c r="I87"/>
  <c r="K87"/>
  <c r="M87" s="1"/>
  <c r="E88"/>
  <c r="I88"/>
  <c r="K88"/>
  <c r="M88" s="1"/>
  <c r="E89"/>
  <c r="G89" s="1"/>
  <c r="I89"/>
  <c r="K89"/>
  <c r="M89" s="1"/>
  <c r="E90"/>
  <c r="I90"/>
  <c r="K90"/>
  <c r="M90" s="1"/>
  <c r="E91"/>
  <c r="G91" s="1"/>
  <c r="I91"/>
  <c r="K91"/>
  <c r="M91" s="1"/>
  <c r="E92"/>
  <c r="I92"/>
  <c r="K92"/>
  <c r="M92" s="1"/>
  <c r="E93"/>
  <c r="G93" s="1"/>
  <c r="I93"/>
  <c r="K93"/>
  <c r="M93" s="1"/>
  <c r="E94"/>
  <c r="I94"/>
  <c r="K94"/>
  <c r="M94" s="1"/>
  <c r="E95"/>
  <c r="G95" s="1"/>
  <c r="I95"/>
  <c r="K95"/>
  <c r="M95" s="1"/>
  <c r="E96"/>
  <c r="I96"/>
  <c r="K96"/>
  <c r="M96" s="1"/>
  <c r="E97"/>
  <c r="G97" s="1"/>
  <c r="I97"/>
  <c r="K97"/>
  <c r="M97" s="1"/>
  <c r="E98"/>
  <c r="I98"/>
  <c r="K98"/>
  <c r="M98" s="1"/>
  <c r="E99"/>
  <c r="G99" s="1"/>
  <c r="I99"/>
  <c r="K99"/>
  <c r="M99" s="1"/>
  <c r="E100"/>
  <c r="I100"/>
  <c r="K100"/>
  <c r="M100" s="1"/>
  <c r="E101"/>
  <c r="G101" s="1"/>
  <c r="I101"/>
  <c r="K101"/>
  <c r="M101" s="1"/>
  <c r="E102"/>
  <c r="I102"/>
  <c r="K102"/>
  <c r="M102" s="1"/>
  <c r="Z79" i="23"/>
  <c r="F88"/>
  <c r="T90"/>
  <c r="Z95"/>
  <c r="L97"/>
  <c r="L100"/>
  <c r="X101"/>
  <c r="W80"/>
  <c r="Y80"/>
  <c r="AA80"/>
  <c r="W81"/>
  <c r="Y81"/>
  <c r="AA81" s="1"/>
  <c r="W82"/>
  <c r="Y82"/>
  <c r="AA82" s="1"/>
  <c r="W83"/>
  <c r="Y83"/>
  <c r="W84"/>
  <c r="Y84"/>
  <c r="AA84" s="1"/>
  <c r="W85"/>
  <c r="Y85"/>
  <c r="W86"/>
  <c r="Y86"/>
  <c r="W87"/>
  <c r="Y87"/>
  <c r="W88"/>
  <c r="Y88"/>
  <c r="W89"/>
  <c r="Y89"/>
  <c r="AA89"/>
  <c r="W90"/>
  <c r="Y90"/>
  <c r="AA90" s="1"/>
  <c r="W91"/>
  <c r="Y91"/>
  <c r="AA91" s="1"/>
  <c r="W92"/>
  <c r="Y92"/>
  <c r="W93"/>
  <c r="Y93"/>
  <c r="W94"/>
  <c r="Y94"/>
  <c r="AA94" s="1"/>
  <c r="W95"/>
  <c r="Y95"/>
  <c r="W96"/>
  <c r="Y96"/>
  <c r="W97"/>
  <c r="Y97"/>
  <c r="W98"/>
  <c r="Y98"/>
  <c r="AA98"/>
  <c r="W99"/>
  <c r="Y99"/>
  <c r="AA99" s="1"/>
  <c r="W100"/>
  <c r="Y100"/>
  <c r="AA100" s="1"/>
  <c r="W101"/>
  <c r="Y101"/>
  <c r="W102"/>
  <c r="Y102"/>
  <c r="Q80"/>
  <c r="S80"/>
  <c r="U80" s="1"/>
  <c r="Q81"/>
  <c r="S81"/>
  <c r="Q82"/>
  <c r="S82"/>
  <c r="Q83"/>
  <c r="S83"/>
  <c r="Q84"/>
  <c r="S84"/>
  <c r="U84"/>
  <c r="Q85"/>
  <c r="S85"/>
  <c r="U85" s="1"/>
  <c r="Q86"/>
  <c r="S86"/>
  <c r="Q87"/>
  <c r="S87"/>
  <c r="U87" s="1"/>
  <c r="Q88"/>
  <c r="S88"/>
  <c r="Q89"/>
  <c r="S89"/>
  <c r="U89" s="1"/>
  <c r="Q90"/>
  <c r="S90"/>
  <c r="Q91"/>
  <c r="S91"/>
  <c r="Q92"/>
  <c r="S92"/>
  <c r="Q93"/>
  <c r="S93"/>
  <c r="U93"/>
  <c r="Q94"/>
  <c r="S94"/>
  <c r="Q95"/>
  <c r="S95"/>
  <c r="U95" s="1"/>
  <c r="Q96"/>
  <c r="S96"/>
  <c r="U96" s="1"/>
  <c r="Q97"/>
  <c r="S97"/>
  <c r="Q98"/>
  <c r="S98"/>
  <c r="U98" s="1"/>
  <c r="Q99"/>
  <c r="S99"/>
  <c r="Q100"/>
  <c r="S100"/>
  <c r="Q101"/>
  <c r="S101"/>
  <c r="Q102"/>
  <c r="S102"/>
  <c r="E80"/>
  <c r="G80" s="1"/>
  <c r="I80"/>
  <c r="K80"/>
  <c r="M80" s="1"/>
  <c r="E81"/>
  <c r="G81" s="1"/>
  <c r="I81"/>
  <c r="K81"/>
  <c r="E82"/>
  <c r="G82" s="1"/>
  <c r="I82"/>
  <c r="K82"/>
  <c r="M82" s="1"/>
  <c r="E83"/>
  <c r="G83" s="1"/>
  <c r="I83"/>
  <c r="K83"/>
  <c r="E84"/>
  <c r="G84" s="1"/>
  <c r="I84"/>
  <c r="K84"/>
  <c r="M84" s="1"/>
  <c r="E85"/>
  <c r="G85" s="1"/>
  <c r="I85"/>
  <c r="K85"/>
  <c r="E86"/>
  <c r="G86" s="1"/>
  <c r="I86"/>
  <c r="K86"/>
  <c r="M86" s="1"/>
  <c r="E87"/>
  <c r="G87" s="1"/>
  <c r="I87"/>
  <c r="K87"/>
  <c r="E88"/>
  <c r="G88" s="1"/>
  <c r="I88"/>
  <c r="K88"/>
  <c r="M88" s="1"/>
  <c r="E89"/>
  <c r="G89" s="1"/>
  <c r="I89"/>
  <c r="K89"/>
  <c r="E90"/>
  <c r="G90" s="1"/>
  <c r="I90"/>
  <c r="K90"/>
  <c r="M90" s="1"/>
  <c r="E91"/>
  <c r="G91" s="1"/>
  <c r="I91"/>
  <c r="K91"/>
  <c r="E92"/>
  <c r="G92" s="1"/>
  <c r="I92"/>
  <c r="K92"/>
  <c r="M92" s="1"/>
  <c r="E93"/>
  <c r="G93" s="1"/>
  <c r="I93"/>
  <c r="K93"/>
  <c r="E94"/>
  <c r="G94" s="1"/>
  <c r="I94"/>
  <c r="K94"/>
  <c r="M94" s="1"/>
  <c r="E95"/>
  <c r="G95" s="1"/>
  <c r="I95"/>
  <c r="K95"/>
  <c r="E96"/>
  <c r="G96" s="1"/>
  <c r="I96"/>
  <c r="K96"/>
  <c r="M96" s="1"/>
  <c r="E97"/>
  <c r="G97" s="1"/>
  <c r="I97"/>
  <c r="K97"/>
  <c r="E98"/>
  <c r="G98" s="1"/>
  <c r="I98"/>
  <c r="K98"/>
  <c r="M98" s="1"/>
  <c r="E99"/>
  <c r="G99" s="1"/>
  <c r="I99"/>
  <c r="K99"/>
  <c r="E100"/>
  <c r="G100" s="1"/>
  <c r="I100"/>
  <c r="K100"/>
  <c r="M100" s="1"/>
  <c r="E101"/>
  <c r="G101" s="1"/>
  <c r="I101"/>
  <c r="K101"/>
  <c r="E102"/>
  <c r="G102" s="1"/>
  <c r="I102"/>
  <c r="K102"/>
  <c r="M102" s="1"/>
  <c r="D79" i="29"/>
  <c r="L85"/>
  <c r="Z87"/>
  <c r="D91"/>
  <c r="R98"/>
  <c r="F101"/>
  <c r="W80"/>
  <c r="Y80"/>
  <c r="W81"/>
  <c r="Y81"/>
  <c r="W82"/>
  <c r="Y82"/>
  <c r="AA82"/>
  <c r="W83"/>
  <c r="Y83"/>
  <c r="AA83" s="1"/>
  <c r="W84"/>
  <c r="Y84"/>
  <c r="AA84" s="1"/>
  <c r="W85"/>
  <c r="Y85"/>
  <c r="W86"/>
  <c r="Y86"/>
  <c r="W87"/>
  <c r="Y87"/>
  <c r="AA87" s="1"/>
  <c r="W88"/>
  <c r="Y88"/>
  <c r="W89"/>
  <c r="Y89"/>
  <c r="W90"/>
  <c r="Y90"/>
  <c r="W91"/>
  <c r="Y91"/>
  <c r="AA91"/>
  <c r="W92"/>
  <c r="Y92"/>
  <c r="AA92" s="1"/>
  <c r="W93"/>
  <c r="Y93"/>
  <c r="W94"/>
  <c r="Y94"/>
  <c r="AA94" s="1"/>
  <c r="W95"/>
  <c r="Y95"/>
  <c r="W96"/>
  <c r="Y96"/>
  <c r="AA96" s="1"/>
  <c r="W97"/>
  <c r="Y97"/>
  <c r="W98"/>
  <c r="Y98"/>
  <c r="W99"/>
  <c r="Y99"/>
  <c r="W100"/>
  <c r="Y100"/>
  <c r="AA100"/>
  <c r="W101"/>
  <c r="Y101"/>
  <c r="W102"/>
  <c r="Y102"/>
  <c r="AA102" s="1"/>
  <c r="Q80"/>
  <c r="S80"/>
  <c r="U80" s="1"/>
  <c r="Q81"/>
  <c r="S81"/>
  <c r="Q82"/>
  <c r="S82"/>
  <c r="U82" s="1"/>
  <c r="Q83"/>
  <c r="S83"/>
  <c r="Q84"/>
  <c r="S84"/>
  <c r="Q85"/>
  <c r="S85"/>
  <c r="Q86"/>
  <c r="S86"/>
  <c r="Q87"/>
  <c r="S87"/>
  <c r="U87"/>
  <c r="Q88"/>
  <c r="S88"/>
  <c r="U88" s="1"/>
  <c r="Q89"/>
  <c r="S89"/>
  <c r="U89" s="1"/>
  <c r="Q90"/>
  <c r="S90"/>
  <c r="Q91"/>
  <c r="S91"/>
  <c r="U91" s="1"/>
  <c r="Q92"/>
  <c r="S92"/>
  <c r="Q93"/>
  <c r="S93"/>
  <c r="Q94"/>
  <c r="S94"/>
  <c r="Q95"/>
  <c r="S95"/>
  <c r="Q96"/>
  <c r="S96"/>
  <c r="U96"/>
  <c r="Q97"/>
  <c r="S97"/>
  <c r="U97" s="1"/>
  <c r="Q98"/>
  <c r="S98"/>
  <c r="U98" s="1"/>
  <c r="Q99"/>
  <c r="S99"/>
  <c r="Q100"/>
  <c r="S100"/>
  <c r="U100" s="1"/>
  <c r="Q101"/>
  <c r="S101"/>
  <c r="Q102"/>
  <c r="S102"/>
  <c r="E80"/>
  <c r="I80"/>
  <c r="K80"/>
  <c r="M80" s="1"/>
  <c r="E81"/>
  <c r="G81" s="1"/>
  <c r="I81"/>
  <c r="K81"/>
  <c r="M81" s="1"/>
  <c r="E82"/>
  <c r="I82"/>
  <c r="K82"/>
  <c r="M82" s="1"/>
  <c r="E83"/>
  <c r="G83" s="1"/>
  <c r="I83"/>
  <c r="K83"/>
  <c r="M83" s="1"/>
  <c r="E84"/>
  <c r="I84"/>
  <c r="K84"/>
  <c r="M84" s="1"/>
  <c r="E85"/>
  <c r="G85" s="1"/>
  <c r="I85"/>
  <c r="K85"/>
  <c r="M85" s="1"/>
  <c r="E86"/>
  <c r="I86"/>
  <c r="K86"/>
  <c r="M86" s="1"/>
  <c r="E87"/>
  <c r="G87" s="1"/>
  <c r="I87"/>
  <c r="K87"/>
  <c r="M87" s="1"/>
  <c r="E88"/>
  <c r="I88"/>
  <c r="K88"/>
  <c r="M88" s="1"/>
  <c r="E89"/>
  <c r="G89" s="1"/>
  <c r="I89"/>
  <c r="K89"/>
  <c r="M89" s="1"/>
  <c r="E90"/>
  <c r="I90"/>
  <c r="K90"/>
  <c r="M90" s="1"/>
  <c r="E91"/>
  <c r="G91" s="1"/>
  <c r="I91"/>
  <c r="K91"/>
  <c r="M91" s="1"/>
  <c r="E92"/>
  <c r="I92"/>
  <c r="K92"/>
  <c r="M92" s="1"/>
  <c r="E93"/>
  <c r="G93" s="1"/>
  <c r="I93"/>
  <c r="K93"/>
  <c r="M93" s="1"/>
  <c r="E94"/>
  <c r="I94"/>
  <c r="K94"/>
  <c r="M94" s="1"/>
  <c r="E95"/>
  <c r="G95" s="1"/>
  <c r="I95"/>
  <c r="K95"/>
  <c r="M95" s="1"/>
  <c r="E96"/>
  <c r="I96"/>
  <c r="K96"/>
  <c r="M96" s="1"/>
  <c r="E97"/>
  <c r="G97" s="1"/>
  <c r="I97"/>
  <c r="K97"/>
  <c r="M97" s="1"/>
  <c r="E98"/>
  <c r="I98"/>
  <c r="K98"/>
  <c r="M98" s="1"/>
  <c r="E99"/>
  <c r="G99" s="1"/>
  <c r="I99"/>
  <c r="K99"/>
  <c r="M99" s="1"/>
  <c r="E100"/>
  <c r="I100"/>
  <c r="K100"/>
  <c r="M100" s="1"/>
  <c r="E101"/>
  <c r="G101" s="1"/>
  <c r="I101"/>
  <c r="K101"/>
  <c r="M101" s="1"/>
  <c r="E102"/>
  <c r="I102"/>
  <c r="K102"/>
  <c r="M102" s="1"/>
  <c r="D79" i="22"/>
  <c r="L79"/>
  <c r="Z79"/>
  <c r="J81"/>
  <c r="X81"/>
  <c r="F82"/>
  <c r="D83"/>
  <c r="L83"/>
  <c r="Z83"/>
  <c r="L84"/>
  <c r="F86"/>
  <c r="D87"/>
  <c r="D89"/>
  <c r="T89"/>
  <c r="F90"/>
  <c r="L90"/>
  <c r="L96"/>
  <c r="L97"/>
  <c r="F98"/>
  <c r="H98" s="1"/>
  <c r="R99"/>
  <c r="D100"/>
  <c r="F100"/>
  <c r="X100"/>
  <c r="D101"/>
  <c r="R101"/>
  <c r="V101" s="1"/>
  <c r="Z101"/>
  <c r="D102"/>
  <c r="T102"/>
  <c r="X102"/>
  <c r="W80"/>
  <c r="Y80"/>
  <c r="W81"/>
  <c r="Y81"/>
  <c r="W82"/>
  <c r="Y82"/>
  <c r="AA82" s="1"/>
  <c r="W83"/>
  <c r="Y83"/>
  <c r="W84"/>
  <c r="Y84"/>
  <c r="W85"/>
  <c r="Y85"/>
  <c r="W86"/>
  <c r="Y86"/>
  <c r="W87"/>
  <c r="Y87"/>
  <c r="AA87"/>
  <c r="W88"/>
  <c r="Y88"/>
  <c r="W89"/>
  <c r="Y89"/>
  <c r="W90"/>
  <c r="Y90"/>
  <c r="AA90" s="1"/>
  <c r="W91"/>
  <c r="Y91"/>
  <c r="W92"/>
  <c r="Y92"/>
  <c r="AA92" s="1"/>
  <c r="W93"/>
  <c r="Y93"/>
  <c r="W94"/>
  <c r="Y94"/>
  <c r="W95"/>
  <c r="Y95"/>
  <c r="W96"/>
  <c r="Y96"/>
  <c r="W97"/>
  <c r="Y97"/>
  <c r="W98"/>
  <c r="Y98"/>
  <c r="AA98"/>
  <c r="W99"/>
  <c r="Y99"/>
  <c r="W100"/>
  <c r="Y100"/>
  <c r="AA100" s="1"/>
  <c r="W101"/>
  <c r="Y101"/>
  <c r="W102"/>
  <c r="Y102"/>
  <c r="Q80"/>
  <c r="S80"/>
  <c r="U80" s="1"/>
  <c r="Q81"/>
  <c r="S81"/>
  <c r="Q82"/>
  <c r="S82"/>
  <c r="Q83"/>
  <c r="S83"/>
  <c r="Q84"/>
  <c r="S84"/>
  <c r="U84"/>
  <c r="Q85"/>
  <c r="S85"/>
  <c r="U85" s="1"/>
  <c r="Q86"/>
  <c r="S86"/>
  <c r="Q87"/>
  <c r="S87"/>
  <c r="U87" s="1"/>
  <c r="Q88"/>
  <c r="S88"/>
  <c r="Q89"/>
  <c r="S89"/>
  <c r="U89" s="1"/>
  <c r="Q90"/>
  <c r="S90"/>
  <c r="Q91"/>
  <c r="S91"/>
  <c r="Q92"/>
  <c r="S92"/>
  <c r="Q93"/>
  <c r="S93"/>
  <c r="U93"/>
  <c r="Q94"/>
  <c r="S94"/>
  <c r="Q95"/>
  <c r="S95"/>
  <c r="U95" s="1"/>
  <c r="Q96"/>
  <c r="S96"/>
  <c r="U96" s="1"/>
  <c r="Q97"/>
  <c r="S97"/>
  <c r="Q98"/>
  <c r="S98"/>
  <c r="U98" s="1"/>
  <c r="Q99"/>
  <c r="S99"/>
  <c r="Q100"/>
  <c r="S100"/>
  <c r="Q101"/>
  <c r="S101"/>
  <c r="Q102"/>
  <c r="S102"/>
  <c r="E80"/>
  <c r="G80" s="1"/>
  <c r="I80"/>
  <c r="K80"/>
  <c r="E81"/>
  <c r="I81"/>
  <c r="K81"/>
  <c r="M81"/>
  <c r="E82"/>
  <c r="G82" s="1"/>
  <c r="I82"/>
  <c r="K82"/>
  <c r="M82"/>
  <c r="E83"/>
  <c r="I83"/>
  <c r="K83"/>
  <c r="M83"/>
  <c r="E84"/>
  <c r="G84" s="1"/>
  <c r="I84"/>
  <c r="K84"/>
  <c r="M84"/>
  <c r="E85"/>
  <c r="I85"/>
  <c r="K85"/>
  <c r="M85"/>
  <c r="E86"/>
  <c r="G86" s="1"/>
  <c r="I86"/>
  <c r="K86"/>
  <c r="M86"/>
  <c r="E87"/>
  <c r="I87"/>
  <c r="K87"/>
  <c r="M87"/>
  <c r="E88"/>
  <c r="G88" s="1"/>
  <c r="I88"/>
  <c r="K88"/>
  <c r="M88"/>
  <c r="E89"/>
  <c r="I89"/>
  <c r="K89"/>
  <c r="M89"/>
  <c r="E90"/>
  <c r="G90" s="1"/>
  <c r="I90"/>
  <c r="K90"/>
  <c r="M90"/>
  <c r="E91"/>
  <c r="I91"/>
  <c r="K91"/>
  <c r="M91"/>
  <c r="E92"/>
  <c r="G92" s="1"/>
  <c r="I92"/>
  <c r="K92"/>
  <c r="M92"/>
  <c r="E93"/>
  <c r="I93"/>
  <c r="K93"/>
  <c r="M93"/>
  <c r="E94"/>
  <c r="G94" s="1"/>
  <c r="I94"/>
  <c r="K94"/>
  <c r="M94"/>
  <c r="E95"/>
  <c r="I95"/>
  <c r="K95"/>
  <c r="M95"/>
  <c r="E96"/>
  <c r="G96" s="1"/>
  <c r="I96"/>
  <c r="K96"/>
  <c r="M96"/>
  <c r="E97"/>
  <c r="I97"/>
  <c r="K97"/>
  <c r="M97"/>
  <c r="E98"/>
  <c r="G98" s="1"/>
  <c r="I98"/>
  <c r="K98"/>
  <c r="M98"/>
  <c r="E99"/>
  <c r="I99"/>
  <c r="K99"/>
  <c r="M99"/>
  <c r="E100"/>
  <c r="G100" s="1"/>
  <c r="I100"/>
  <c r="K100"/>
  <c r="M100"/>
  <c r="E101"/>
  <c r="I101"/>
  <c r="K101"/>
  <c r="M101"/>
  <c r="E102"/>
  <c r="G102" s="1"/>
  <c r="I102"/>
  <c r="K102"/>
  <c r="M102"/>
  <c r="J97" i="21"/>
  <c r="W80"/>
  <c r="Y80"/>
  <c r="W81"/>
  <c r="Y81"/>
  <c r="W82"/>
  <c r="Y82"/>
  <c r="W83"/>
  <c r="Y83"/>
  <c r="W84"/>
  <c r="Y84"/>
  <c r="W85"/>
  <c r="Y85"/>
  <c r="W86"/>
  <c r="Y86"/>
  <c r="W87"/>
  <c r="Y87"/>
  <c r="W88"/>
  <c r="Y88"/>
  <c r="W89"/>
  <c r="Y89"/>
  <c r="W90"/>
  <c r="Y90"/>
  <c r="W91"/>
  <c r="Y91"/>
  <c r="W92"/>
  <c r="Y92"/>
  <c r="W93"/>
  <c r="Y93"/>
  <c r="W94"/>
  <c r="Y94"/>
  <c r="W95"/>
  <c r="Y95"/>
  <c r="W96"/>
  <c r="Y96"/>
  <c r="W97"/>
  <c r="Y97"/>
  <c r="W98"/>
  <c r="Y98"/>
  <c r="AA98"/>
  <c r="W99"/>
  <c r="Y99"/>
  <c r="AA99" s="1"/>
  <c r="W100"/>
  <c r="Y100"/>
  <c r="AA100" s="1"/>
  <c r="W101"/>
  <c r="Y101"/>
  <c r="AA101" s="1"/>
  <c r="W102"/>
  <c r="Y102"/>
  <c r="AA102" s="1"/>
  <c r="Q80"/>
  <c r="S80"/>
  <c r="U80" s="1"/>
  <c r="Q81"/>
  <c r="S81"/>
  <c r="U81" s="1"/>
  <c r="Q82"/>
  <c r="S82"/>
  <c r="Q83"/>
  <c r="S83"/>
  <c r="Q84"/>
  <c r="S84"/>
  <c r="U84" s="1"/>
  <c r="Q85"/>
  <c r="S85"/>
  <c r="Q86"/>
  <c r="S86"/>
  <c r="Q87"/>
  <c r="S87"/>
  <c r="Q88"/>
  <c r="S88"/>
  <c r="Q89"/>
  <c r="S89"/>
  <c r="U89"/>
  <c r="Q90"/>
  <c r="S90"/>
  <c r="Q91"/>
  <c r="S91"/>
  <c r="U91" s="1"/>
  <c r="Q92"/>
  <c r="S92"/>
  <c r="U92" s="1"/>
  <c r="Q93"/>
  <c r="S93"/>
  <c r="Q94"/>
  <c r="S94"/>
  <c r="Q95"/>
  <c r="S95"/>
  <c r="U95" s="1"/>
  <c r="Q96"/>
  <c r="S96"/>
  <c r="Q97"/>
  <c r="S97"/>
  <c r="Q98"/>
  <c r="S98"/>
  <c r="Q99"/>
  <c r="S99"/>
  <c r="Q100"/>
  <c r="S100"/>
  <c r="U100"/>
  <c r="Q101"/>
  <c r="S101"/>
  <c r="U101" s="1"/>
  <c r="Q102"/>
  <c r="S102"/>
  <c r="E80"/>
  <c r="I80"/>
  <c r="K80"/>
  <c r="M80"/>
  <c r="E81"/>
  <c r="G81" s="1"/>
  <c r="I81"/>
  <c r="K81"/>
  <c r="M81"/>
  <c r="E82"/>
  <c r="I82"/>
  <c r="K82"/>
  <c r="M82"/>
  <c r="E83"/>
  <c r="G83" s="1"/>
  <c r="I83"/>
  <c r="K83"/>
  <c r="M83"/>
  <c r="E84"/>
  <c r="I84"/>
  <c r="K84"/>
  <c r="M84"/>
  <c r="E85"/>
  <c r="G85" s="1"/>
  <c r="I85"/>
  <c r="K85"/>
  <c r="M85"/>
  <c r="E86"/>
  <c r="I86"/>
  <c r="K86"/>
  <c r="M86"/>
  <c r="E87"/>
  <c r="G87" s="1"/>
  <c r="I87"/>
  <c r="K87"/>
  <c r="M87"/>
  <c r="E88"/>
  <c r="I88"/>
  <c r="K88"/>
  <c r="M88"/>
  <c r="E89"/>
  <c r="G89" s="1"/>
  <c r="I89"/>
  <c r="K89"/>
  <c r="M89"/>
  <c r="E90"/>
  <c r="I90"/>
  <c r="K90"/>
  <c r="M90"/>
  <c r="E91"/>
  <c r="G91" s="1"/>
  <c r="I91"/>
  <c r="K91"/>
  <c r="M91"/>
  <c r="E92"/>
  <c r="I92"/>
  <c r="K92"/>
  <c r="M92"/>
  <c r="E93"/>
  <c r="G93" s="1"/>
  <c r="I93"/>
  <c r="K93"/>
  <c r="M93"/>
  <c r="E94"/>
  <c r="I94"/>
  <c r="K94"/>
  <c r="M94"/>
  <c r="E95"/>
  <c r="G95" s="1"/>
  <c r="I95"/>
  <c r="K95"/>
  <c r="M95"/>
  <c r="E96"/>
  <c r="I96"/>
  <c r="K96"/>
  <c r="M96"/>
  <c r="E97"/>
  <c r="G97" s="1"/>
  <c r="I97"/>
  <c r="K97"/>
  <c r="M97"/>
  <c r="E98"/>
  <c r="I98"/>
  <c r="K98"/>
  <c r="M98"/>
  <c r="E99"/>
  <c r="G99" s="1"/>
  <c r="I99"/>
  <c r="K99"/>
  <c r="M99"/>
  <c r="E100"/>
  <c r="I100"/>
  <c r="K100"/>
  <c r="M100"/>
  <c r="E101"/>
  <c r="G101" s="1"/>
  <c r="I101"/>
  <c r="K101"/>
  <c r="M101"/>
  <c r="E102"/>
  <c r="I102"/>
  <c r="K102"/>
  <c r="M102"/>
  <c r="R79" i="20"/>
  <c r="J80"/>
  <c r="X80"/>
  <c r="X81"/>
  <c r="L82"/>
  <c r="L84"/>
  <c r="T85"/>
  <c r="J86"/>
  <c r="D87"/>
  <c r="T89"/>
  <c r="V89" s="1"/>
  <c r="F90"/>
  <c r="T90"/>
  <c r="T91"/>
  <c r="F92"/>
  <c r="L92"/>
  <c r="R93"/>
  <c r="L94"/>
  <c r="F95"/>
  <c r="T95"/>
  <c r="F96"/>
  <c r="T96"/>
  <c r="F97"/>
  <c r="L97"/>
  <c r="T97"/>
  <c r="F98"/>
  <c r="J98"/>
  <c r="L98"/>
  <c r="Z98"/>
  <c r="L99"/>
  <c r="T99"/>
  <c r="F100"/>
  <c r="L100"/>
  <c r="T100"/>
  <c r="Z100"/>
  <c r="L101"/>
  <c r="T101"/>
  <c r="D102"/>
  <c r="F102"/>
  <c r="J102"/>
  <c r="T102"/>
  <c r="X102"/>
  <c r="W80"/>
  <c r="Y80"/>
  <c r="W81"/>
  <c r="Y81"/>
  <c r="W82"/>
  <c r="Y82"/>
  <c r="W83"/>
  <c r="Y83"/>
  <c r="W84"/>
  <c r="Y84"/>
  <c r="W85"/>
  <c r="Y85"/>
  <c r="W86"/>
  <c r="Y86"/>
  <c r="W87"/>
  <c r="Y87"/>
  <c r="W88"/>
  <c r="Y88"/>
  <c r="W89"/>
  <c r="Y89"/>
  <c r="W90"/>
  <c r="Y90"/>
  <c r="W91"/>
  <c r="Y91"/>
  <c r="W92"/>
  <c r="Y92"/>
  <c r="W93"/>
  <c r="Y93"/>
  <c r="W94"/>
  <c r="Y94"/>
  <c r="W95"/>
  <c r="Y95"/>
  <c r="W96"/>
  <c r="Y96"/>
  <c r="W97"/>
  <c r="Y97"/>
  <c r="W98"/>
  <c r="Y98"/>
  <c r="AA98"/>
  <c r="W99"/>
  <c r="Y99"/>
  <c r="AA99" s="1"/>
  <c r="W100"/>
  <c r="Y100"/>
  <c r="AA100" s="1"/>
  <c r="W101"/>
  <c r="Y101"/>
  <c r="W102"/>
  <c r="Y102"/>
  <c r="AA102" s="1"/>
  <c r="Q80"/>
  <c r="S80"/>
  <c r="U80" s="1"/>
  <c r="Q81"/>
  <c r="S81"/>
  <c r="Q82"/>
  <c r="S82"/>
  <c r="Q83"/>
  <c r="S83"/>
  <c r="U83" s="1"/>
  <c r="Q84"/>
  <c r="S84"/>
  <c r="Q85"/>
  <c r="S85"/>
  <c r="Q86"/>
  <c r="S86"/>
  <c r="Q87"/>
  <c r="S87"/>
  <c r="Q88"/>
  <c r="S88"/>
  <c r="U88"/>
  <c r="Q89"/>
  <c r="S89"/>
  <c r="U89" s="1"/>
  <c r="Q90"/>
  <c r="S90"/>
  <c r="Q91"/>
  <c r="S91"/>
  <c r="U91" s="1"/>
  <c r="Q92"/>
  <c r="S92"/>
  <c r="Q93"/>
  <c r="S93"/>
  <c r="U93" s="1"/>
  <c r="Q94"/>
  <c r="S94"/>
  <c r="Q95"/>
  <c r="S95"/>
  <c r="Q96"/>
  <c r="S96"/>
  <c r="Q97"/>
  <c r="S97"/>
  <c r="Q98"/>
  <c r="S98"/>
  <c r="Q99"/>
  <c r="S99"/>
  <c r="U99"/>
  <c r="Q100"/>
  <c r="S100"/>
  <c r="U100" s="1"/>
  <c r="Q101"/>
  <c r="S101"/>
  <c r="U101" s="1"/>
  <c r="Q102"/>
  <c r="S102"/>
  <c r="E80"/>
  <c r="G80" s="1"/>
  <c r="I80"/>
  <c r="K80"/>
  <c r="E81"/>
  <c r="I81"/>
  <c r="K81"/>
  <c r="E82"/>
  <c r="G82" s="1"/>
  <c r="I82"/>
  <c r="K82"/>
  <c r="E83"/>
  <c r="I83"/>
  <c r="K83"/>
  <c r="E84"/>
  <c r="G84" s="1"/>
  <c r="I84"/>
  <c r="K84"/>
  <c r="E85"/>
  <c r="I85"/>
  <c r="K85"/>
  <c r="E86"/>
  <c r="G86" s="1"/>
  <c r="I86"/>
  <c r="K86"/>
  <c r="E87"/>
  <c r="I87"/>
  <c r="K87"/>
  <c r="E88"/>
  <c r="G88" s="1"/>
  <c r="I88"/>
  <c r="K88"/>
  <c r="E89"/>
  <c r="I89"/>
  <c r="K89"/>
  <c r="E90"/>
  <c r="G90" s="1"/>
  <c r="I90"/>
  <c r="K90"/>
  <c r="E91"/>
  <c r="I91"/>
  <c r="K91"/>
  <c r="E92"/>
  <c r="G92" s="1"/>
  <c r="I92"/>
  <c r="K92"/>
  <c r="E93"/>
  <c r="I93"/>
  <c r="K93"/>
  <c r="E94"/>
  <c r="G94" s="1"/>
  <c r="I94"/>
  <c r="K94"/>
  <c r="E95"/>
  <c r="I95"/>
  <c r="K95"/>
  <c r="E96"/>
  <c r="G96" s="1"/>
  <c r="I96"/>
  <c r="K96"/>
  <c r="E97"/>
  <c r="I97"/>
  <c r="K97"/>
  <c r="E98"/>
  <c r="G98" s="1"/>
  <c r="I98"/>
  <c r="K98"/>
  <c r="E99"/>
  <c r="I99"/>
  <c r="K99"/>
  <c r="E100"/>
  <c r="G100" s="1"/>
  <c r="I100"/>
  <c r="K100"/>
  <c r="E101"/>
  <c r="I101"/>
  <c r="K101"/>
  <c r="E102"/>
  <c r="G102" s="1"/>
  <c r="I102"/>
  <c r="K102"/>
  <c r="J79" i="19"/>
  <c r="R79"/>
  <c r="J80"/>
  <c r="J81"/>
  <c r="J82"/>
  <c r="J83"/>
  <c r="R83"/>
  <c r="J84"/>
  <c r="R84"/>
  <c r="D85"/>
  <c r="F85"/>
  <c r="R85"/>
  <c r="T85"/>
  <c r="J86"/>
  <c r="R86"/>
  <c r="X86"/>
  <c r="D87"/>
  <c r="J87"/>
  <c r="R87"/>
  <c r="T87"/>
  <c r="J88"/>
  <c r="R88"/>
  <c r="X88"/>
  <c r="D89"/>
  <c r="J89"/>
  <c r="R89"/>
  <c r="Z89"/>
  <c r="J90"/>
  <c r="X90"/>
  <c r="J91"/>
  <c r="L91"/>
  <c r="Z91"/>
  <c r="J92"/>
  <c r="X92"/>
  <c r="F93"/>
  <c r="J93"/>
  <c r="T93"/>
  <c r="V93" s="1"/>
  <c r="R94"/>
  <c r="D95"/>
  <c r="F95"/>
  <c r="J95"/>
  <c r="T95"/>
  <c r="R96"/>
  <c r="J97"/>
  <c r="T97"/>
  <c r="Z97"/>
  <c r="X98"/>
  <c r="F99"/>
  <c r="T99"/>
  <c r="Z99"/>
  <c r="J100"/>
  <c r="D101"/>
  <c r="Z101"/>
  <c r="R102"/>
  <c r="W80"/>
  <c r="Y80"/>
  <c r="W81"/>
  <c r="Y81"/>
  <c r="W82"/>
  <c r="Y82"/>
  <c r="W83"/>
  <c r="Y83"/>
  <c r="W84"/>
  <c r="Y84"/>
  <c r="AA84"/>
  <c r="W85"/>
  <c r="Y85"/>
  <c r="W86"/>
  <c r="Y86"/>
  <c r="AA86" s="1"/>
  <c r="W87"/>
  <c r="Y87"/>
  <c r="AA87" s="1"/>
  <c r="W88"/>
  <c r="Y88"/>
  <c r="AA88" s="1"/>
  <c r="W89"/>
  <c r="Y89"/>
  <c r="W90"/>
  <c r="Y90"/>
  <c r="AA90" s="1"/>
  <c r="W91"/>
  <c r="Y91"/>
  <c r="AA91" s="1"/>
  <c r="W92"/>
  <c r="Y92"/>
  <c r="AA92" s="1"/>
  <c r="W93"/>
  <c r="Y93"/>
  <c r="AA93" s="1"/>
  <c r="W94"/>
  <c r="Y94"/>
  <c r="AA94" s="1"/>
  <c r="W95"/>
  <c r="Y95"/>
  <c r="W96"/>
  <c r="Y96"/>
  <c r="W97"/>
  <c r="Y97"/>
  <c r="W98"/>
  <c r="Y98"/>
  <c r="W99"/>
  <c r="Y99"/>
  <c r="W100"/>
  <c r="Y100"/>
  <c r="W101"/>
  <c r="Y101"/>
  <c r="W102"/>
  <c r="Y102"/>
  <c r="Q80"/>
  <c r="S80"/>
  <c r="Q81"/>
  <c r="S81"/>
  <c r="U81" s="1"/>
  <c r="Q82"/>
  <c r="S82"/>
  <c r="Q83"/>
  <c r="S83"/>
  <c r="Q84"/>
  <c r="S84"/>
  <c r="Q85"/>
  <c r="S85"/>
  <c r="Q86"/>
  <c r="S86"/>
  <c r="Q87"/>
  <c r="S87"/>
  <c r="Q88"/>
  <c r="S88"/>
  <c r="U88"/>
  <c r="Q89"/>
  <c r="S89"/>
  <c r="U89" s="1"/>
  <c r="Q90"/>
  <c r="S90"/>
  <c r="U90" s="1"/>
  <c r="Q91"/>
  <c r="S91"/>
  <c r="Q92"/>
  <c r="S92"/>
  <c r="U92" s="1"/>
  <c r="Q93"/>
  <c r="S93"/>
  <c r="Q94"/>
  <c r="S94"/>
  <c r="Q95"/>
  <c r="S95"/>
  <c r="Q96"/>
  <c r="S96"/>
  <c r="Q97"/>
  <c r="S97"/>
  <c r="U97"/>
  <c r="Q98"/>
  <c r="S98"/>
  <c r="Q99"/>
  <c r="S99"/>
  <c r="U99" s="1"/>
  <c r="Q100"/>
  <c r="S100"/>
  <c r="U100" s="1"/>
  <c r="Q101"/>
  <c r="S101"/>
  <c r="Q102"/>
  <c r="S102"/>
  <c r="E80"/>
  <c r="G80" s="1"/>
  <c r="I80"/>
  <c r="K80"/>
  <c r="E81"/>
  <c r="G81" s="1"/>
  <c r="I81"/>
  <c r="K81"/>
  <c r="E82"/>
  <c r="G82" s="1"/>
  <c r="I82"/>
  <c r="K82"/>
  <c r="E83"/>
  <c r="G83" s="1"/>
  <c r="I83"/>
  <c r="K83"/>
  <c r="E84"/>
  <c r="G84" s="1"/>
  <c r="I84"/>
  <c r="K84"/>
  <c r="E85"/>
  <c r="G85" s="1"/>
  <c r="I85"/>
  <c r="K85"/>
  <c r="E86"/>
  <c r="G86" s="1"/>
  <c r="I86"/>
  <c r="K86"/>
  <c r="E87"/>
  <c r="G87" s="1"/>
  <c r="I87"/>
  <c r="K87"/>
  <c r="E88"/>
  <c r="G88" s="1"/>
  <c r="I88"/>
  <c r="K88"/>
  <c r="E89"/>
  <c r="G89" s="1"/>
  <c r="I89"/>
  <c r="K89"/>
  <c r="E90"/>
  <c r="G90" s="1"/>
  <c r="I90"/>
  <c r="K90"/>
  <c r="E91"/>
  <c r="G91" s="1"/>
  <c r="I91"/>
  <c r="K91"/>
  <c r="E92"/>
  <c r="G92" s="1"/>
  <c r="I92"/>
  <c r="K92"/>
  <c r="E93"/>
  <c r="G93" s="1"/>
  <c r="I93"/>
  <c r="K93"/>
  <c r="E94"/>
  <c r="G94" s="1"/>
  <c r="I94"/>
  <c r="K94"/>
  <c r="E95"/>
  <c r="G95" s="1"/>
  <c r="I95"/>
  <c r="K95"/>
  <c r="E96"/>
  <c r="G96" s="1"/>
  <c r="I96"/>
  <c r="K96"/>
  <c r="E97"/>
  <c r="G97" s="1"/>
  <c r="I97"/>
  <c r="K97"/>
  <c r="E98"/>
  <c r="G98" s="1"/>
  <c r="I98"/>
  <c r="K98"/>
  <c r="E99"/>
  <c r="G99" s="1"/>
  <c r="I99"/>
  <c r="K99"/>
  <c r="E100"/>
  <c r="G100" s="1"/>
  <c r="I100"/>
  <c r="K100"/>
  <c r="E101"/>
  <c r="G101" s="1"/>
  <c r="I101"/>
  <c r="K101"/>
  <c r="E102"/>
  <c r="G102" s="1"/>
  <c r="I102"/>
  <c r="K102"/>
  <c r="X81" i="18"/>
  <c r="T85"/>
  <c r="F88"/>
  <c r="L90"/>
  <c r="L92"/>
  <c r="F94"/>
  <c r="L99"/>
  <c r="X102"/>
  <c r="W80"/>
  <c r="Y80"/>
  <c r="W81"/>
  <c r="Y81"/>
  <c r="W82"/>
  <c r="Y82"/>
  <c r="W83"/>
  <c r="Y83"/>
  <c r="W84"/>
  <c r="Y84"/>
  <c r="AA84"/>
  <c r="W85"/>
  <c r="Y85"/>
  <c r="AA85" s="1"/>
  <c r="W86"/>
  <c r="Y86"/>
  <c r="AA86" s="1"/>
  <c r="W87"/>
  <c r="Y87"/>
  <c r="AA87" s="1"/>
  <c r="W88"/>
  <c r="Y88"/>
  <c r="AA88" s="1"/>
  <c r="W89"/>
  <c r="Y89"/>
  <c r="W90"/>
  <c r="Y90"/>
  <c r="AA90" s="1"/>
  <c r="W91"/>
  <c r="Y91"/>
  <c r="AA91" s="1"/>
  <c r="W92"/>
  <c r="Y92"/>
  <c r="AA92" s="1"/>
  <c r="W93"/>
  <c r="Y93"/>
  <c r="W94"/>
  <c r="Y94"/>
  <c r="AA94" s="1"/>
  <c r="W95"/>
  <c r="Y95"/>
  <c r="W96"/>
  <c r="Y96"/>
  <c r="W97"/>
  <c r="Y97"/>
  <c r="W98"/>
  <c r="Y98"/>
  <c r="W99"/>
  <c r="Y99"/>
  <c r="W100"/>
  <c r="Y100"/>
  <c r="W101"/>
  <c r="Y101"/>
  <c r="W102"/>
  <c r="Y102"/>
  <c r="Q80"/>
  <c r="S80"/>
  <c r="Q81"/>
  <c r="S81"/>
  <c r="U81" s="1"/>
  <c r="Q82"/>
  <c r="S82"/>
  <c r="Q83"/>
  <c r="S83"/>
  <c r="Q84"/>
  <c r="S84"/>
  <c r="Q85"/>
  <c r="S85"/>
  <c r="U85"/>
  <c r="Q86"/>
  <c r="S86"/>
  <c r="Q87"/>
  <c r="S87"/>
  <c r="U87" s="1"/>
  <c r="Q88"/>
  <c r="S88"/>
  <c r="U88" s="1"/>
  <c r="Q89"/>
  <c r="S89"/>
  <c r="Q90"/>
  <c r="S90"/>
  <c r="Q91"/>
  <c r="S91"/>
  <c r="U91" s="1"/>
  <c r="Q92"/>
  <c r="S92"/>
  <c r="Q93"/>
  <c r="S93"/>
  <c r="Q94"/>
  <c r="S94"/>
  <c r="Q95"/>
  <c r="S95"/>
  <c r="Q96"/>
  <c r="S96"/>
  <c r="Q97"/>
  <c r="S97"/>
  <c r="U97"/>
  <c r="Q98"/>
  <c r="S98"/>
  <c r="U98" s="1"/>
  <c r="Q99"/>
  <c r="S99"/>
  <c r="U99" s="1"/>
  <c r="Q100"/>
  <c r="S100"/>
  <c r="Q101"/>
  <c r="S101"/>
  <c r="U101" s="1"/>
  <c r="Q102"/>
  <c r="S102"/>
  <c r="E80"/>
  <c r="G80" s="1"/>
  <c r="I80"/>
  <c r="K80"/>
  <c r="E81"/>
  <c r="G81" s="1"/>
  <c r="I81"/>
  <c r="K81"/>
  <c r="E82"/>
  <c r="G82" s="1"/>
  <c r="I82"/>
  <c r="K82"/>
  <c r="E83"/>
  <c r="G83" s="1"/>
  <c r="I83"/>
  <c r="K83"/>
  <c r="E84"/>
  <c r="G84" s="1"/>
  <c r="I84"/>
  <c r="K84"/>
  <c r="M84" s="1"/>
  <c r="E85"/>
  <c r="I85"/>
  <c r="K85"/>
  <c r="M85" s="1"/>
  <c r="E86"/>
  <c r="G86" s="1"/>
  <c r="I86"/>
  <c r="K86"/>
  <c r="M86" s="1"/>
  <c r="E87"/>
  <c r="I87"/>
  <c r="K87"/>
  <c r="M87" s="1"/>
  <c r="E88"/>
  <c r="G88" s="1"/>
  <c r="I88"/>
  <c r="K88"/>
  <c r="E89"/>
  <c r="G89" s="1"/>
  <c r="I89"/>
  <c r="K89"/>
  <c r="E90"/>
  <c r="G90" s="1"/>
  <c r="I90"/>
  <c r="K90"/>
  <c r="E91"/>
  <c r="I91"/>
  <c r="K91"/>
  <c r="E92"/>
  <c r="G92" s="1"/>
  <c r="I92"/>
  <c r="K92"/>
  <c r="E93"/>
  <c r="I93"/>
  <c r="K93"/>
  <c r="E94"/>
  <c r="G94" s="1"/>
  <c r="I94"/>
  <c r="K94"/>
  <c r="E95"/>
  <c r="I95"/>
  <c r="K95"/>
  <c r="E96"/>
  <c r="G96" s="1"/>
  <c r="I96"/>
  <c r="K96"/>
  <c r="E97"/>
  <c r="I97"/>
  <c r="K97"/>
  <c r="E98"/>
  <c r="G98" s="1"/>
  <c r="I98"/>
  <c r="K98"/>
  <c r="E99"/>
  <c r="I99"/>
  <c r="K99"/>
  <c r="E100"/>
  <c r="G100" s="1"/>
  <c r="I100"/>
  <c r="K100"/>
  <c r="E101"/>
  <c r="I101"/>
  <c r="K101"/>
  <c r="E102"/>
  <c r="G102" s="1"/>
  <c r="I102"/>
  <c r="K102"/>
  <c r="J85" i="17"/>
  <c r="R89"/>
  <c r="Z90"/>
  <c r="D92"/>
  <c r="L96"/>
  <c r="F99"/>
  <c r="R101"/>
  <c r="R102"/>
  <c r="W80"/>
  <c r="Y80"/>
  <c r="W81"/>
  <c r="Y81"/>
  <c r="W82"/>
  <c r="Y82"/>
  <c r="W83"/>
  <c r="Y83"/>
  <c r="W84"/>
  <c r="Y84"/>
  <c r="AA84"/>
  <c r="W85"/>
  <c r="Y85"/>
  <c r="W86"/>
  <c r="Y86"/>
  <c r="W87"/>
  <c r="Y87"/>
  <c r="AA87" s="1"/>
  <c r="W88"/>
  <c r="Y88"/>
  <c r="W89"/>
  <c r="Y89"/>
  <c r="W90"/>
  <c r="Y90"/>
  <c r="AA90" s="1"/>
  <c r="W91"/>
  <c r="Y91"/>
  <c r="W92"/>
  <c r="Y92"/>
  <c r="W93"/>
  <c r="Y93"/>
  <c r="W94"/>
  <c r="Y94"/>
  <c r="W95"/>
  <c r="Y95"/>
  <c r="AA95"/>
  <c r="W96"/>
  <c r="Y96"/>
  <c r="W97"/>
  <c r="Y97"/>
  <c r="AA97" s="1"/>
  <c r="W98"/>
  <c r="Y98"/>
  <c r="W99"/>
  <c r="Y99"/>
  <c r="AA99" s="1"/>
  <c r="W100"/>
  <c r="Y100"/>
  <c r="W101"/>
  <c r="Y101"/>
  <c r="W102"/>
  <c r="Y102"/>
  <c r="Q80"/>
  <c r="S80"/>
  <c r="Q81"/>
  <c r="S81"/>
  <c r="U81"/>
  <c r="Q82"/>
  <c r="S82"/>
  <c r="Q83"/>
  <c r="S83"/>
  <c r="U83" s="1"/>
  <c r="Q84"/>
  <c r="S84"/>
  <c r="U84" s="1"/>
  <c r="Q85"/>
  <c r="S85"/>
  <c r="Q86"/>
  <c r="S86"/>
  <c r="Q87"/>
  <c r="S87"/>
  <c r="U87" s="1"/>
  <c r="Q88"/>
  <c r="S88"/>
  <c r="Q89"/>
  <c r="S89"/>
  <c r="Q90"/>
  <c r="S90"/>
  <c r="Q91"/>
  <c r="S91"/>
  <c r="Q92"/>
  <c r="S92"/>
  <c r="U92"/>
  <c r="Q93"/>
  <c r="S93"/>
  <c r="U93" s="1"/>
  <c r="Q94"/>
  <c r="S94"/>
  <c r="U94" s="1"/>
  <c r="Q95"/>
  <c r="S95"/>
  <c r="Q96"/>
  <c r="S96"/>
  <c r="U96" s="1"/>
  <c r="Q97"/>
  <c r="S97"/>
  <c r="Q98"/>
  <c r="S98"/>
  <c r="Q99"/>
  <c r="S99"/>
  <c r="Q100"/>
  <c r="S100"/>
  <c r="Q101"/>
  <c r="S101"/>
  <c r="U101"/>
  <c r="Q102"/>
  <c r="S102"/>
  <c r="E80"/>
  <c r="I80"/>
  <c r="K80"/>
  <c r="E81"/>
  <c r="G81" s="1"/>
  <c r="I81"/>
  <c r="K81"/>
  <c r="E82"/>
  <c r="G82" s="1"/>
  <c r="I82"/>
  <c r="K82"/>
  <c r="E83"/>
  <c r="G83" s="1"/>
  <c r="I83"/>
  <c r="K83"/>
  <c r="M83" s="1"/>
  <c r="E84"/>
  <c r="I84"/>
  <c r="K84"/>
  <c r="E85"/>
  <c r="G85" s="1"/>
  <c r="I85"/>
  <c r="K85"/>
  <c r="E86"/>
  <c r="G86" s="1"/>
  <c r="I86"/>
  <c r="K86"/>
  <c r="E87"/>
  <c r="G87" s="1"/>
  <c r="I87"/>
  <c r="K87"/>
  <c r="M87" s="1"/>
  <c r="E88"/>
  <c r="I88"/>
  <c r="K88"/>
  <c r="E89"/>
  <c r="G89" s="1"/>
  <c r="I89"/>
  <c r="K89"/>
  <c r="E90"/>
  <c r="G90" s="1"/>
  <c r="I90"/>
  <c r="K90"/>
  <c r="E91"/>
  <c r="G91" s="1"/>
  <c r="I91"/>
  <c r="K91"/>
  <c r="M91" s="1"/>
  <c r="E92"/>
  <c r="I92"/>
  <c r="K92"/>
  <c r="E93"/>
  <c r="G93" s="1"/>
  <c r="I93"/>
  <c r="K93"/>
  <c r="E94"/>
  <c r="G94" s="1"/>
  <c r="I94"/>
  <c r="K94"/>
  <c r="E95"/>
  <c r="G95" s="1"/>
  <c r="I95"/>
  <c r="K95"/>
  <c r="M95" s="1"/>
  <c r="E96"/>
  <c r="I96"/>
  <c r="K96"/>
  <c r="E97"/>
  <c r="G97" s="1"/>
  <c r="I97"/>
  <c r="K97"/>
  <c r="E98"/>
  <c r="G98" s="1"/>
  <c r="I98"/>
  <c r="K98"/>
  <c r="E99"/>
  <c r="G99" s="1"/>
  <c r="I99"/>
  <c r="K99"/>
  <c r="M99" s="1"/>
  <c r="E100"/>
  <c r="I100"/>
  <c r="K100"/>
  <c r="E101"/>
  <c r="G101" s="1"/>
  <c r="I101"/>
  <c r="K101"/>
  <c r="E102"/>
  <c r="G102" s="1"/>
  <c r="I102"/>
  <c r="K102"/>
  <c r="W80" i="16"/>
  <c r="Y80"/>
  <c r="AA80"/>
  <c r="W81"/>
  <c r="Y81"/>
  <c r="W82"/>
  <c r="Y82"/>
  <c r="W83"/>
  <c r="Y83"/>
  <c r="W84"/>
  <c r="Y84"/>
  <c r="W85"/>
  <c r="Y85"/>
  <c r="W86"/>
  <c r="Y86"/>
  <c r="W87"/>
  <c r="Y87"/>
  <c r="W88"/>
  <c r="Y88"/>
  <c r="W89"/>
  <c r="Y89"/>
  <c r="W90"/>
  <c r="Y90"/>
  <c r="W91"/>
  <c r="Y91"/>
  <c r="AA91"/>
  <c r="W92"/>
  <c r="Y92"/>
  <c r="Y103" s="1"/>
  <c r="Y86" i="30" s="1"/>
  <c r="W93" i="16"/>
  <c r="Y93"/>
  <c r="W94"/>
  <c r="Y94"/>
  <c r="W95"/>
  <c r="Y95"/>
  <c r="W96"/>
  <c r="Y96"/>
  <c r="W97"/>
  <c r="Y97"/>
  <c r="W98"/>
  <c r="Y98"/>
  <c r="W99"/>
  <c r="Y99"/>
  <c r="W100"/>
  <c r="Y100"/>
  <c r="W101"/>
  <c r="Y101"/>
  <c r="W102"/>
  <c r="Y102"/>
  <c r="AA102"/>
  <c r="Q80"/>
  <c r="S80"/>
  <c r="U80" s="1"/>
  <c r="Q81"/>
  <c r="S81"/>
  <c r="U81" s="1"/>
  <c r="Q82"/>
  <c r="S82"/>
  <c r="Q83"/>
  <c r="S83"/>
  <c r="U83" s="1"/>
  <c r="Q84"/>
  <c r="S84"/>
  <c r="Q85"/>
  <c r="S85"/>
  <c r="Q86"/>
  <c r="S86"/>
  <c r="Q87"/>
  <c r="S87"/>
  <c r="Q88"/>
  <c r="S88"/>
  <c r="U88"/>
  <c r="Q89"/>
  <c r="S89"/>
  <c r="U89" s="1"/>
  <c r="Q90"/>
  <c r="S90"/>
  <c r="Q91"/>
  <c r="S91"/>
  <c r="U91" s="1"/>
  <c r="Q92"/>
  <c r="S92"/>
  <c r="Q93"/>
  <c r="S93"/>
  <c r="U93" s="1"/>
  <c r="Q94"/>
  <c r="S94"/>
  <c r="Q95"/>
  <c r="S95"/>
  <c r="Q96"/>
  <c r="S96"/>
  <c r="Q97"/>
  <c r="S97"/>
  <c r="Q98"/>
  <c r="S98"/>
  <c r="Q99"/>
  <c r="S99"/>
  <c r="U99"/>
  <c r="Q100"/>
  <c r="S100"/>
  <c r="U100" s="1"/>
  <c r="Q101"/>
  <c r="S101"/>
  <c r="U101" s="1"/>
  <c r="Q102"/>
  <c r="S102"/>
  <c r="E80"/>
  <c r="G80" s="1"/>
  <c r="I80"/>
  <c r="K80"/>
  <c r="E81"/>
  <c r="I81"/>
  <c r="K81"/>
  <c r="E82"/>
  <c r="G82" s="1"/>
  <c r="I82"/>
  <c r="K82"/>
  <c r="E83"/>
  <c r="I83"/>
  <c r="K83"/>
  <c r="E84"/>
  <c r="I84"/>
  <c r="K84"/>
  <c r="E85"/>
  <c r="G85" s="1"/>
  <c r="I85"/>
  <c r="K85"/>
  <c r="M85" s="1"/>
  <c r="E86"/>
  <c r="I86"/>
  <c r="K86"/>
  <c r="E87"/>
  <c r="G87" s="1"/>
  <c r="I87"/>
  <c r="K87"/>
  <c r="M87" s="1"/>
  <c r="E88"/>
  <c r="G88" s="1"/>
  <c r="I88"/>
  <c r="K88"/>
  <c r="E89"/>
  <c r="I89"/>
  <c r="K89"/>
  <c r="E90"/>
  <c r="G90" s="1"/>
  <c r="I90"/>
  <c r="K90"/>
  <c r="E91"/>
  <c r="G91" s="1"/>
  <c r="I91"/>
  <c r="K91"/>
  <c r="E92"/>
  <c r="G92" s="1"/>
  <c r="I92"/>
  <c r="K92"/>
  <c r="M92"/>
  <c r="E93"/>
  <c r="I93"/>
  <c r="K93"/>
  <c r="M93"/>
  <c r="E94"/>
  <c r="G94" s="1"/>
  <c r="I94"/>
  <c r="K94"/>
  <c r="M94"/>
  <c r="E95"/>
  <c r="G95"/>
  <c r="I95"/>
  <c r="K95"/>
  <c r="E96"/>
  <c r="I96"/>
  <c r="K96"/>
  <c r="E97"/>
  <c r="I97"/>
  <c r="K97"/>
  <c r="E98"/>
  <c r="I98"/>
  <c r="K98"/>
  <c r="E99"/>
  <c r="G99" s="1"/>
  <c r="I99"/>
  <c r="K99"/>
  <c r="E100"/>
  <c r="G100" s="1"/>
  <c r="I100"/>
  <c r="K100"/>
  <c r="M100" s="1"/>
  <c r="E101"/>
  <c r="I101"/>
  <c r="K101"/>
  <c r="M101" s="1"/>
  <c r="E102"/>
  <c r="G102" s="1"/>
  <c r="I102"/>
  <c r="K102"/>
  <c r="M102" s="1"/>
  <c r="Z79" i="15"/>
  <c r="D80"/>
  <c r="R81"/>
  <c r="T82"/>
  <c r="Z83"/>
  <c r="F84"/>
  <c r="R85"/>
  <c r="J87"/>
  <c r="J89"/>
  <c r="F92"/>
  <c r="D100"/>
  <c r="Z100"/>
  <c r="J102"/>
  <c r="W80"/>
  <c r="Y80"/>
  <c r="W81"/>
  <c r="Y81"/>
  <c r="W82"/>
  <c r="Y82"/>
  <c r="W83"/>
  <c r="Y83"/>
  <c r="W84"/>
  <c r="Y84"/>
  <c r="W85"/>
  <c r="Y85"/>
  <c r="W86"/>
  <c r="Y86"/>
  <c r="W87"/>
  <c r="Y87"/>
  <c r="W88"/>
  <c r="Y88"/>
  <c r="AA88"/>
  <c r="W89"/>
  <c r="Y89"/>
  <c r="W90"/>
  <c r="Y90"/>
  <c r="W91"/>
  <c r="Y91"/>
  <c r="W92"/>
  <c r="Y92"/>
  <c r="W93"/>
  <c r="Y93"/>
  <c r="W94"/>
  <c r="Y94"/>
  <c r="W95"/>
  <c r="Y95"/>
  <c r="W96"/>
  <c r="Y96"/>
  <c r="W97"/>
  <c r="Y97"/>
  <c r="W98"/>
  <c r="Y98"/>
  <c r="W99"/>
  <c r="Y99"/>
  <c r="AA99"/>
  <c r="W100"/>
  <c r="Y100"/>
  <c r="W101"/>
  <c r="Y101"/>
  <c r="W102"/>
  <c r="Y102"/>
  <c r="Q80"/>
  <c r="S80"/>
  <c r="Q81"/>
  <c r="S81"/>
  <c r="U81" s="1"/>
  <c r="Q82"/>
  <c r="S82"/>
  <c r="Q83"/>
  <c r="S83"/>
  <c r="Q84"/>
  <c r="S84"/>
  <c r="Q85"/>
  <c r="S85"/>
  <c r="Q86"/>
  <c r="S86"/>
  <c r="Q87"/>
  <c r="S87"/>
  <c r="U87"/>
  <c r="Q88"/>
  <c r="S88"/>
  <c r="U88" s="1"/>
  <c r="Q89"/>
  <c r="S89"/>
  <c r="U89" s="1"/>
  <c r="Q90"/>
  <c r="S90"/>
  <c r="Q91"/>
  <c r="S91"/>
  <c r="U91" s="1"/>
  <c r="Q92"/>
  <c r="S92"/>
  <c r="Q93"/>
  <c r="S93"/>
  <c r="Q94"/>
  <c r="S94"/>
  <c r="Q95"/>
  <c r="S95"/>
  <c r="Q96"/>
  <c r="S96"/>
  <c r="U96"/>
  <c r="Q97"/>
  <c r="S97"/>
  <c r="U97" s="1"/>
  <c r="Q98"/>
  <c r="S98"/>
  <c r="Q99"/>
  <c r="S99"/>
  <c r="U99" s="1"/>
  <c r="Q100"/>
  <c r="S100"/>
  <c r="Q101"/>
  <c r="S101"/>
  <c r="U101" s="1"/>
  <c r="Q102"/>
  <c r="S102"/>
  <c r="E80"/>
  <c r="G80" s="1"/>
  <c r="I80"/>
  <c r="K80"/>
  <c r="E81"/>
  <c r="G81" s="1"/>
  <c r="I81"/>
  <c r="K81"/>
  <c r="E82"/>
  <c r="G82" s="1"/>
  <c r="I82"/>
  <c r="K82"/>
  <c r="E83"/>
  <c r="G83" s="1"/>
  <c r="I83"/>
  <c r="K83"/>
  <c r="M83" s="1"/>
  <c r="E84"/>
  <c r="G84" s="1"/>
  <c r="I84"/>
  <c r="K84"/>
  <c r="E85"/>
  <c r="G85" s="1"/>
  <c r="I85"/>
  <c r="K85"/>
  <c r="M85" s="1"/>
  <c r="E86"/>
  <c r="I86"/>
  <c r="K86"/>
  <c r="E87"/>
  <c r="G87" s="1"/>
  <c r="I87"/>
  <c r="K87"/>
  <c r="E88"/>
  <c r="I88"/>
  <c r="K88"/>
  <c r="E89"/>
  <c r="G89" s="1"/>
  <c r="I89"/>
  <c r="K89"/>
  <c r="E90"/>
  <c r="G90" s="1"/>
  <c r="I90"/>
  <c r="K90"/>
  <c r="E91"/>
  <c r="G91" s="1"/>
  <c r="I91"/>
  <c r="K91"/>
  <c r="M91" s="1"/>
  <c r="E92"/>
  <c r="G92" s="1"/>
  <c r="I92"/>
  <c r="K92"/>
  <c r="E93"/>
  <c r="G93" s="1"/>
  <c r="I93"/>
  <c r="K93"/>
  <c r="M93" s="1"/>
  <c r="E94"/>
  <c r="G94" s="1"/>
  <c r="I94"/>
  <c r="K94"/>
  <c r="E95"/>
  <c r="G95" s="1"/>
  <c r="I95"/>
  <c r="K95"/>
  <c r="M95" s="1"/>
  <c r="E96"/>
  <c r="I96"/>
  <c r="K96"/>
  <c r="M96" s="1"/>
  <c r="E97"/>
  <c r="G97" s="1"/>
  <c r="I97"/>
  <c r="K97"/>
  <c r="M97" s="1"/>
  <c r="E98"/>
  <c r="I98"/>
  <c r="K98"/>
  <c r="E99"/>
  <c r="G99" s="1"/>
  <c r="I99"/>
  <c r="K99"/>
  <c r="E100"/>
  <c r="G100" s="1"/>
  <c r="I100"/>
  <c r="K100"/>
  <c r="M100" s="1"/>
  <c r="E101"/>
  <c r="G101" s="1"/>
  <c r="I101"/>
  <c r="K101"/>
  <c r="E102"/>
  <c r="G102" s="1"/>
  <c r="I102"/>
  <c r="K102"/>
  <c r="D79" i="27"/>
  <c r="J79"/>
  <c r="R79"/>
  <c r="X79"/>
  <c r="Z79"/>
  <c r="AB79" s="1"/>
  <c r="X80"/>
  <c r="D81"/>
  <c r="J81"/>
  <c r="R81"/>
  <c r="Z81"/>
  <c r="X82"/>
  <c r="J83"/>
  <c r="Z83"/>
  <c r="T85"/>
  <c r="Z85"/>
  <c r="F86"/>
  <c r="J86"/>
  <c r="R86"/>
  <c r="Z86"/>
  <c r="J87"/>
  <c r="L87"/>
  <c r="T87"/>
  <c r="Z87"/>
  <c r="F88"/>
  <c r="X88"/>
  <c r="Z88"/>
  <c r="F89"/>
  <c r="L89"/>
  <c r="T89"/>
  <c r="Z89"/>
  <c r="F90"/>
  <c r="J90"/>
  <c r="R90"/>
  <c r="X90"/>
  <c r="Z90"/>
  <c r="D91"/>
  <c r="F91"/>
  <c r="J91"/>
  <c r="L91"/>
  <c r="R91"/>
  <c r="T91"/>
  <c r="F92"/>
  <c r="J92"/>
  <c r="R92"/>
  <c r="Z92"/>
  <c r="F93"/>
  <c r="L93"/>
  <c r="R93"/>
  <c r="T93"/>
  <c r="Z93"/>
  <c r="F94"/>
  <c r="J94"/>
  <c r="X94"/>
  <c r="Z94"/>
  <c r="D95"/>
  <c r="J95"/>
  <c r="L95"/>
  <c r="Z95"/>
  <c r="F96"/>
  <c r="R96"/>
  <c r="X96"/>
  <c r="Z96"/>
  <c r="F97"/>
  <c r="J97"/>
  <c r="L97"/>
  <c r="T97"/>
  <c r="Z97"/>
  <c r="J98"/>
  <c r="X98"/>
  <c r="Z98"/>
  <c r="F99"/>
  <c r="H99" s="1"/>
  <c r="J99"/>
  <c r="R100"/>
  <c r="F101"/>
  <c r="L101"/>
  <c r="T101"/>
  <c r="Z101"/>
  <c r="J102"/>
  <c r="R102"/>
  <c r="X102"/>
  <c r="W80"/>
  <c r="Y80"/>
  <c r="AA80"/>
  <c r="W81"/>
  <c r="Y81"/>
  <c r="AA81" s="1"/>
  <c r="W82"/>
  <c r="Y82"/>
  <c r="AA82" s="1"/>
  <c r="W83"/>
  <c r="Y83"/>
  <c r="W84"/>
  <c r="Y84"/>
  <c r="W85"/>
  <c r="Y85"/>
  <c r="AA85" s="1"/>
  <c r="W86"/>
  <c r="Y86"/>
  <c r="W87"/>
  <c r="Y87"/>
  <c r="W88"/>
  <c r="Y88"/>
  <c r="W89"/>
  <c r="Y89"/>
  <c r="AA89"/>
  <c r="W90"/>
  <c r="Y90"/>
  <c r="AA90" s="1"/>
  <c r="W91"/>
  <c r="Y91"/>
  <c r="AA91" s="1"/>
  <c r="W92"/>
  <c r="Y92"/>
  <c r="W93"/>
  <c r="Y93"/>
  <c r="W94"/>
  <c r="Y94"/>
  <c r="AA94" s="1"/>
  <c r="W95"/>
  <c r="Y95"/>
  <c r="W96"/>
  <c r="Y96"/>
  <c r="AA96" s="1"/>
  <c r="W97"/>
  <c r="Y97"/>
  <c r="W98"/>
  <c r="Y98"/>
  <c r="AA98" s="1"/>
  <c r="W99"/>
  <c r="Y99"/>
  <c r="W100"/>
  <c r="Y100"/>
  <c r="W101"/>
  <c r="Y101"/>
  <c r="W102"/>
  <c r="Y102"/>
  <c r="Q80"/>
  <c r="S80"/>
  <c r="U80"/>
  <c r="Q81"/>
  <c r="S81"/>
  <c r="U81" s="1"/>
  <c r="Q82"/>
  <c r="S82"/>
  <c r="U82" s="1"/>
  <c r="Q83"/>
  <c r="S83"/>
  <c r="Q84"/>
  <c r="S84"/>
  <c r="U84" s="1"/>
  <c r="Q85"/>
  <c r="S85"/>
  <c r="Q86"/>
  <c r="S86"/>
  <c r="Q87"/>
  <c r="S87"/>
  <c r="Q88"/>
  <c r="S88"/>
  <c r="Q89"/>
  <c r="S89"/>
  <c r="U89"/>
  <c r="Q90"/>
  <c r="S90"/>
  <c r="U90" s="1"/>
  <c r="Q91"/>
  <c r="S91"/>
  <c r="U91" s="1"/>
  <c r="Q92"/>
  <c r="S92"/>
  <c r="Q93"/>
  <c r="S93"/>
  <c r="Q94"/>
  <c r="S94"/>
  <c r="U94" s="1"/>
  <c r="Q95"/>
  <c r="S95"/>
  <c r="Q96"/>
  <c r="S96"/>
  <c r="Q97"/>
  <c r="S97"/>
  <c r="Q98"/>
  <c r="S98"/>
  <c r="U98"/>
  <c r="Q99"/>
  <c r="S99"/>
  <c r="U99" s="1"/>
  <c r="Q100"/>
  <c r="S100"/>
  <c r="U100" s="1"/>
  <c r="Q101"/>
  <c r="S101"/>
  <c r="Q102"/>
  <c r="S102"/>
  <c r="E80"/>
  <c r="G80" s="1"/>
  <c r="I80"/>
  <c r="K80"/>
  <c r="E81"/>
  <c r="G81" s="1"/>
  <c r="I81"/>
  <c r="K81"/>
  <c r="M81" s="1"/>
  <c r="E82"/>
  <c r="G82" s="1"/>
  <c r="I82"/>
  <c r="K82"/>
  <c r="E83"/>
  <c r="I83"/>
  <c r="K83"/>
  <c r="M83" s="1"/>
  <c r="E84"/>
  <c r="G84" s="1"/>
  <c r="I84"/>
  <c r="K84"/>
  <c r="M84" s="1"/>
  <c r="E85"/>
  <c r="I85"/>
  <c r="K85"/>
  <c r="M85" s="1"/>
  <c r="E86"/>
  <c r="G86" s="1"/>
  <c r="I86"/>
  <c r="K86"/>
  <c r="E87"/>
  <c r="G87" s="1"/>
  <c r="I87"/>
  <c r="K87"/>
  <c r="E88"/>
  <c r="G88" s="1"/>
  <c r="I88"/>
  <c r="K88"/>
  <c r="M88" s="1"/>
  <c r="E89"/>
  <c r="G89" s="1"/>
  <c r="I89"/>
  <c r="K89"/>
  <c r="E90"/>
  <c r="G90" s="1"/>
  <c r="I90"/>
  <c r="K90"/>
  <c r="E91"/>
  <c r="I91"/>
  <c r="K91"/>
  <c r="M91"/>
  <c r="E92"/>
  <c r="G92" s="1"/>
  <c r="I92"/>
  <c r="K92"/>
  <c r="M92"/>
  <c r="E93"/>
  <c r="I93"/>
  <c r="K93"/>
  <c r="M93"/>
  <c r="E94"/>
  <c r="G94" s="1"/>
  <c r="I94"/>
  <c r="K94"/>
  <c r="E95"/>
  <c r="G95" s="1"/>
  <c r="I95"/>
  <c r="K95"/>
  <c r="M95" s="1"/>
  <c r="E96"/>
  <c r="G96" s="1"/>
  <c r="I96"/>
  <c r="K96"/>
  <c r="E97"/>
  <c r="G97" s="1"/>
  <c r="I97"/>
  <c r="K97"/>
  <c r="M97" s="1"/>
  <c r="E98"/>
  <c r="G98" s="1"/>
  <c r="I98"/>
  <c r="K98"/>
  <c r="E99"/>
  <c r="I99"/>
  <c r="K99"/>
  <c r="M99" s="1"/>
  <c r="E100"/>
  <c r="G100" s="1"/>
  <c r="I100"/>
  <c r="K100"/>
  <c r="M100" s="1"/>
  <c r="E101"/>
  <c r="I101"/>
  <c r="K101"/>
  <c r="M101" s="1"/>
  <c r="E102"/>
  <c r="G102" s="1"/>
  <c r="I102"/>
  <c r="K102"/>
  <c r="W80" i="26"/>
  <c r="Y80"/>
  <c r="Y103" s="1"/>
  <c r="Y82" i="30" s="1"/>
  <c r="W81" i="26"/>
  <c r="Y81"/>
  <c r="AA81" s="1"/>
  <c r="W82"/>
  <c r="Y82"/>
  <c r="W83"/>
  <c r="Y83"/>
  <c r="W84"/>
  <c r="Y84"/>
  <c r="W85"/>
  <c r="Y85"/>
  <c r="AA85"/>
  <c r="W86"/>
  <c r="Y86"/>
  <c r="AA86" s="1"/>
  <c r="W87"/>
  <c r="Y87"/>
  <c r="AA87" s="1"/>
  <c r="W88"/>
  <c r="Y88"/>
  <c r="W89"/>
  <c r="Y89"/>
  <c r="W90"/>
  <c r="Y90"/>
  <c r="AA90" s="1"/>
  <c r="W91"/>
  <c r="Y91"/>
  <c r="W92"/>
  <c r="Y92"/>
  <c r="W93"/>
  <c r="Y93"/>
  <c r="W94"/>
  <c r="Y94"/>
  <c r="AA94"/>
  <c r="W95"/>
  <c r="Y95"/>
  <c r="AA95" s="1"/>
  <c r="W96"/>
  <c r="Y96"/>
  <c r="W97"/>
  <c r="Y97"/>
  <c r="AA97" s="1"/>
  <c r="W98"/>
  <c r="Y98"/>
  <c r="W99"/>
  <c r="Y99"/>
  <c r="AA99" s="1"/>
  <c r="W100"/>
  <c r="Y100"/>
  <c r="W101"/>
  <c r="Y101"/>
  <c r="W102"/>
  <c r="Y102"/>
  <c r="Q80"/>
  <c r="S80"/>
  <c r="U80"/>
  <c r="Q81"/>
  <c r="S81"/>
  <c r="Q82"/>
  <c r="S82"/>
  <c r="U82" s="1"/>
  <c r="Q83"/>
  <c r="S83"/>
  <c r="U83" s="1"/>
  <c r="Q84"/>
  <c r="S84"/>
  <c r="Q85"/>
  <c r="S85"/>
  <c r="U85" s="1"/>
  <c r="Q86"/>
  <c r="S86"/>
  <c r="Q87"/>
  <c r="S87"/>
  <c r="Q88"/>
  <c r="S88"/>
  <c r="Q89"/>
  <c r="S89"/>
  <c r="Q90"/>
  <c r="S90"/>
  <c r="U90"/>
  <c r="Q91"/>
  <c r="S91"/>
  <c r="U91" s="1"/>
  <c r="Q92"/>
  <c r="S92"/>
  <c r="U92" s="1"/>
  <c r="Q93"/>
  <c r="S93"/>
  <c r="Q94"/>
  <c r="S94"/>
  <c r="U94" s="1"/>
  <c r="Q95"/>
  <c r="S95"/>
  <c r="Q96"/>
  <c r="S96"/>
  <c r="Q97"/>
  <c r="S97"/>
  <c r="Q98"/>
  <c r="S98"/>
  <c r="Q99"/>
  <c r="S99"/>
  <c r="U99"/>
  <c r="Q100"/>
  <c r="S100"/>
  <c r="U100" s="1"/>
  <c r="Q101"/>
  <c r="S101"/>
  <c r="U101" s="1"/>
  <c r="Q102"/>
  <c r="S102"/>
  <c r="E80"/>
  <c r="G80" s="1"/>
  <c r="I80"/>
  <c r="K80"/>
  <c r="E81"/>
  <c r="G81" s="1"/>
  <c r="I81"/>
  <c r="K81"/>
  <c r="M81" s="1"/>
  <c r="E82"/>
  <c r="I82"/>
  <c r="K82"/>
  <c r="M82" s="1"/>
  <c r="E83"/>
  <c r="G83" s="1"/>
  <c r="I83"/>
  <c r="K83"/>
  <c r="M83" s="1"/>
  <c r="E84"/>
  <c r="I84"/>
  <c r="K84"/>
  <c r="E85"/>
  <c r="G85" s="1"/>
  <c r="I85"/>
  <c r="K85"/>
  <c r="E86"/>
  <c r="G86" s="1"/>
  <c r="I86"/>
  <c r="K86"/>
  <c r="M86" s="1"/>
  <c r="E87"/>
  <c r="G87" s="1"/>
  <c r="I87"/>
  <c r="K87"/>
  <c r="E88"/>
  <c r="G88" s="1"/>
  <c r="I88"/>
  <c r="K88"/>
  <c r="E89"/>
  <c r="G89" s="1"/>
  <c r="I89"/>
  <c r="K89"/>
  <c r="M89"/>
  <c r="E90"/>
  <c r="I90"/>
  <c r="K90"/>
  <c r="M90"/>
  <c r="E91"/>
  <c r="G91" s="1"/>
  <c r="I91"/>
  <c r="K91"/>
  <c r="M91"/>
  <c r="E92"/>
  <c r="I92"/>
  <c r="K92"/>
  <c r="E93"/>
  <c r="G93" s="1"/>
  <c r="I93"/>
  <c r="K93"/>
  <c r="M93" s="1"/>
  <c r="E94"/>
  <c r="G94" s="1"/>
  <c r="I94"/>
  <c r="K94"/>
  <c r="E95"/>
  <c r="G95" s="1"/>
  <c r="I95"/>
  <c r="K95"/>
  <c r="M95" s="1"/>
  <c r="E96"/>
  <c r="G96" s="1"/>
  <c r="I96"/>
  <c r="K96"/>
  <c r="E97"/>
  <c r="G97" s="1"/>
  <c r="I97"/>
  <c r="K97"/>
  <c r="M97" s="1"/>
  <c r="E98"/>
  <c r="I98"/>
  <c r="K98"/>
  <c r="M98" s="1"/>
  <c r="E99"/>
  <c r="G99" s="1"/>
  <c r="I99"/>
  <c r="K99"/>
  <c r="M99" s="1"/>
  <c r="E100"/>
  <c r="I100"/>
  <c r="K100"/>
  <c r="E101"/>
  <c r="G101" s="1"/>
  <c r="I101"/>
  <c r="K101"/>
  <c r="E102"/>
  <c r="G102" s="1"/>
  <c r="I102"/>
  <c r="K102"/>
  <c r="M102" s="1"/>
  <c r="J81" i="14"/>
  <c r="Z83"/>
  <c r="X86"/>
  <c r="L89"/>
  <c r="L95"/>
  <c r="Z97"/>
  <c r="X98"/>
  <c r="X99"/>
  <c r="L100"/>
  <c r="F102"/>
  <c r="W80"/>
  <c r="W103" s="1"/>
  <c r="W81" i="30" s="1"/>
  <c r="Y80" i="14"/>
  <c r="W81"/>
  <c r="Y81"/>
  <c r="W82"/>
  <c r="Y82"/>
  <c r="W83"/>
  <c r="Y83"/>
  <c r="W84"/>
  <c r="Y84"/>
  <c r="AA84"/>
  <c r="W85"/>
  <c r="Y85"/>
  <c r="W86"/>
  <c r="Y86"/>
  <c r="AA86" s="1"/>
  <c r="W87"/>
  <c r="Y87"/>
  <c r="W88"/>
  <c r="Y88"/>
  <c r="W89"/>
  <c r="Y89"/>
  <c r="AA89" s="1"/>
  <c r="W90"/>
  <c r="Y90"/>
  <c r="W91"/>
  <c r="Y91"/>
  <c r="W92"/>
  <c r="Y92"/>
  <c r="W93"/>
  <c r="Y93"/>
  <c r="AA93"/>
  <c r="W94"/>
  <c r="Y94"/>
  <c r="W95"/>
  <c r="Y95"/>
  <c r="AA95" s="1"/>
  <c r="W96"/>
  <c r="Y96"/>
  <c r="W97"/>
  <c r="Y97"/>
  <c r="W98"/>
  <c r="Y98"/>
  <c r="AA98" s="1"/>
  <c r="W99"/>
  <c r="Y99"/>
  <c r="W100"/>
  <c r="Y100"/>
  <c r="W101"/>
  <c r="Y101"/>
  <c r="W102"/>
  <c r="Y102"/>
  <c r="AA102"/>
  <c r="Q80"/>
  <c r="S80"/>
  <c r="U80" s="1"/>
  <c r="Q81"/>
  <c r="S81"/>
  <c r="Q82"/>
  <c r="S82"/>
  <c r="U82" s="1"/>
  <c r="Q83"/>
  <c r="S83"/>
  <c r="Q84"/>
  <c r="S84"/>
  <c r="U84" s="1"/>
  <c r="Q85"/>
  <c r="S85"/>
  <c r="Q86"/>
  <c r="S86"/>
  <c r="Q87"/>
  <c r="S87"/>
  <c r="Q88"/>
  <c r="S88"/>
  <c r="U88"/>
  <c r="Q89"/>
  <c r="S89"/>
  <c r="Q90"/>
  <c r="S90"/>
  <c r="U90" s="1"/>
  <c r="Q91"/>
  <c r="S91"/>
  <c r="U91" s="1"/>
  <c r="Q92"/>
  <c r="S92"/>
  <c r="Q93"/>
  <c r="S93"/>
  <c r="U93" s="1"/>
  <c r="Q94"/>
  <c r="S94"/>
  <c r="Q95"/>
  <c r="S95"/>
  <c r="Q96"/>
  <c r="S96"/>
  <c r="Q97"/>
  <c r="S97"/>
  <c r="Q98"/>
  <c r="S98"/>
  <c r="U98"/>
  <c r="Q99"/>
  <c r="S99"/>
  <c r="U99" s="1"/>
  <c r="Q100"/>
  <c r="S100"/>
  <c r="U100" s="1"/>
  <c r="Q101"/>
  <c r="S101"/>
  <c r="Q102"/>
  <c r="S102"/>
  <c r="U102" s="1"/>
  <c r="E80"/>
  <c r="G80" s="1"/>
  <c r="I80"/>
  <c r="K80"/>
  <c r="E81"/>
  <c r="G81" s="1"/>
  <c r="I81"/>
  <c r="K81"/>
  <c r="E82"/>
  <c r="G82" s="1"/>
  <c r="I82"/>
  <c r="K82"/>
  <c r="E83"/>
  <c r="G83" s="1"/>
  <c r="I83"/>
  <c r="K83"/>
  <c r="E84"/>
  <c r="G84" s="1"/>
  <c r="I84"/>
  <c r="K84"/>
  <c r="E85"/>
  <c r="G85" s="1"/>
  <c r="I85"/>
  <c r="K85"/>
  <c r="E86"/>
  <c r="G86" s="1"/>
  <c r="I86"/>
  <c r="K86"/>
  <c r="E87"/>
  <c r="G87" s="1"/>
  <c r="I87"/>
  <c r="K87"/>
  <c r="E88"/>
  <c r="G88" s="1"/>
  <c r="I88"/>
  <c r="K88"/>
  <c r="E89"/>
  <c r="G89" s="1"/>
  <c r="I89"/>
  <c r="K89"/>
  <c r="E90"/>
  <c r="G90" s="1"/>
  <c r="I90"/>
  <c r="K90"/>
  <c r="E91"/>
  <c r="G91" s="1"/>
  <c r="I91"/>
  <c r="K91"/>
  <c r="E92"/>
  <c r="G92" s="1"/>
  <c r="I92"/>
  <c r="K92"/>
  <c r="E93"/>
  <c r="G93" s="1"/>
  <c r="I93"/>
  <c r="K93"/>
  <c r="E94"/>
  <c r="G94" s="1"/>
  <c r="I94"/>
  <c r="K94"/>
  <c r="E95"/>
  <c r="G95" s="1"/>
  <c r="I95"/>
  <c r="K95"/>
  <c r="E96"/>
  <c r="G96" s="1"/>
  <c r="I96"/>
  <c r="K96"/>
  <c r="E97"/>
  <c r="G97" s="1"/>
  <c r="I97"/>
  <c r="K97"/>
  <c r="E98"/>
  <c r="G98" s="1"/>
  <c r="I98"/>
  <c r="K98"/>
  <c r="E99"/>
  <c r="G99" s="1"/>
  <c r="I99"/>
  <c r="K99"/>
  <c r="E100"/>
  <c r="G100" s="1"/>
  <c r="I100"/>
  <c r="K100"/>
  <c r="E101"/>
  <c r="G101" s="1"/>
  <c r="I101"/>
  <c r="K101"/>
  <c r="E102"/>
  <c r="G102" s="1"/>
  <c r="I102"/>
  <c r="K102"/>
  <c r="J80" i="13"/>
  <c r="F81"/>
  <c r="Z91"/>
  <c r="X93"/>
  <c r="J95"/>
  <c r="F97"/>
  <c r="L98"/>
  <c r="J101"/>
  <c r="J102"/>
  <c r="F103"/>
  <c r="Z103"/>
  <c r="W81"/>
  <c r="Y81"/>
  <c r="W82"/>
  <c r="Y82"/>
  <c r="AA82" s="1"/>
  <c r="W83"/>
  <c r="Y83"/>
  <c r="W84"/>
  <c r="Y84"/>
  <c r="W85"/>
  <c r="Y85"/>
  <c r="W86"/>
  <c r="Y86"/>
  <c r="AA86"/>
  <c r="W87"/>
  <c r="Y87"/>
  <c r="AA87" s="1"/>
  <c r="W88"/>
  <c r="Y88"/>
  <c r="AA88" s="1"/>
  <c r="W89"/>
  <c r="Y89"/>
  <c r="W90"/>
  <c r="Y90"/>
  <c r="W91"/>
  <c r="Y91"/>
  <c r="AA91" s="1"/>
  <c r="W92"/>
  <c r="Y92"/>
  <c r="W93"/>
  <c r="Y93"/>
  <c r="W94"/>
  <c r="Y94"/>
  <c r="W95"/>
  <c r="Y95"/>
  <c r="AA95"/>
  <c r="W96"/>
  <c r="Y96"/>
  <c r="AA96" s="1"/>
  <c r="W97"/>
  <c r="Y97"/>
  <c r="W98"/>
  <c r="Y98"/>
  <c r="AA98" s="1"/>
  <c r="W99"/>
  <c r="Y99"/>
  <c r="W100"/>
  <c r="Y100"/>
  <c r="AA100" s="1"/>
  <c r="W101"/>
  <c r="Y101"/>
  <c r="W102"/>
  <c r="Y102"/>
  <c r="W103"/>
  <c r="Y103"/>
  <c r="Q81"/>
  <c r="S81"/>
  <c r="U81"/>
  <c r="Q82"/>
  <c r="S82"/>
  <c r="U82" s="1"/>
  <c r="Q83"/>
  <c r="S83"/>
  <c r="U83" s="1"/>
  <c r="Q84"/>
  <c r="S84"/>
  <c r="Q85"/>
  <c r="S85"/>
  <c r="U85" s="1"/>
  <c r="Q86"/>
  <c r="S86"/>
  <c r="Q87"/>
  <c r="S87"/>
  <c r="Q88"/>
  <c r="S88"/>
  <c r="Q89"/>
  <c r="S89"/>
  <c r="Q90"/>
  <c r="S90"/>
  <c r="U90"/>
  <c r="Q91"/>
  <c r="S91"/>
  <c r="U91" s="1"/>
  <c r="Q92"/>
  <c r="S92"/>
  <c r="U92" s="1"/>
  <c r="Q93"/>
  <c r="S93"/>
  <c r="Q94"/>
  <c r="S94"/>
  <c r="Q95"/>
  <c r="S95"/>
  <c r="U95" s="1"/>
  <c r="Q96"/>
  <c r="S96"/>
  <c r="Q97"/>
  <c r="S97"/>
  <c r="Q98"/>
  <c r="S98"/>
  <c r="Q99"/>
  <c r="S99"/>
  <c r="U99"/>
  <c r="Q100"/>
  <c r="S100"/>
  <c r="U100" s="1"/>
  <c r="Q101"/>
  <c r="S101"/>
  <c r="U101" s="1"/>
  <c r="Q102"/>
  <c r="S102"/>
  <c r="Q103"/>
  <c r="S103"/>
  <c r="E81"/>
  <c r="G81" s="1"/>
  <c r="I81"/>
  <c r="K81"/>
  <c r="E82"/>
  <c r="G82" s="1"/>
  <c r="I82"/>
  <c r="K82"/>
  <c r="M82" s="1"/>
  <c r="E83"/>
  <c r="I83"/>
  <c r="K83"/>
  <c r="E84"/>
  <c r="G84" s="1"/>
  <c r="I84"/>
  <c r="K84"/>
  <c r="E85"/>
  <c r="G85" s="1"/>
  <c r="I85"/>
  <c r="K85"/>
  <c r="M85" s="1"/>
  <c r="E86"/>
  <c r="G86" s="1"/>
  <c r="I86"/>
  <c r="K86"/>
  <c r="E87"/>
  <c r="G87" s="1"/>
  <c r="I87"/>
  <c r="K87"/>
  <c r="E88"/>
  <c r="G88" s="1"/>
  <c r="I88"/>
  <c r="K88"/>
  <c r="M88"/>
  <c r="E89"/>
  <c r="I89"/>
  <c r="K89"/>
  <c r="M89"/>
  <c r="E90"/>
  <c r="G90" s="1"/>
  <c r="I90"/>
  <c r="K90"/>
  <c r="M90"/>
  <c r="E91"/>
  <c r="I91"/>
  <c r="K91"/>
  <c r="E92"/>
  <c r="G92" s="1"/>
  <c r="I92"/>
  <c r="K92"/>
  <c r="M92" s="1"/>
  <c r="E93"/>
  <c r="G93" s="1"/>
  <c r="I93"/>
  <c r="K93"/>
  <c r="E94"/>
  <c r="G94" s="1"/>
  <c r="I94"/>
  <c r="K94"/>
  <c r="M94" s="1"/>
  <c r="E95"/>
  <c r="G95" s="1"/>
  <c r="I95"/>
  <c r="K95"/>
  <c r="E96"/>
  <c r="G96" s="1"/>
  <c r="I96"/>
  <c r="K96"/>
  <c r="M96" s="1"/>
  <c r="E97"/>
  <c r="I97"/>
  <c r="K97"/>
  <c r="M97" s="1"/>
  <c r="E98"/>
  <c r="G98" s="1"/>
  <c r="I98"/>
  <c r="K98"/>
  <c r="M98" s="1"/>
  <c r="E99"/>
  <c r="I99"/>
  <c r="K99"/>
  <c r="E100"/>
  <c r="G100" s="1"/>
  <c r="I100"/>
  <c r="K100"/>
  <c r="E101"/>
  <c r="G101" s="1"/>
  <c r="I101"/>
  <c r="K101"/>
  <c r="M101" s="1"/>
  <c r="E102"/>
  <c r="G102" s="1"/>
  <c r="I102"/>
  <c r="K102"/>
  <c r="E103"/>
  <c r="G103" s="1"/>
  <c r="I103"/>
  <c r="K103"/>
  <c r="Z81" i="25"/>
  <c r="L83"/>
  <c r="D85"/>
  <c r="Z87"/>
  <c r="X88"/>
  <c r="X89"/>
  <c r="F90"/>
  <c r="J91"/>
  <c r="N91" s="1"/>
  <c r="L91"/>
  <c r="T92"/>
  <c r="T93"/>
  <c r="T94"/>
  <c r="D95"/>
  <c r="D96"/>
  <c r="D97"/>
  <c r="J97"/>
  <c r="D98"/>
  <c r="L98"/>
  <c r="L99"/>
  <c r="R99"/>
  <c r="D100"/>
  <c r="F100"/>
  <c r="T100"/>
  <c r="D101"/>
  <c r="L101"/>
  <c r="F102"/>
  <c r="W80"/>
  <c r="Y80"/>
  <c r="W81"/>
  <c r="Y81"/>
  <c r="AA81" s="1"/>
  <c r="W82"/>
  <c r="Y82"/>
  <c r="W83"/>
  <c r="Y83"/>
  <c r="AA83" s="1"/>
  <c r="W84"/>
  <c r="Y84"/>
  <c r="W85"/>
  <c r="Y85"/>
  <c r="W86"/>
  <c r="Y86"/>
  <c r="W87"/>
  <c r="Y87"/>
  <c r="AA87"/>
  <c r="W88"/>
  <c r="Y88"/>
  <c r="AA88" s="1"/>
  <c r="W89"/>
  <c r="Y89"/>
  <c r="AA89" s="1"/>
  <c r="W90"/>
  <c r="Y90"/>
  <c r="W91"/>
  <c r="Y91"/>
  <c r="AA91" s="1"/>
  <c r="W92"/>
  <c r="Y92"/>
  <c r="W93"/>
  <c r="Y93"/>
  <c r="W94"/>
  <c r="Y94"/>
  <c r="W95"/>
  <c r="Y95"/>
  <c r="W96"/>
  <c r="Y96"/>
  <c r="W97"/>
  <c r="Y97"/>
  <c r="AA97"/>
  <c r="W98"/>
  <c r="Y98"/>
  <c r="AA98" s="1"/>
  <c r="W99"/>
  <c r="Y99"/>
  <c r="AA99" s="1"/>
  <c r="W100"/>
  <c r="Y100"/>
  <c r="W101"/>
  <c r="Y101"/>
  <c r="AA101" s="1"/>
  <c r="W102"/>
  <c r="Y102"/>
  <c r="Q80"/>
  <c r="S80"/>
  <c r="Q81"/>
  <c r="S81"/>
  <c r="Q82"/>
  <c r="S82"/>
  <c r="U82"/>
  <c r="Q83"/>
  <c r="S83"/>
  <c r="U83" s="1"/>
  <c r="Q84"/>
  <c r="S84"/>
  <c r="U84" s="1"/>
  <c r="Q85"/>
  <c r="S85"/>
  <c r="Q86"/>
  <c r="S86"/>
  <c r="U86" s="1"/>
  <c r="Q87"/>
  <c r="S87"/>
  <c r="Q88"/>
  <c r="S88"/>
  <c r="Q89"/>
  <c r="S89"/>
  <c r="Q90"/>
  <c r="S90"/>
  <c r="Q91"/>
  <c r="S91"/>
  <c r="U91"/>
  <c r="Q92"/>
  <c r="S92"/>
  <c r="U92" s="1"/>
  <c r="Q93"/>
  <c r="S93"/>
  <c r="Q94"/>
  <c r="S94"/>
  <c r="U94" s="1"/>
  <c r="Q95"/>
  <c r="S95"/>
  <c r="Q96"/>
  <c r="S96"/>
  <c r="U96" s="1"/>
  <c r="Q97"/>
  <c r="S97"/>
  <c r="Q98"/>
  <c r="S98"/>
  <c r="Q99"/>
  <c r="S99"/>
  <c r="Q100"/>
  <c r="S100"/>
  <c r="U100"/>
  <c r="Q101"/>
  <c r="S101"/>
  <c r="U101" s="1"/>
  <c r="Q102"/>
  <c r="S102"/>
  <c r="U102" s="1"/>
  <c r="E80"/>
  <c r="G80" s="1"/>
  <c r="I80"/>
  <c r="K80"/>
  <c r="E81"/>
  <c r="I81"/>
  <c r="K81"/>
  <c r="E82"/>
  <c r="G82" s="1"/>
  <c r="I82"/>
  <c r="K82"/>
  <c r="E83"/>
  <c r="I83"/>
  <c r="K83"/>
  <c r="E84"/>
  <c r="G84" s="1"/>
  <c r="I84"/>
  <c r="K84"/>
  <c r="E85"/>
  <c r="I85"/>
  <c r="K85"/>
  <c r="E86"/>
  <c r="G86" s="1"/>
  <c r="I86"/>
  <c r="K86"/>
  <c r="E87"/>
  <c r="I87"/>
  <c r="K87"/>
  <c r="E88"/>
  <c r="G88" s="1"/>
  <c r="I88"/>
  <c r="K88"/>
  <c r="E89"/>
  <c r="I89"/>
  <c r="K89"/>
  <c r="E90"/>
  <c r="G90" s="1"/>
  <c r="I90"/>
  <c r="K90"/>
  <c r="E91"/>
  <c r="I91"/>
  <c r="K91"/>
  <c r="E92"/>
  <c r="G92" s="1"/>
  <c r="I92"/>
  <c r="K92"/>
  <c r="E93"/>
  <c r="I93"/>
  <c r="K93"/>
  <c r="E94"/>
  <c r="G94" s="1"/>
  <c r="I94"/>
  <c r="K94"/>
  <c r="E95"/>
  <c r="I95"/>
  <c r="K95"/>
  <c r="E96"/>
  <c r="G96" s="1"/>
  <c r="I96"/>
  <c r="K96"/>
  <c r="E97"/>
  <c r="I97"/>
  <c r="K97"/>
  <c r="E98"/>
  <c r="G98" s="1"/>
  <c r="I98"/>
  <c r="K98"/>
  <c r="E99"/>
  <c r="I99"/>
  <c r="K99"/>
  <c r="E100"/>
  <c r="G100" s="1"/>
  <c r="I100"/>
  <c r="K100"/>
  <c r="E101"/>
  <c r="I101"/>
  <c r="K101"/>
  <c r="E102"/>
  <c r="G102" s="1"/>
  <c r="I102"/>
  <c r="K102"/>
  <c r="F85" i="12"/>
  <c r="L92"/>
  <c r="R96"/>
  <c r="R99"/>
  <c r="T102"/>
  <c r="W80"/>
  <c r="Y80"/>
  <c r="W81"/>
  <c r="Y81"/>
  <c r="W82"/>
  <c r="Y82"/>
  <c r="AA82" s="1"/>
  <c r="W83"/>
  <c r="Y83"/>
  <c r="W84"/>
  <c r="Y84"/>
  <c r="AA84" s="1"/>
  <c r="W85"/>
  <c r="Y85"/>
  <c r="W86"/>
  <c r="Y86"/>
  <c r="W87"/>
  <c r="Y87"/>
  <c r="W88"/>
  <c r="Y88"/>
  <c r="W89"/>
  <c r="Y89"/>
  <c r="AA89"/>
  <c r="W90"/>
  <c r="Y90"/>
  <c r="W91"/>
  <c r="Y91"/>
  <c r="AA91" s="1"/>
  <c r="W92"/>
  <c r="Y92"/>
  <c r="W93"/>
  <c r="Y93"/>
  <c r="W94"/>
  <c r="Y94"/>
  <c r="AA94" s="1"/>
  <c r="W95"/>
  <c r="Y95"/>
  <c r="W96"/>
  <c r="Y96"/>
  <c r="W97"/>
  <c r="Y97"/>
  <c r="W98"/>
  <c r="Y98"/>
  <c r="AA98"/>
  <c r="W99"/>
  <c r="Y99"/>
  <c r="W100"/>
  <c r="Y100"/>
  <c r="AA100" s="1"/>
  <c r="W101"/>
  <c r="Y101"/>
  <c r="W102"/>
  <c r="Y102"/>
  <c r="AA102" s="1"/>
  <c r="Q80"/>
  <c r="S80"/>
  <c r="Q81"/>
  <c r="S81"/>
  <c r="Q82"/>
  <c r="S82"/>
  <c r="Q83"/>
  <c r="S83"/>
  <c r="U83"/>
  <c r="Q84"/>
  <c r="S84"/>
  <c r="U84" s="1"/>
  <c r="Q85"/>
  <c r="S85"/>
  <c r="Q86"/>
  <c r="S86"/>
  <c r="U86" s="1"/>
  <c r="Q87"/>
  <c r="S87"/>
  <c r="Q88"/>
  <c r="S88"/>
  <c r="U88" s="1"/>
  <c r="Q89"/>
  <c r="S89"/>
  <c r="Q90"/>
  <c r="S90"/>
  <c r="Q91"/>
  <c r="S91"/>
  <c r="Q92"/>
  <c r="S92"/>
  <c r="U92"/>
  <c r="Q93"/>
  <c r="S93"/>
  <c r="Q94"/>
  <c r="S94"/>
  <c r="U94" s="1"/>
  <c r="Q95"/>
  <c r="S95"/>
  <c r="U95" s="1"/>
  <c r="Q96"/>
  <c r="S96"/>
  <c r="Q97"/>
  <c r="S97"/>
  <c r="U97" s="1"/>
  <c r="Q98"/>
  <c r="S98"/>
  <c r="Q99"/>
  <c r="S99"/>
  <c r="Q100"/>
  <c r="S100"/>
  <c r="Q101"/>
  <c r="S101"/>
  <c r="Q102"/>
  <c r="S102"/>
  <c r="U102"/>
  <c r="E80"/>
  <c r="G80"/>
  <c r="I80"/>
  <c r="K80"/>
  <c r="E81"/>
  <c r="G81"/>
  <c r="I81"/>
  <c r="K81"/>
  <c r="E82"/>
  <c r="G82"/>
  <c r="I82"/>
  <c r="K82"/>
  <c r="E83"/>
  <c r="G83"/>
  <c r="I83"/>
  <c r="K83"/>
  <c r="E84"/>
  <c r="G84"/>
  <c r="I84"/>
  <c r="K84"/>
  <c r="E85"/>
  <c r="G85"/>
  <c r="I85"/>
  <c r="K85"/>
  <c r="E86"/>
  <c r="G86"/>
  <c r="I86"/>
  <c r="K86"/>
  <c r="E87"/>
  <c r="G87"/>
  <c r="I87"/>
  <c r="K87"/>
  <c r="E88"/>
  <c r="G88"/>
  <c r="I88"/>
  <c r="K88"/>
  <c r="E89"/>
  <c r="G89"/>
  <c r="I89"/>
  <c r="K89"/>
  <c r="E90"/>
  <c r="G90"/>
  <c r="I90"/>
  <c r="K90"/>
  <c r="E91"/>
  <c r="G91"/>
  <c r="I91"/>
  <c r="K91"/>
  <c r="E92"/>
  <c r="G92"/>
  <c r="I92"/>
  <c r="K92"/>
  <c r="E93"/>
  <c r="G93"/>
  <c r="I93"/>
  <c r="K93"/>
  <c r="E94"/>
  <c r="G94"/>
  <c r="I94"/>
  <c r="K94"/>
  <c r="E95"/>
  <c r="G95"/>
  <c r="I95"/>
  <c r="K95"/>
  <c r="E96"/>
  <c r="G96"/>
  <c r="I96"/>
  <c r="K96"/>
  <c r="E97"/>
  <c r="G97"/>
  <c r="I97"/>
  <c r="K97"/>
  <c r="E98"/>
  <c r="G98"/>
  <c r="I98"/>
  <c r="K98"/>
  <c r="E99"/>
  <c r="G99"/>
  <c r="I99"/>
  <c r="K99"/>
  <c r="E100"/>
  <c r="G100"/>
  <c r="I100"/>
  <c r="K100"/>
  <c r="E101"/>
  <c r="G101"/>
  <c r="I101"/>
  <c r="K101"/>
  <c r="E102"/>
  <c r="G102"/>
  <c r="I102"/>
  <c r="K102"/>
  <c r="J79" i="11"/>
  <c r="J82"/>
  <c r="X83"/>
  <c r="Z85"/>
  <c r="T86"/>
  <c r="D88"/>
  <c r="L88"/>
  <c r="Z89"/>
  <c r="T90"/>
  <c r="D92"/>
  <c r="X92"/>
  <c r="R94"/>
  <c r="F95"/>
  <c r="T96"/>
  <c r="Z96"/>
  <c r="R97"/>
  <c r="D98"/>
  <c r="Z98"/>
  <c r="R102"/>
  <c r="W80"/>
  <c r="Y80"/>
  <c r="W81"/>
  <c r="Y81"/>
  <c r="AA81" s="1"/>
  <c r="W82"/>
  <c r="Y82"/>
  <c r="AA82" s="1"/>
  <c r="W83"/>
  <c r="Y83"/>
  <c r="W84"/>
  <c r="Y84"/>
  <c r="AA84" s="1"/>
  <c r="W85"/>
  <c r="Y85"/>
  <c r="W86"/>
  <c r="Y86"/>
  <c r="W87"/>
  <c r="Y87"/>
  <c r="W88"/>
  <c r="Y88"/>
  <c r="AA88"/>
  <c r="W89"/>
  <c r="Y89"/>
  <c r="AA89" s="1"/>
  <c r="W90"/>
  <c r="Y90"/>
  <c r="AA90" s="1"/>
  <c r="W91"/>
  <c r="Y91"/>
  <c r="W92"/>
  <c r="Y92"/>
  <c r="W93"/>
  <c r="Y93"/>
  <c r="AA93" s="1"/>
  <c r="W94"/>
  <c r="Y94"/>
  <c r="W95"/>
  <c r="Y95"/>
  <c r="W96"/>
  <c r="Y96"/>
  <c r="W97"/>
  <c r="Y97"/>
  <c r="W98"/>
  <c r="Y98"/>
  <c r="AA98"/>
  <c r="W99"/>
  <c r="Y99"/>
  <c r="AA99" s="1"/>
  <c r="W100"/>
  <c r="Y100"/>
  <c r="AA100" s="1"/>
  <c r="W101"/>
  <c r="Y101"/>
  <c r="W102"/>
  <c r="Y102"/>
  <c r="AA102" s="1"/>
  <c r="Q80"/>
  <c r="S80"/>
  <c r="Q81"/>
  <c r="S81"/>
  <c r="Q82"/>
  <c r="S82"/>
  <c r="Q83"/>
  <c r="S83"/>
  <c r="U83"/>
  <c r="Q84"/>
  <c r="S84"/>
  <c r="U84" s="1"/>
  <c r="Q85"/>
  <c r="S85"/>
  <c r="U85" s="1"/>
  <c r="Q86"/>
  <c r="S86"/>
  <c r="Q87"/>
  <c r="S87"/>
  <c r="U87" s="1"/>
  <c r="Q88"/>
  <c r="S88"/>
  <c r="Q89"/>
  <c r="S89"/>
  <c r="Q90"/>
  <c r="S90"/>
  <c r="Q91"/>
  <c r="S91"/>
  <c r="Q92"/>
  <c r="S92"/>
  <c r="U92"/>
  <c r="Q93"/>
  <c r="S93"/>
  <c r="Q94"/>
  <c r="S94"/>
  <c r="U94" s="1"/>
  <c r="Q95"/>
  <c r="S95"/>
  <c r="U95" s="1"/>
  <c r="Q96"/>
  <c r="S96"/>
  <c r="Q97"/>
  <c r="S97"/>
  <c r="U97" s="1"/>
  <c r="Q98"/>
  <c r="S98"/>
  <c r="Q99"/>
  <c r="S99"/>
  <c r="Q100"/>
  <c r="S100"/>
  <c r="Q101"/>
  <c r="S101"/>
  <c r="U101"/>
  <c r="Q102"/>
  <c r="S102"/>
  <c r="U102" s="1"/>
  <c r="E80"/>
  <c r="G80" s="1"/>
  <c r="I80"/>
  <c r="K80"/>
  <c r="E81"/>
  <c r="G81" s="1"/>
  <c r="I81"/>
  <c r="K81"/>
  <c r="M81" s="1"/>
  <c r="E82"/>
  <c r="G82" s="1"/>
  <c r="I82"/>
  <c r="K82"/>
  <c r="E83"/>
  <c r="I83"/>
  <c r="K83"/>
  <c r="M83" s="1"/>
  <c r="E84"/>
  <c r="G84" s="1"/>
  <c r="I84"/>
  <c r="K84"/>
  <c r="E85"/>
  <c r="G85" s="1"/>
  <c r="I85"/>
  <c r="K85"/>
  <c r="E86"/>
  <c r="G86" s="1"/>
  <c r="I86"/>
  <c r="K86"/>
  <c r="E87"/>
  <c r="I87"/>
  <c r="K87"/>
  <c r="E88"/>
  <c r="G88" s="1"/>
  <c r="I88"/>
  <c r="K88"/>
  <c r="E89"/>
  <c r="I89"/>
  <c r="K89"/>
  <c r="E90"/>
  <c r="G90" s="1"/>
  <c r="I90"/>
  <c r="K90"/>
  <c r="E91"/>
  <c r="I91"/>
  <c r="K91"/>
  <c r="E92"/>
  <c r="G92" s="1"/>
  <c r="I92"/>
  <c r="K92"/>
  <c r="E93"/>
  <c r="I93"/>
  <c r="K93"/>
  <c r="E94"/>
  <c r="G94" s="1"/>
  <c r="I94"/>
  <c r="K94"/>
  <c r="M94" s="1"/>
  <c r="E95"/>
  <c r="G95" s="1"/>
  <c r="I95"/>
  <c r="K95"/>
  <c r="E96"/>
  <c r="G96" s="1"/>
  <c r="I96"/>
  <c r="K96"/>
  <c r="M96" s="1"/>
  <c r="E97"/>
  <c r="G97" s="1"/>
  <c r="I97"/>
  <c r="K97"/>
  <c r="E98"/>
  <c r="G98" s="1"/>
  <c r="I98"/>
  <c r="K98"/>
  <c r="E99"/>
  <c r="I99"/>
  <c r="K99"/>
  <c r="M99"/>
  <c r="E100"/>
  <c r="G100" s="1"/>
  <c r="I100"/>
  <c r="K100"/>
  <c r="E101"/>
  <c r="G101" s="1"/>
  <c r="I101"/>
  <c r="K101"/>
  <c r="M101" s="1"/>
  <c r="E102"/>
  <c r="G102" s="1"/>
  <c r="I102"/>
  <c r="K102"/>
  <c r="D79" i="10"/>
  <c r="J81"/>
  <c r="X82"/>
  <c r="L85"/>
  <c r="X86"/>
  <c r="Z87"/>
  <c r="Z88"/>
  <c r="Z89"/>
  <c r="X90"/>
  <c r="X91"/>
  <c r="Z93"/>
  <c r="X94"/>
  <c r="X95"/>
  <c r="Z96"/>
  <c r="Z97"/>
  <c r="X98"/>
  <c r="X99"/>
  <c r="Z100"/>
  <c r="Z101"/>
  <c r="X102"/>
  <c r="W80"/>
  <c r="Y80"/>
  <c r="W81"/>
  <c r="Y81"/>
  <c r="AA81"/>
  <c r="W82"/>
  <c r="Y82"/>
  <c r="W83"/>
  <c r="Y83"/>
  <c r="AA83" s="1"/>
  <c r="W84"/>
  <c r="Y84"/>
  <c r="W85"/>
  <c r="Y85"/>
  <c r="W86"/>
  <c r="Y86"/>
  <c r="AA86" s="1"/>
  <c r="W87"/>
  <c r="Y87"/>
  <c r="W88"/>
  <c r="Y88"/>
  <c r="W89"/>
  <c r="Y89"/>
  <c r="W90"/>
  <c r="Y90"/>
  <c r="W91"/>
  <c r="Y91"/>
  <c r="AA91"/>
  <c r="W92"/>
  <c r="Y92"/>
  <c r="W93"/>
  <c r="Y93"/>
  <c r="AA93" s="1"/>
  <c r="W94"/>
  <c r="Y94"/>
  <c r="W95"/>
  <c r="Y95"/>
  <c r="AA95" s="1"/>
  <c r="W96"/>
  <c r="Y96"/>
  <c r="W97"/>
  <c r="Y97"/>
  <c r="W98"/>
  <c r="Y98"/>
  <c r="W99"/>
  <c r="Y99"/>
  <c r="AA99"/>
  <c r="W100"/>
  <c r="Y100"/>
  <c r="W101"/>
  <c r="Y101"/>
  <c r="W102"/>
  <c r="Y102"/>
  <c r="AA102" s="1"/>
  <c r="Q80"/>
  <c r="S80"/>
  <c r="Q81"/>
  <c r="S81"/>
  <c r="Q82"/>
  <c r="S82"/>
  <c r="U82" s="1"/>
  <c r="Q83"/>
  <c r="Q103" s="1"/>
  <c r="Q76" i="30" s="1"/>
  <c r="S83" i="10"/>
  <c r="Q84"/>
  <c r="S84"/>
  <c r="Q85"/>
  <c r="S85"/>
  <c r="Q86"/>
  <c r="S86"/>
  <c r="Q87"/>
  <c r="S87"/>
  <c r="U87"/>
  <c r="Q88"/>
  <c r="S88"/>
  <c r="U88" s="1"/>
  <c r="Q89"/>
  <c r="S89"/>
  <c r="U89" s="1"/>
  <c r="Q90"/>
  <c r="S90"/>
  <c r="Q91"/>
  <c r="S91"/>
  <c r="U91" s="1"/>
  <c r="Q92"/>
  <c r="S92"/>
  <c r="Q93"/>
  <c r="S93"/>
  <c r="U93" s="1"/>
  <c r="Q94"/>
  <c r="S94"/>
  <c r="Q95"/>
  <c r="S95"/>
  <c r="Q96"/>
  <c r="S96"/>
  <c r="Q97"/>
  <c r="S97"/>
  <c r="Q98"/>
  <c r="S98"/>
  <c r="U98"/>
  <c r="Q99"/>
  <c r="S99"/>
  <c r="U99" s="1"/>
  <c r="Q100"/>
  <c r="S100"/>
  <c r="U100" s="1"/>
  <c r="Q101"/>
  <c r="S101"/>
  <c r="Q102"/>
  <c r="S102"/>
  <c r="E80"/>
  <c r="G80" s="1"/>
  <c r="I80"/>
  <c r="K80"/>
  <c r="E81"/>
  <c r="G81" s="1"/>
  <c r="I81"/>
  <c r="K81"/>
  <c r="M81" s="1"/>
  <c r="E82"/>
  <c r="G82" s="1"/>
  <c r="I82"/>
  <c r="K82"/>
  <c r="M82" s="1"/>
  <c r="E83"/>
  <c r="G83" s="1"/>
  <c r="I83"/>
  <c r="K83"/>
  <c r="M83" s="1"/>
  <c r="E84"/>
  <c r="G84" s="1"/>
  <c r="I84"/>
  <c r="K84"/>
  <c r="M84" s="1"/>
  <c r="E85"/>
  <c r="G85" s="1"/>
  <c r="I85"/>
  <c r="K85"/>
  <c r="M85" s="1"/>
  <c r="E86"/>
  <c r="G86" s="1"/>
  <c r="I86"/>
  <c r="K86"/>
  <c r="E87"/>
  <c r="G87" s="1"/>
  <c r="I87"/>
  <c r="K87"/>
  <c r="E88"/>
  <c r="G88" s="1"/>
  <c r="I88"/>
  <c r="K88"/>
  <c r="E89"/>
  <c r="G89" s="1"/>
  <c r="I89"/>
  <c r="K89"/>
  <c r="M89"/>
  <c r="E90"/>
  <c r="G90" s="1"/>
  <c r="I90"/>
  <c r="K90"/>
  <c r="M90"/>
  <c r="E91"/>
  <c r="G91" s="1"/>
  <c r="I91"/>
  <c r="K91"/>
  <c r="M91"/>
  <c r="E92"/>
  <c r="G92" s="1"/>
  <c r="I92"/>
  <c r="K92"/>
  <c r="M92"/>
  <c r="E93"/>
  <c r="G93" s="1"/>
  <c r="I93"/>
  <c r="K93"/>
  <c r="M93"/>
  <c r="E94"/>
  <c r="G94" s="1"/>
  <c r="I94"/>
  <c r="K94"/>
  <c r="E95"/>
  <c r="G95" s="1"/>
  <c r="I95"/>
  <c r="K95"/>
  <c r="M95" s="1"/>
  <c r="E96"/>
  <c r="G96" s="1"/>
  <c r="I96"/>
  <c r="K96"/>
  <c r="E97"/>
  <c r="G97" s="1"/>
  <c r="I97"/>
  <c r="K97"/>
  <c r="M97" s="1"/>
  <c r="E98"/>
  <c r="G98" s="1"/>
  <c r="I98"/>
  <c r="K98"/>
  <c r="M98" s="1"/>
  <c r="E99"/>
  <c r="G99" s="1"/>
  <c r="I99"/>
  <c r="K99"/>
  <c r="M99" s="1"/>
  <c r="E100"/>
  <c r="G100" s="1"/>
  <c r="I100"/>
  <c r="K100"/>
  <c r="M100" s="1"/>
  <c r="E101"/>
  <c r="G101" s="1"/>
  <c r="I101"/>
  <c r="K101"/>
  <c r="M101" s="1"/>
  <c r="E102"/>
  <c r="G102" s="1"/>
  <c r="I102"/>
  <c r="K102"/>
  <c r="R79" i="9"/>
  <c r="X82"/>
  <c r="R83"/>
  <c r="X86"/>
  <c r="R87"/>
  <c r="X90"/>
  <c r="R91"/>
  <c r="X93"/>
  <c r="L94"/>
  <c r="F96"/>
  <c r="D98"/>
  <c r="X98"/>
  <c r="Z99"/>
  <c r="L101"/>
  <c r="X101"/>
  <c r="W80"/>
  <c r="Y80"/>
  <c r="W81"/>
  <c r="Y81"/>
  <c r="W82"/>
  <c r="Y82"/>
  <c r="AA82" s="1"/>
  <c r="W83"/>
  <c r="Y83"/>
  <c r="W84"/>
  <c r="Y84"/>
  <c r="W85"/>
  <c r="Y85"/>
  <c r="W86"/>
  <c r="Y86"/>
  <c r="AA86"/>
  <c r="W87"/>
  <c r="Y87"/>
  <c r="W88"/>
  <c r="Y88"/>
  <c r="W89"/>
  <c r="Y89"/>
  <c r="AA89" s="1"/>
  <c r="W90"/>
  <c r="Y90"/>
  <c r="W91"/>
  <c r="Y91"/>
  <c r="AA91" s="1"/>
  <c r="W92"/>
  <c r="Y92"/>
  <c r="W93"/>
  <c r="Y93"/>
  <c r="W94"/>
  <c r="Y94"/>
  <c r="W95"/>
  <c r="Y95"/>
  <c r="W96"/>
  <c r="Y96"/>
  <c r="AA96"/>
  <c r="W97"/>
  <c r="Y97"/>
  <c r="W98"/>
  <c r="Y98"/>
  <c r="AA98" s="1"/>
  <c r="W99"/>
  <c r="Y99"/>
  <c r="W100"/>
  <c r="Y100"/>
  <c r="AA100" s="1"/>
  <c r="W101"/>
  <c r="Y101"/>
  <c r="W102"/>
  <c r="Y102"/>
  <c r="Q80"/>
  <c r="S80"/>
  <c r="Q81"/>
  <c r="S81"/>
  <c r="U81"/>
  <c r="Q82"/>
  <c r="S82"/>
  <c r="U82" s="1"/>
  <c r="Q83"/>
  <c r="S83"/>
  <c r="U83" s="1"/>
  <c r="Q84"/>
  <c r="S84"/>
  <c r="Q85"/>
  <c r="S85"/>
  <c r="Q86"/>
  <c r="S86"/>
  <c r="U86" s="1"/>
  <c r="Q87"/>
  <c r="S87"/>
  <c r="Q88"/>
  <c r="S88"/>
  <c r="Q89"/>
  <c r="S89"/>
  <c r="Q90"/>
  <c r="S90"/>
  <c r="Q91"/>
  <c r="S91"/>
  <c r="U91"/>
  <c r="Q92"/>
  <c r="S92"/>
  <c r="U92" s="1"/>
  <c r="Q93"/>
  <c r="S93"/>
  <c r="U93" s="1"/>
  <c r="Q94"/>
  <c r="S94"/>
  <c r="Q95"/>
  <c r="S95"/>
  <c r="U95" s="1"/>
  <c r="Q96"/>
  <c r="S96"/>
  <c r="Q97"/>
  <c r="S97"/>
  <c r="Q98"/>
  <c r="S98"/>
  <c r="Q99"/>
  <c r="S99"/>
  <c r="U99"/>
  <c r="Q100"/>
  <c r="S100"/>
  <c r="U100" s="1"/>
  <c r="Q101"/>
  <c r="S101"/>
  <c r="Q102"/>
  <c r="S102"/>
  <c r="U102" s="1"/>
  <c r="E80"/>
  <c r="G80" s="1"/>
  <c r="I80"/>
  <c r="K80"/>
  <c r="E81"/>
  <c r="G81" s="1"/>
  <c r="I81"/>
  <c r="K81"/>
  <c r="E82"/>
  <c r="G82" s="1"/>
  <c r="I82"/>
  <c r="K82"/>
  <c r="E83"/>
  <c r="G83" s="1"/>
  <c r="I83"/>
  <c r="K83"/>
  <c r="E84"/>
  <c r="G84" s="1"/>
  <c r="I84"/>
  <c r="K84"/>
  <c r="E85"/>
  <c r="G85" s="1"/>
  <c r="I85"/>
  <c r="K85"/>
  <c r="E86"/>
  <c r="G86" s="1"/>
  <c r="I86"/>
  <c r="K86"/>
  <c r="E87"/>
  <c r="G87" s="1"/>
  <c r="I87"/>
  <c r="K87"/>
  <c r="E88"/>
  <c r="G88" s="1"/>
  <c r="I88"/>
  <c r="K88"/>
  <c r="E89"/>
  <c r="G89" s="1"/>
  <c r="I89"/>
  <c r="K89"/>
  <c r="E90"/>
  <c r="G90" s="1"/>
  <c r="I90"/>
  <c r="K90"/>
  <c r="E91"/>
  <c r="G91" s="1"/>
  <c r="I91"/>
  <c r="K91"/>
  <c r="E92"/>
  <c r="G92" s="1"/>
  <c r="I92"/>
  <c r="K92"/>
  <c r="M92" s="1"/>
  <c r="E93"/>
  <c r="G93" s="1"/>
  <c r="I93"/>
  <c r="K93"/>
  <c r="M93" s="1"/>
  <c r="E94"/>
  <c r="G94" s="1"/>
  <c r="I94"/>
  <c r="K94"/>
  <c r="M94" s="1"/>
  <c r="E95"/>
  <c r="G95" s="1"/>
  <c r="I95"/>
  <c r="K95"/>
  <c r="E96"/>
  <c r="G96" s="1"/>
  <c r="I96"/>
  <c r="K96"/>
  <c r="E97"/>
  <c r="G97" s="1"/>
  <c r="I97"/>
  <c r="K97"/>
  <c r="E98"/>
  <c r="G98" s="1"/>
  <c r="I98"/>
  <c r="K98"/>
  <c r="E99"/>
  <c r="G99" s="1"/>
  <c r="I99"/>
  <c r="K99"/>
  <c r="E100"/>
  <c r="G100" s="1"/>
  <c r="I100"/>
  <c r="K100"/>
  <c r="E101"/>
  <c r="G101" s="1"/>
  <c r="I101"/>
  <c r="K101"/>
  <c r="M101" s="1"/>
  <c r="E102"/>
  <c r="G102" s="1"/>
  <c r="I102"/>
  <c r="K102"/>
  <c r="W80" i="8"/>
  <c r="Y80"/>
  <c r="W81"/>
  <c r="Y81"/>
  <c r="W82"/>
  <c r="Y82"/>
  <c r="AA82"/>
  <c r="W83"/>
  <c r="Y83"/>
  <c r="W84"/>
  <c r="Y84"/>
  <c r="W85"/>
  <c r="Y85"/>
  <c r="AA85" s="1"/>
  <c r="W86"/>
  <c r="Y86"/>
  <c r="W87"/>
  <c r="Y87"/>
  <c r="AA87" s="1"/>
  <c r="W88"/>
  <c r="Y88"/>
  <c r="W89"/>
  <c r="Y89"/>
  <c r="W90"/>
  <c r="Y90"/>
  <c r="W91"/>
  <c r="Y91"/>
  <c r="W92"/>
  <c r="Y92"/>
  <c r="AA92"/>
  <c r="W93"/>
  <c r="Y93"/>
  <c r="W94"/>
  <c r="Y94"/>
  <c r="AA94" s="1"/>
  <c r="W95"/>
  <c r="Y95"/>
  <c r="W96"/>
  <c r="Y96"/>
  <c r="AA96" s="1"/>
  <c r="W97"/>
  <c r="Y97"/>
  <c r="W98"/>
  <c r="Y98"/>
  <c r="W99"/>
  <c r="Y99"/>
  <c r="W100"/>
  <c r="Y100"/>
  <c r="W101"/>
  <c r="Y101"/>
  <c r="AA101"/>
  <c r="W102"/>
  <c r="Y102"/>
  <c r="Q80"/>
  <c r="S80"/>
  <c r="U80" s="1"/>
  <c r="Q81"/>
  <c r="S81"/>
  <c r="Q82"/>
  <c r="S82"/>
  <c r="Q83"/>
  <c r="S83"/>
  <c r="U83" s="1"/>
  <c r="Q84"/>
  <c r="S84"/>
  <c r="Q85"/>
  <c r="S85"/>
  <c r="Q86"/>
  <c r="S86"/>
  <c r="Q87"/>
  <c r="S87"/>
  <c r="Q88"/>
  <c r="S88"/>
  <c r="U88"/>
  <c r="Q89"/>
  <c r="S89"/>
  <c r="U89" s="1"/>
  <c r="Q90"/>
  <c r="S90"/>
  <c r="U90" s="1"/>
  <c r="Q91"/>
  <c r="S91"/>
  <c r="Q92"/>
  <c r="S92"/>
  <c r="U92" s="1"/>
  <c r="Q93"/>
  <c r="S93"/>
  <c r="Q94"/>
  <c r="S94"/>
  <c r="Q95"/>
  <c r="S95"/>
  <c r="Q96"/>
  <c r="S96"/>
  <c r="U96"/>
  <c r="Q97"/>
  <c r="S97"/>
  <c r="Q98"/>
  <c r="S98"/>
  <c r="U98" s="1"/>
  <c r="Q99"/>
  <c r="S99"/>
  <c r="U99" s="1"/>
  <c r="Q100"/>
  <c r="S100"/>
  <c r="Q101"/>
  <c r="S101"/>
  <c r="Q102"/>
  <c r="S102"/>
  <c r="U102" s="1"/>
  <c r="E80"/>
  <c r="G80" s="1"/>
  <c r="I80"/>
  <c r="K80"/>
  <c r="E81"/>
  <c r="G81" s="1"/>
  <c r="I81"/>
  <c r="K81"/>
  <c r="E82"/>
  <c r="G82" s="1"/>
  <c r="I82"/>
  <c r="K82"/>
  <c r="M82" s="1"/>
  <c r="E83"/>
  <c r="G83" s="1"/>
  <c r="I83"/>
  <c r="K83"/>
  <c r="M83" s="1"/>
  <c r="E84"/>
  <c r="G84" s="1"/>
  <c r="I84"/>
  <c r="K84"/>
  <c r="M84" s="1"/>
  <c r="E85"/>
  <c r="G85" s="1"/>
  <c r="I85"/>
  <c r="K85"/>
  <c r="M85" s="1"/>
  <c r="E86"/>
  <c r="G86" s="1"/>
  <c r="I86"/>
  <c r="K86"/>
  <c r="E87"/>
  <c r="G87" s="1"/>
  <c r="I87"/>
  <c r="K87"/>
  <c r="E88"/>
  <c r="G88" s="1"/>
  <c r="I88"/>
  <c r="K88"/>
  <c r="E89"/>
  <c r="G89" s="1"/>
  <c r="I89"/>
  <c r="K89"/>
  <c r="M89"/>
  <c r="E90"/>
  <c r="G90"/>
  <c r="I90"/>
  <c r="K90"/>
  <c r="M90" s="1"/>
  <c r="O90" s="1"/>
  <c r="E91"/>
  <c r="G91"/>
  <c r="I91"/>
  <c r="K91"/>
  <c r="M91" s="1"/>
  <c r="O91" s="1"/>
  <c r="E92"/>
  <c r="G92"/>
  <c r="I92"/>
  <c r="K92"/>
  <c r="M92" s="1"/>
  <c r="O92" s="1"/>
  <c r="E93"/>
  <c r="G93"/>
  <c r="I93"/>
  <c r="K93"/>
  <c r="M93" s="1"/>
  <c r="O93" s="1"/>
  <c r="E94"/>
  <c r="G94"/>
  <c r="I94"/>
  <c r="K94"/>
  <c r="E95"/>
  <c r="G95"/>
  <c r="I95"/>
  <c r="K95"/>
  <c r="M95" s="1"/>
  <c r="O95" s="1"/>
  <c r="E96"/>
  <c r="G96"/>
  <c r="I96"/>
  <c r="K96"/>
  <c r="E97"/>
  <c r="G97"/>
  <c r="I97"/>
  <c r="K97"/>
  <c r="M97" s="1"/>
  <c r="O97" s="1"/>
  <c r="E98"/>
  <c r="G98" s="1"/>
  <c r="I98"/>
  <c r="K98"/>
  <c r="M98"/>
  <c r="E99"/>
  <c r="G99" s="1"/>
  <c r="I99"/>
  <c r="K99"/>
  <c r="M99"/>
  <c r="E100"/>
  <c r="G100" s="1"/>
  <c r="I100"/>
  <c r="K100"/>
  <c r="M100"/>
  <c r="E101"/>
  <c r="G101" s="1"/>
  <c r="I101"/>
  <c r="K101"/>
  <c r="M101"/>
  <c r="E102"/>
  <c r="G102" s="1"/>
  <c r="I102"/>
  <c r="M102" s="1"/>
  <c r="O102" s="1"/>
  <c r="K102"/>
  <c r="D86" i="7"/>
  <c r="D91"/>
  <c r="T92"/>
  <c r="D94"/>
  <c r="T95"/>
  <c r="T98"/>
  <c r="D100"/>
  <c r="L101"/>
  <c r="W80"/>
  <c r="Y80"/>
  <c r="W81"/>
  <c r="Y81"/>
  <c r="W82"/>
  <c r="Y82"/>
  <c r="AA82"/>
  <c r="W83"/>
  <c r="Y83"/>
  <c r="W84"/>
  <c r="Y84"/>
  <c r="W85"/>
  <c r="Y85"/>
  <c r="AA85" s="1"/>
  <c r="W86"/>
  <c r="Y86"/>
  <c r="W87"/>
  <c r="Y87"/>
  <c r="AA87" s="1"/>
  <c r="W88"/>
  <c r="Y88"/>
  <c r="W89"/>
  <c r="Y89"/>
  <c r="W90"/>
  <c r="Y90"/>
  <c r="W91"/>
  <c r="Y91"/>
  <c r="AA91"/>
  <c r="W92"/>
  <c r="Y92"/>
  <c r="AA92" s="1"/>
  <c r="W93"/>
  <c r="Y93"/>
  <c r="AA93" s="1"/>
  <c r="W94"/>
  <c r="Y94"/>
  <c r="W95"/>
  <c r="Y95"/>
  <c r="AA95" s="1"/>
  <c r="W96"/>
  <c r="Y96"/>
  <c r="W97"/>
  <c r="Y97"/>
  <c r="W98"/>
  <c r="Y98"/>
  <c r="W99"/>
  <c r="Y99"/>
  <c r="W100"/>
  <c r="Y100"/>
  <c r="W101"/>
  <c r="Y101"/>
  <c r="AA101"/>
  <c r="W102"/>
  <c r="Y102"/>
  <c r="AA102" s="1"/>
  <c r="Q80"/>
  <c r="S80"/>
  <c r="U80" s="1"/>
  <c r="Q81"/>
  <c r="S81"/>
  <c r="Q82"/>
  <c r="S82"/>
  <c r="Q83"/>
  <c r="S83"/>
  <c r="U83" s="1"/>
  <c r="Q84"/>
  <c r="S84"/>
  <c r="Q85"/>
  <c r="S85"/>
  <c r="Q86"/>
  <c r="S86"/>
  <c r="Q87"/>
  <c r="S87"/>
  <c r="U87"/>
  <c r="Q88"/>
  <c r="S88"/>
  <c r="U88" s="1"/>
  <c r="Q89"/>
  <c r="S89"/>
  <c r="U89" s="1"/>
  <c r="Q90"/>
  <c r="S90"/>
  <c r="Q91"/>
  <c r="S91"/>
  <c r="U91" s="1"/>
  <c r="Q92"/>
  <c r="S92"/>
  <c r="Q93"/>
  <c r="S93"/>
  <c r="Q94"/>
  <c r="S94"/>
  <c r="Q95"/>
  <c r="S95"/>
  <c r="Q96"/>
  <c r="S96"/>
  <c r="U96"/>
  <c r="Q97"/>
  <c r="S97"/>
  <c r="Q98"/>
  <c r="S98"/>
  <c r="U98" s="1"/>
  <c r="Q99"/>
  <c r="S99"/>
  <c r="U99" s="1"/>
  <c r="Q100"/>
  <c r="S100"/>
  <c r="Q101"/>
  <c r="S101"/>
  <c r="U101" s="1"/>
  <c r="Q102"/>
  <c r="S102"/>
  <c r="E80"/>
  <c r="G80" s="1"/>
  <c r="I80"/>
  <c r="K80"/>
  <c r="E81"/>
  <c r="G81" s="1"/>
  <c r="I81"/>
  <c r="K81"/>
  <c r="E82"/>
  <c r="G82" s="1"/>
  <c r="I82"/>
  <c r="K82"/>
  <c r="M82" s="1"/>
  <c r="E83"/>
  <c r="G83" s="1"/>
  <c r="I83"/>
  <c r="K83"/>
  <c r="E84"/>
  <c r="G84" s="1"/>
  <c r="I84"/>
  <c r="K84"/>
  <c r="E85"/>
  <c r="G85" s="1"/>
  <c r="I85"/>
  <c r="K85"/>
  <c r="M85"/>
  <c r="E86"/>
  <c r="G86" s="1"/>
  <c r="I86"/>
  <c r="K86"/>
  <c r="E87"/>
  <c r="G87" s="1"/>
  <c r="I87"/>
  <c r="K87"/>
  <c r="M87" s="1"/>
  <c r="E88"/>
  <c r="G88" s="1"/>
  <c r="I88"/>
  <c r="K88"/>
  <c r="E89"/>
  <c r="G89" s="1"/>
  <c r="I89"/>
  <c r="K89"/>
  <c r="E90"/>
  <c r="G90" s="1"/>
  <c r="I90"/>
  <c r="K90"/>
  <c r="E91"/>
  <c r="G91" s="1"/>
  <c r="I91"/>
  <c r="K91"/>
  <c r="E92"/>
  <c r="G92" s="1"/>
  <c r="I92"/>
  <c r="K92"/>
  <c r="E93"/>
  <c r="G93" s="1"/>
  <c r="I93"/>
  <c r="K93"/>
  <c r="E94"/>
  <c r="G94" s="1"/>
  <c r="I94"/>
  <c r="K94"/>
  <c r="E95"/>
  <c r="G95" s="1"/>
  <c r="I95"/>
  <c r="K95"/>
  <c r="E96"/>
  <c r="G96" s="1"/>
  <c r="I96"/>
  <c r="K96"/>
  <c r="E97"/>
  <c r="G97" s="1"/>
  <c r="I97"/>
  <c r="K97"/>
  <c r="M97" s="1"/>
  <c r="E98"/>
  <c r="G98" s="1"/>
  <c r="I98"/>
  <c r="K98"/>
  <c r="E99"/>
  <c r="G99" s="1"/>
  <c r="I99"/>
  <c r="K99"/>
  <c r="M99" s="1"/>
  <c r="E100"/>
  <c r="G100" s="1"/>
  <c r="I100"/>
  <c r="K100"/>
  <c r="E101"/>
  <c r="G101" s="1"/>
  <c r="I101"/>
  <c r="K101"/>
  <c r="M101" s="1"/>
  <c r="E102"/>
  <c r="G102" s="1"/>
  <c r="I102"/>
  <c r="K102"/>
  <c r="F79" i="4"/>
  <c r="L80"/>
  <c r="L82"/>
  <c r="F84"/>
  <c r="J85"/>
  <c r="F86"/>
  <c r="F87"/>
  <c r="D88"/>
  <c r="Z88"/>
  <c r="D90"/>
  <c r="T90"/>
  <c r="Z91"/>
  <c r="R92"/>
  <c r="D98"/>
  <c r="R98"/>
  <c r="D99"/>
  <c r="R99"/>
  <c r="F100"/>
  <c r="Z100"/>
  <c r="R101"/>
  <c r="F102"/>
  <c r="T102"/>
  <c r="W80"/>
  <c r="Y80"/>
  <c r="W81"/>
  <c r="Y81"/>
  <c r="AA81" s="1"/>
  <c r="W82"/>
  <c r="Y82"/>
  <c r="W83"/>
  <c r="Y83"/>
  <c r="W84"/>
  <c r="Y84"/>
  <c r="W85"/>
  <c r="Y85"/>
  <c r="W86"/>
  <c r="Y86"/>
  <c r="AA86"/>
  <c r="W87"/>
  <c r="Y87"/>
  <c r="W88"/>
  <c r="Y88"/>
  <c r="AA88" s="1"/>
  <c r="W89"/>
  <c r="Y89"/>
  <c r="W90"/>
  <c r="Y90"/>
  <c r="AA90" s="1"/>
  <c r="W91"/>
  <c r="Y91"/>
  <c r="W92"/>
  <c r="Y92"/>
  <c r="W93"/>
  <c r="Y93"/>
  <c r="W94"/>
  <c r="Y94"/>
  <c r="W95"/>
  <c r="Y95"/>
  <c r="AA95"/>
  <c r="W96"/>
  <c r="Y96"/>
  <c r="W97"/>
  <c r="Y97"/>
  <c r="AA97" s="1"/>
  <c r="W98"/>
  <c r="Y98"/>
  <c r="W99"/>
  <c r="Y99"/>
  <c r="W100"/>
  <c r="Y100"/>
  <c r="AA100" s="1"/>
  <c r="W101"/>
  <c r="Y101"/>
  <c r="W102"/>
  <c r="Y102"/>
  <c r="Q80"/>
  <c r="S80"/>
  <c r="Q81"/>
  <c r="S81"/>
  <c r="U81"/>
  <c r="Q82"/>
  <c r="S82"/>
  <c r="U82" s="1"/>
  <c r="Q83"/>
  <c r="S83"/>
  <c r="U83" s="1"/>
  <c r="Q84"/>
  <c r="S84"/>
  <c r="Q85"/>
  <c r="S85"/>
  <c r="Q86"/>
  <c r="S86"/>
  <c r="U86" s="1"/>
  <c r="Q87"/>
  <c r="S87"/>
  <c r="Q88"/>
  <c r="S88"/>
  <c r="Q89"/>
  <c r="S89"/>
  <c r="Q90"/>
  <c r="S90"/>
  <c r="Q91"/>
  <c r="S91"/>
  <c r="U91"/>
  <c r="Q92"/>
  <c r="S92"/>
  <c r="U92" s="1"/>
  <c r="Q93"/>
  <c r="S93"/>
  <c r="U93" s="1"/>
  <c r="Q94"/>
  <c r="S94"/>
  <c r="Q95"/>
  <c r="S95"/>
  <c r="U95" s="1"/>
  <c r="Q96"/>
  <c r="S96"/>
  <c r="Q97"/>
  <c r="S97"/>
  <c r="Q98"/>
  <c r="S98"/>
  <c r="Q99"/>
  <c r="S99"/>
  <c r="U99"/>
  <c r="Q100"/>
  <c r="S100"/>
  <c r="U100" s="1"/>
  <c r="Q101"/>
  <c r="S101"/>
  <c r="Q102"/>
  <c r="S102"/>
  <c r="U102" s="1"/>
  <c r="E80"/>
  <c r="G80" s="1"/>
  <c r="I80"/>
  <c r="K80"/>
  <c r="E81"/>
  <c r="G81" s="1"/>
  <c r="I81"/>
  <c r="K81"/>
  <c r="M81" s="1"/>
  <c r="E82"/>
  <c r="G82" s="1"/>
  <c r="I82"/>
  <c r="K82"/>
  <c r="E83"/>
  <c r="G83" s="1"/>
  <c r="I83"/>
  <c r="K83"/>
  <c r="M83" s="1"/>
  <c r="E84"/>
  <c r="G84" s="1"/>
  <c r="I84"/>
  <c r="K84"/>
  <c r="E85"/>
  <c r="G85" s="1"/>
  <c r="I85"/>
  <c r="K85"/>
  <c r="E86"/>
  <c r="G86" s="1"/>
  <c r="I86"/>
  <c r="K86"/>
  <c r="M86"/>
  <c r="E87"/>
  <c r="G87" s="1"/>
  <c r="I87"/>
  <c r="K87"/>
  <c r="E88"/>
  <c r="G88" s="1"/>
  <c r="I88"/>
  <c r="K88"/>
  <c r="M88" s="1"/>
  <c r="E89"/>
  <c r="G89" s="1"/>
  <c r="I89"/>
  <c r="K89"/>
  <c r="E90"/>
  <c r="G90" s="1"/>
  <c r="I90"/>
  <c r="K90"/>
  <c r="M90" s="1"/>
  <c r="E91"/>
  <c r="G91" s="1"/>
  <c r="I91"/>
  <c r="K91"/>
  <c r="E92"/>
  <c r="G92" s="1"/>
  <c r="I92"/>
  <c r="K92"/>
  <c r="M92" s="1"/>
  <c r="E93"/>
  <c r="G93" s="1"/>
  <c r="I93"/>
  <c r="K93"/>
  <c r="E94"/>
  <c r="G94" s="1"/>
  <c r="I94"/>
  <c r="K94"/>
  <c r="M94" s="1"/>
  <c r="E95"/>
  <c r="G95" s="1"/>
  <c r="I95"/>
  <c r="K95"/>
  <c r="E96"/>
  <c r="G96" s="1"/>
  <c r="I96"/>
  <c r="K96"/>
  <c r="E97"/>
  <c r="G97" s="1"/>
  <c r="I97"/>
  <c r="K97"/>
  <c r="M97" s="1"/>
  <c r="E98"/>
  <c r="G98" s="1"/>
  <c r="I98"/>
  <c r="K98"/>
  <c r="E99"/>
  <c r="G99" s="1"/>
  <c r="I99"/>
  <c r="K99"/>
  <c r="M99" s="1"/>
  <c r="E100"/>
  <c r="G100" s="1"/>
  <c r="I100"/>
  <c r="K100"/>
  <c r="E101"/>
  <c r="G101" s="1"/>
  <c r="I101"/>
  <c r="K101"/>
  <c r="E102"/>
  <c r="G102" s="1"/>
  <c r="I102"/>
  <c r="K102"/>
  <c r="M102"/>
  <c r="Y79" i="29"/>
  <c r="Y103"/>
  <c r="Y93" i="30" s="1"/>
  <c r="W79" i="29"/>
  <c r="S79"/>
  <c r="S103" s="1"/>
  <c r="S93" i="30" s="1"/>
  <c r="Q79" i="29"/>
  <c r="K79"/>
  <c r="K103"/>
  <c r="K93" i="30" s="1"/>
  <c r="I79" i="29"/>
  <c r="I103" s="1"/>
  <c r="I93" i="30" s="1"/>
  <c r="E79" i="29"/>
  <c r="E103" s="1"/>
  <c r="E93" i="30" s="1"/>
  <c r="C79" i="29"/>
  <c r="C103" s="1"/>
  <c r="C93" i="30" s="1"/>
  <c r="F72" i="29"/>
  <c r="C74"/>
  <c r="AA44"/>
  <c r="AA68"/>
  <c r="AA61" i="30" s="1"/>
  <c r="U44" i="29"/>
  <c r="U68" s="1"/>
  <c r="U61" i="30" s="1"/>
  <c r="M44" i="29"/>
  <c r="M68" s="1"/>
  <c r="M61" i="30" s="1"/>
  <c r="G44" i="29"/>
  <c r="F37"/>
  <c r="G37"/>
  <c r="AA9"/>
  <c r="AA33"/>
  <c r="AA29" i="30" s="1"/>
  <c r="U9" i="29"/>
  <c r="U33" s="1"/>
  <c r="U29" i="30" s="1"/>
  <c r="M9" i="29"/>
  <c r="M33" s="1"/>
  <c r="M29" i="30" s="1"/>
  <c r="G9" i="29"/>
  <c r="G33" s="1"/>
  <c r="G29" i="30" s="1"/>
  <c r="G2" i="29"/>
  <c r="Y84" i="30"/>
  <c r="W84"/>
  <c r="Q84"/>
  <c r="K84"/>
  <c r="I84"/>
  <c r="E84"/>
  <c r="AA52"/>
  <c r="U52"/>
  <c r="AA20"/>
  <c r="U20"/>
  <c r="M20"/>
  <c r="Y79" i="27"/>
  <c r="W79"/>
  <c r="W103" s="1"/>
  <c r="W83" i="30" s="1"/>
  <c r="S79" i="27"/>
  <c r="Q79"/>
  <c r="K79"/>
  <c r="I79"/>
  <c r="E79"/>
  <c r="C79"/>
  <c r="C103"/>
  <c r="C83" i="30" s="1"/>
  <c r="F72" i="27"/>
  <c r="C74" s="1"/>
  <c r="AA44"/>
  <c r="AA68" s="1"/>
  <c r="AA51" i="30" s="1"/>
  <c r="U44" i="27"/>
  <c r="U68"/>
  <c r="U51" i="30" s="1"/>
  <c r="M44" i="27"/>
  <c r="G44"/>
  <c r="G68" s="1"/>
  <c r="G51" i="30" s="1"/>
  <c r="F37" i="27"/>
  <c r="G37" s="1"/>
  <c r="AA9"/>
  <c r="AA33" s="1"/>
  <c r="AA19" i="30" s="1"/>
  <c r="U9" i="27"/>
  <c r="U33" s="1"/>
  <c r="U19" i="30" s="1"/>
  <c r="M9" i="27"/>
  <c r="M33" s="1"/>
  <c r="M19" i="30" s="1"/>
  <c r="G9" i="27"/>
  <c r="G2"/>
  <c r="Y79" i="26"/>
  <c r="W79"/>
  <c r="S79"/>
  <c r="Q79"/>
  <c r="K79"/>
  <c r="K103"/>
  <c r="K82" i="30" s="1"/>
  <c r="I79" i="26"/>
  <c r="E79"/>
  <c r="E103" s="1"/>
  <c r="E82" i="30" s="1"/>
  <c r="C79" i="26"/>
  <c r="C103" s="1"/>
  <c r="C82" i="30" s="1"/>
  <c r="F72" i="26"/>
  <c r="G72"/>
  <c r="AA44"/>
  <c r="AA68"/>
  <c r="AA50" i="30" s="1"/>
  <c r="U44" i="26"/>
  <c r="U68" s="1"/>
  <c r="U50" i="30" s="1"/>
  <c r="M44" i="26"/>
  <c r="M68" s="1"/>
  <c r="M50" i="30" s="1"/>
  <c r="G44" i="26"/>
  <c r="G68" s="1"/>
  <c r="G50" i="30" s="1"/>
  <c r="F37" i="26"/>
  <c r="C39"/>
  <c r="G37"/>
  <c r="AA9"/>
  <c r="AA33" s="1"/>
  <c r="AA18" i="30" s="1"/>
  <c r="U9" i="26"/>
  <c r="U33"/>
  <c r="U18" i="30" s="1"/>
  <c r="M9" i="26"/>
  <c r="M33" s="1"/>
  <c r="M18" i="30" s="1"/>
  <c r="G9" i="26"/>
  <c r="G33" s="1"/>
  <c r="G18" i="30" s="1"/>
  <c r="G2" i="26"/>
  <c r="Y79" i="25"/>
  <c r="W79"/>
  <c r="S79"/>
  <c r="Q79"/>
  <c r="K79"/>
  <c r="I79"/>
  <c r="E79"/>
  <c r="C79"/>
  <c r="F72"/>
  <c r="AA44"/>
  <c r="AA68" s="1"/>
  <c r="AA47" i="30" s="1"/>
  <c r="U44" i="25"/>
  <c r="U68"/>
  <c r="U47" i="30" s="1"/>
  <c r="M44" i="25"/>
  <c r="G44"/>
  <c r="F37"/>
  <c r="G37" s="1"/>
  <c r="AA9"/>
  <c r="AA33" s="1"/>
  <c r="AA15" i="30" s="1"/>
  <c r="U9" i="25"/>
  <c r="U33"/>
  <c r="U15" i="30" s="1"/>
  <c r="M9" i="25"/>
  <c r="G9"/>
  <c r="G33" s="1"/>
  <c r="G15" i="30" s="1"/>
  <c r="G2" i="25"/>
  <c r="G72" i="29"/>
  <c r="G72" i="27"/>
  <c r="M79" i="26"/>
  <c r="C74" i="25"/>
  <c r="G72"/>
  <c r="AA79"/>
  <c r="Y79" i="24"/>
  <c r="W79"/>
  <c r="W103" s="1"/>
  <c r="W95" i="30" s="1"/>
  <c r="S79" i="24"/>
  <c r="S103"/>
  <c r="S95" i="30" s="1"/>
  <c r="Q79" i="24"/>
  <c r="K79"/>
  <c r="K103" s="1"/>
  <c r="K95" i="30" s="1"/>
  <c r="I79" i="24"/>
  <c r="I103" s="1"/>
  <c r="I95" i="30" s="1"/>
  <c r="E79" i="24"/>
  <c r="E103" s="1"/>
  <c r="E95" i="30" s="1"/>
  <c r="C79" i="24"/>
  <c r="C103" s="1"/>
  <c r="C95" i="30" s="1"/>
  <c r="F72" i="24"/>
  <c r="C74"/>
  <c r="AA44"/>
  <c r="AA68"/>
  <c r="AA63" i="30" s="1"/>
  <c r="U44" i="24"/>
  <c r="U68" s="1"/>
  <c r="U63" i="30" s="1"/>
  <c r="M44" i="24"/>
  <c r="M68" s="1"/>
  <c r="M63" i="30" s="1"/>
  <c r="G44" i="24"/>
  <c r="F37"/>
  <c r="G37" s="1"/>
  <c r="AA9"/>
  <c r="U9"/>
  <c r="M9"/>
  <c r="M33" s="1"/>
  <c r="M31" i="30" s="1"/>
  <c r="G9" i="24"/>
  <c r="G2"/>
  <c r="Y79" i="23"/>
  <c r="Y103"/>
  <c r="Y94" i="30" s="1"/>
  <c r="W79" i="23"/>
  <c r="S79"/>
  <c r="S103" s="1"/>
  <c r="S94" i="30" s="1"/>
  <c r="Q79" i="23"/>
  <c r="K79"/>
  <c r="K103"/>
  <c r="K94" i="30" s="1"/>
  <c r="I79" i="23"/>
  <c r="I103" s="1"/>
  <c r="I94" i="30" s="1"/>
  <c r="E79" i="23"/>
  <c r="E103" s="1"/>
  <c r="E94" i="30" s="1"/>
  <c r="C79" i="23"/>
  <c r="C103" s="1"/>
  <c r="C94" i="30" s="1"/>
  <c r="F72" i="23"/>
  <c r="C74" s="1"/>
  <c r="AA44"/>
  <c r="AA68" s="1"/>
  <c r="AA62" i="30" s="1"/>
  <c r="U44" i="23"/>
  <c r="U68" s="1"/>
  <c r="U62" i="30" s="1"/>
  <c r="M44" i="23"/>
  <c r="M68"/>
  <c r="M62" i="30" s="1"/>
  <c r="G44" i="23"/>
  <c r="G68" s="1"/>
  <c r="G62" i="30" s="1"/>
  <c r="F37" i="23"/>
  <c r="C39" s="1"/>
  <c r="AA9"/>
  <c r="AA33" s="1"/>
  <c r="AA30" i="30" s="1"/>
  <c r="U9" i="23"/>
  <c r="U33" s="1"/>
  <c r="U30" i="30" s="1"/>
  <c r="M9" i="23"/>
  <c r="G9"/>
  <c r="G33" s="1"/>
  <c r="G30" i="30" s="1"/>
  <c r="G2" i="23"/>
  <c r="Y79" i="22"/>
  <c r="W79"/>
  <c r="S79"/>
  <c r="S103" s="1"/>
  <c r="S92" i="30" s="1"/>
  <c r="Q79" i="22"/>
  <c r="Q103"/>
  <c r="Q92" i="30" s="1"/>
  <c r="K79" i="22"/>
  <c r="I79"/>
  <c r="I103" s="1"/>
  <c r="I92" i="30" s="1"/>
  <c r="E79" i="22"/>
  <c r="E103" s="1"/>
  <c r="E92" i="30" s="1"/>
  <c r="C79" i="22"/>
  <c r="C103"/>
  <c r="C92" i="30" s="1"/>
  <c r="F72" i="22"/>
  <c r="C74" s="1"/>
  <c r="AA44"/>
  <c r="AA68" s="1"/>
  <c r="AA60" i="30" s="1"/>
  <c r="U44" i="22"/>
  <c r="U68"/>
  <c r="U60" i="30" s="1"/>
  <c r="M44" i="22"/>
  <c r="M68" s="1"/>
  <c r="M60" i="30" s="1"/>
  <c r="G44" i="22"/>
  <c r="G68" s="1"/>
  <c r="G60" i="30" s="1"/>
  <c r="F37" i="22"/>
  <c r="G37" s="1"/>
  <c r="AA9"/>
  <c r="AA33" s="1"/>
  <c r="AA28" i="30" s="1"/>
  <c r="U9" i="22"/>
  <c r="U33" s="1"/>
  <c r="U28" i="30" s="1"/>
  <c r="M9" i="22"/>
  <c r="M33" s="1"/>
  <c r="M28" i="30" s="1"/>
  <c r="G9" i="22"/>
  <c r="G33"/>
  <c r="G28" i="30" s="1"/>
  <c r="G2" i="22"/>
  <c r="Y79" i="21"/>
  <c r="Y103" s="1"/>
  <c r="Y91" i="30" s="1"/>
  <c r="W79" i="21"/>
  <c r="S79"/>
  <c r="S103" s="1"/>
  <c r="S91" i="30" s="1"/>
  <c r="Q79" i="21"/>
  <c r="Q103" s="1"/>
  <c r="Q91" i="30" s="1"/>
  <c r="K79" i="21"/>
  <c r="K103"/>
  <c r="K91" i="30" s="1"/>
  <c r="I79" i="21"/>
  <c r="E79"/>
  <c r="E103" s="1"/>
  <c r="E91" i="30" s="1"/>
  <c r="C79" i="21"/>
  <c r="C103" s="1"/>
  <c r="C91" i="30" s="1"/>
  <c r="F72" i="21"/>
  <c r="C74" s="1"/>
  <c r="AA44"/>
  <c r="AA68" s="1"/>
  <c r="AA59" i="30" s="1"/>
  <c r="U44" i="21"/>
  <c r="U68" s="1"/>
  <c r="U59" i="30" s="1"/>
  <c r="M44" i="21"/>
  <c r="M68" s="1"/>
  <c r="M59" i="30" s="1"/>
  <c r="G44" i="21"/>
  <c r="G68" s="1"/>
  <c r="G59" i="30" s="1"/>
  <c r="F37" i="21"/>
  <c r="AA9"/>
  <c r="AA33" s="1"/>
  <c r="AA27" i="30" s="1"/>
  <c r="U9" i="21"/>
  <c r="M9"/>
  <c r="G9"/>
  <c r="G33" s="1"/>
  <c r="G27" i="30" s="1"/>
  <c r="G2" i="21"/>
  <c r="Y79" i="20"/>
  <c r="Y103" s="1"/>
  <c r="Y90" i="30" s="1"/>
  <c r="W79" i="20"/>
  <c r="S79"/>
  <c r="U79" s="1"/>
  <c r="Q79"/>
  <c r="K79"/>
  <c r="K103" s="1"/>
  <c r="K90" i="30" s="1"/>
  <c r="I79" i="20"/>
  <c r="E79"/>
  <c r="E103" s="1"/>
  <c r="E90" i="30" s="1"/>
  <c r="C79" i="20"/>
  <c r="C103" s="1"/>
  <c r="C90" i="30" s="1"/>
  <c r="F72" i="20"/>
  <c r="C74" s="1"/>
  <c r="AA44"/>
  <c r="AA68" s="1"/>
  <c r="AA58" i="30" s="1"/>
  <c r="U44" i="20"/>
  <c r="U68" s="1"/>
  <c r="U58" i="30" s="1"/>
  <c r="M44" i="20"/>
  <c r="M68"/>
  <c r="M58" i="30" s="1"/>
  <c r="G44" i="20"/>
  <c r="G68" s="1"/>
  <c r="G58" i="30" s="1"/>
  <c r="F37" i="20"/>
  <c r="G37" s="1"/>
  <c r="AA9"/>
  <c r="AA33" s="1"/>
  <c r="AA26" i="30" s="1"/>
  <c r="U9" i="20"/>
  <c r="M9"/>
  <c r="G9"/>
  <c r="G33" s="1"/>
  <c r="G26" i="30" s="1"/>
  <c r="G2" i="20"/>
  <c r="Y79" i="19"/>
  <c r="AA79" s="1"/>
  <c r="W79"/>
  <c r="S79"/>
  <c r="U79" s="1"/>
  <c r="Q79"/>
  <c r="Q103"/>
  <c r="Q89" i="30" s="1"/>
  <c r="K79" i="19"/>
  <c r="K103" s="1"/>
  <c r="K89" i="30" s="1"/>
  <c r="I79" i="19"/>
  <c r="E79"/>
  <c r="C79"/>
  <c r="C103" s="1"/>
  <c r="C89" i="30" s="1"/>
  <c r="F72" i="19"/>
  <c r="C74" s="1"/>
  <c r="AA44"/>
  <c r="AA68" s="1"/>
  <c r="AA57" i="30" s="1"/>
  <c r="U44" i="19"/>
  <c r="U68" s="1"/>
  <c r="U57" i="30" s="1"/>
  <c r="M44" i="19"/>
  <c r="M68" s="1"/>
  <c r="M57" i="30" s="1"/>
  <c r="G44" i="19"/>
  <c r="G68" s="1"/>
  <c r="G57" i="30" s="1"/>
  <c r="F37" i="19"/>
  <c r="C39" s="1"/>
  <c r="AA9"/>
  <c r="U9"/>
  <c r="U33" s="1"/>
  <c r="U25" i="30" s="1"/>
  <c r="M9" i="19"/>
  <c r="G9"/>
  <c r="G33" s="1"/>
  <c r="G25" i="30" s="1"/>
  <c r="G2" i="19"/>
  <c r="Y79" i="18"/>
  <c r="AA79" s="1"/>
  <c r="W79"/>
  <c r="W103"/>
  <c r="W88" i="30" s="1"/>
  <c r="S79" i="18"/>
  <c r="Q79"/>
  <c r="Q103" s="1"/>
  <c r="Q88" i="30" s="1"/>
  <c r="K79" i="18"/>
  <c r="K103" s="1"/>
  <c r="K88" i="30" s="1"/>
  <c r="I79" i="18"/>
  <c r="M79" s="1"/>
  <c r="E79"/>
  <c r="E103" s="1"/>
  <c r="E88" i="30" s="1"/>
  <c r="C79" i="18"/>
  <c r="C103" s="1"/>
  <c r="C88" i="30" s="1"/>
  <c r="F72" i="18"/>
  <c r="C74" s="1"/>
  <c r="AA44"/>
  <c r="AA68" s="1"/>
  <c r="AA56" i="30" s="1"/>
  <c r="U44" i="18"/>
  <c r="U68" s="1"/>
  <c r="U56" i="30" s="1"/>
  <c r="M44" i="18"/>
  <c r="M68" s="1"/>
  <c r="M56" i="30" s="1"/>
  <c r="G44" i="18"/>
  <c r="G68" s="1"/>
  <c r="G56" i="30" s="1"/>
  <c r="F37" i="18"/>
  <c r="C39" s="1"/>
  <c r="AA9"/>
  <c r="AA33" s="1"/>
  <c r="AA24" i="30" s="1"/>
  <c r="U9" i="18"/>
  <c r="U33" s="1"/>
  <c r="U24" i="30" s="1"/>
  <c r="M9" i="18"/>
  <c r="M33" s="1"/>
  <c r="M24" i="30" s="1"/>
  <c r="G9" i="18"/>
  <c r="G33" s="1"/>
  <c r="G24" i="30" s="1"/>
  <c r="G2" i="18"/>
  <c r="Y79" i="17"/>
  <c r="W79"/>
  <c r="S79"/>
  <c r="Q79"/>
  <c r="K79"/>
  <c r="K103" s="1"/>
  <c r="K87" i="30" s="1"/>
  <c r="I79" i="17"/>
  <c r="I103" s="1"/>
  <c r="I87" i="30" s="1"/>
  <c r="E79" i="17"/>
  <c r="E103"/>
  <c r="E87" i="30" s="1"/>
  <c r="C79" i="17"/>
  <c r="C103" s="1"/>
  <c r="C87" i="30" s="1"/>
  <c r="F72" i="17"/>
  <c r="C74" s="1"/>
  <c r="AA44"/>
  <c r="AA68" s="1"/>
  <c r="AA55" i="30" s="1"/>
  <c r="U44" i="17"/>
  <c r="U68" s="1"/>
  <c r="U55" i="30" s="1"/>
  <c r="M44" i="17"/>
  <c r="M68" s="1"/>
  <c r="M55" i="30" s="1"/>
  <c r="G44" i="17"/>
  <c r="G68" s="1"/>
  <c r="G55" i="30" s="1"/>
  <c r="F37" i="17"/>
  <c r="G37" s="1"/>
  <c r="AA9"/>
  <c r="AA33" s="1"/>
  <c r="AA23" i="30" s="1"/>
  <c r="U9" i="17"/>
  <c r="U33" s="1"/>
  <c r="U23" i="30" s="1"/>
  <c r="M9" i="17"/>
  <c r="M33" s="1"/>
  <c r="M23" i="30" s="1"/>
  <c r="G9" i="17"/>
  <c r="G33" s="1"/>
  <c r="G23" i="30" s="1"/>
  <c r="G2" i="17"/>
  <c r="Y79" i="16"/>
  <c r="W79"/>
  <c r="W103" s="1"/>
  <c r="W86" i="30" s="1"/>
  <c r="S79" i="16"/>
  <c r="Q79"/>
  <c r="Q103" s="1"/>
  <c r="Q86" i="30" s="1"/>
  <c r="K79" i="16"/>
  <c r="I79"/>
  <c r="M79" s="1"/>
  <c r="E79"/>
  <c r="C79"/>
  <c r="C103" s="1"/>
  <c r="C86" i="30" s="1"/>
  <c r="F72" i="16"/>
  <c r="G72"/>
  <c r="AA44"/>
  <c r="AA68" s="1"/>
  <c r="AA54" i="30" s="1"/>
  <c r="U44" i="16"/>
  <c r="U68" s="1"/>
  <c r="U54" i="30" s="1"/>
  <c r="M44" i="16"/>
  <c r="M68" s="1"/>
  <c r="M54" i="30" s="1"/>
  <c r="G44" i="16"/>
  <c r="G68" s="1"/>
  <c r="G54" i="30" s="1"/>
  <c r="F37" i="16"/>
  <c r="G37"/>
  <c r="C39"/>
  <c r="AA9"/>
  <c r="AA33" s="1"/>
  <c r="AA22" i="30" s="1"/>
  <c r="U9" i="16"/>
  <c r="U33"/>
  <c r="U22" i="30" s="1"/>
  <c r="M9" i="16"/>
  <c r="M33" s="1"/>
  <c r="M22" i="30" s="1"/>
  <c r="G9" i="16"/>
  <c r="G33" s="1"/>
  <c r="G22" i="30" s="1"/>
  <c r="G2" i="16"/>
  <c r="Y79" i="15"/>
  <c r="W79"/>
  <c r="S79"/>
  <c r="S103" s="1"/>
  <c r="S85" i="30" s="1"/>
  <c r="Q79" i="15"/>
  <c r="K79"/>
  <c r="I79"/>
  <c r="M79" s="1"/>
  <c r="E79"/>
  <c r="C79"/>
  <c r="C103" s="1"/>
  <c r="C85" i="30" s="1"/>
  <c r="F72" i="15"/>
  <c r="C74"/>
  <c r="AA44"/>
  <c r="U44"/>
  <c r="U68" s="1"/>
  <c r="U53" i="30" s="1"/>
  <c r="M44" i="15"/>
  <c r="M68" s="1"/>
  <c r="M53" i="30" s="1"/>
  <c r="G44" i="15"/>
  <c r="G68" s="1"/>
  <c r="G53" i="30" s="1"/>
  <c r="F37" i="15"/>
  <c r="G37"/>
  <c r="AA9"/>
  <c r="AA33" s="1"/>
  <c r="AA21" i="30" s="1"/>
  <c r="U9" i="15"/>
  <c r="U33" s="1"/>
  <c r="U21" i="30" s="1"/>
  <c r="M9" i="15"/>
  <c r="M33" s="1"/>
  <c r="M21" i="30" s="1"/>
  <c r="G9" i="15"/>
  <c r="G33" s="1"/>
  <c r="G21" i="30" s="1"/>
  <c r="G2" i="15"/>
  <c r="Y79" i="14"/>
  <c r="W79"/>
  <c r="S79"/>
  <c r="S103" s="1"/>
  <c r="S81" i="30" s="1"/>
  <c r="Q79" i="14"/>
  <c r="K79"/>
  <c r="K103" s="1"/>
  <c r="K81" i="30" s="1"/>
  <c r="I79" i="14"/>
  <c r="E79"/>
  <c r="E103" s="1"/>
  <c r="E81" i="30" s="1"/>
  <c r="C79" i="14"/>
  <c r="C103" s="1"/>
  <c r="C81" i="30" s="1"/>
  <c r="F72" i="14"/>
  <c r="G72" s="1"/>
  <c r="AA44"/>
  <c r="AA68" s="1"/>
  <c r="AA49" i="30" s="1"/>
  <c r="U44" i="14"/>
  <c r="U68" s="1"/>
  <c r="U49" i="30" s="1"/>
  <c r="M44" i="14"/>
  <c r="G44"/>
  <c r="G68" s="1"/>
  <c r="G49" i="30" s="1"/>
  <c r="F37" i="14"/>
  <c r="C39" s="1"/>
  <c r="AA9"/>
  <c r="AA33" s="1"/>
  <c r="AA17" i="30" s="1"/>
  <c r="U9" i="14"/>
  <c r="U33" s="1"/>
  <c r="U17" i="30" s="1"/>
  <c r="M9" i="14"/>
  <c r="M33" s="1"/>
  <c r="M17" i="30" s="1"/>
  <c r="G9" i="14"/>
  <c r="G33" s="1"/>
  <c r="G17" i="30" s="1"/>
  <c r="O9" i="14"/>
  <c r="G2"/>
  <c r="Y80" i="13"/>
  <c r="Y104" s="1"/>
  <c r="Y80" i="30" s="1"/>
  <c r="W80" i="13"/>
  <c r="W104"/>
  <c r="W80" i="30" s="1"/>
  <c r="S80" i="13"/>
  <c r="Q80"/>
  <c r="Q104" s="1"/>
  <c r="Q80" i="30" s="1"/>
  <c r="K80" i="13"/>
  <c r="I80"/>
  <c r="I104" s="1"/>
  <c r="I80" i="30" s="1"/>
  <c r="E80" i="13"/>
  <c r="C80"/>
  <c r="C104" s="1"/>
  <c r="C80" i="30" s="1"/>
  <c r="F73" i="13"/>
  <c r="C75" s="1"/>
  <c r="AA45"/>
  <c r="AA69" s="1"/>
  <c r="AA48" i="30" s="1"/>
  <c r="U45" i="13"/>
  <c r="U69" s="1"/>
  <c r="U48" i="30" s="1"/>
  <c r="M45" i="13"/>
  <c r="M69" s="1"/>
  <c r="M48" i="30" s="1"/>
  <c r="G45" i="13"/>
  <c r="G69" s="1"/>
  <c r="G48" i="30" s="1"/>
  <c r="G38" i="13"/>
  <c r="F38"/>
  <c r="C40"/>
  <c r="AA10"/>
  <c r="AA34"/>
  <c r="AA16" i="30" s="1"/>
  <c r="U10" i="13"/>
  <c r="U34" s="1"/>
  <c r="U16" i="30" s="1"/>
  <c r="M10" i="13"/>
  <c r="M34" s="1"/>
  <c r="M16" i="30" s="1"/>
  <c r="G10" i="13"/>
  <c r="G34" s="1"/>
  <c r="G16" i="30" s="1"/>
  <c r="G3" i="13"/>
  <c r="Y79" i="12"/>
  <c r="W79"/>
  <c r="W103" s="1"/>
  <c r="W78" i="30" s="1"/>
  <c r="S79" i="12"/>
  <c r="Q79"/>
  <c r="U79" s="1"/>
  <c r="K79"/>
  <c r="I79"/>
  <c r="I103" s="1"/>
  <c r="I78" i="30" s="1"/>
  <c r="E79" i="12"/>
  <c r="E103"/>
  <c r="E78" i="30" s="1"/>
  <c r="C79" i="12"/>
  <c r="C103" s="1"/>
  <c r="C78" i="30" s="1"/>
  <c r="F72" i="12"/>
  <c r="C74" s="1"/>
  <c r="AA44"/>
  <c r="AA68" s="1"/>
  <c r="AA46" i="30" s="1"/>
  <c r="U44" i="12"/>
  <c r="U68" s="1"/>
  <c r="U46" i="30" s="1"/>
  <c r="M44" i="12"/>
  <c r="M68" s="1"/>
  <c r="M46" i="30" s="1"/>
  <c r="G44" i="12"/>
  <c r="G68" s="1"/>
  <c r="G46" i="30" s="1"/>
  <c r="F37" i="12"/>
  <c r="C39" s="1"/>
  <c r="G37"/>
  <c r="AA9"/>
  <c r="AA33" s="1"/>
  <c r="AA14" i="30" s="1"/>
  <c r="U9" i="12"/>
  <c r="U33" s="1"/>
  <c r="U14" i="30" s="1"/>
  <c r="M9" i="12"/>
  <c r="M33" s="1"/>
  <c r="M14" i="30" s="1"/>
  <c r="G9" i="12"/>
  <c r="G33" s="1"/>
  <c r="G14" i="30" s="1"/>
  <c r="G2" i="12"/>
  <c r="Y79" i="11"/>
  <c r="Y103" s="1"/>
  <c r="Y77" i="30" s="1"/>
  <c r="W79" i="11"/>
  <c r="S79"/>
  <c r="Q79"/>
  <c r="K79"/>
  <c r="I79"/>
  <c r="I103" s="1"/>
  <c r="I77" i="30" s="1"/>
  <c r="E79" i="11"/>
  <c r="E103"/>
  <c r="E77" i="30" s="1"/>
  <c r="C79" i="11"/>
  <c r="C103" s="1"/>
  <c r="C77" i="30" s="1"/>
  <c r="F72" i="11"/>
  <c r="C74" s="1"/>
  <c r="AA44"/>
  <c r="AA68" s="1"/>
  <c r="AA45" i="30" s="1"/>
  <c r="U44" i="11"/>
  <c r="U68" s="1"/>
  <c r="U45" i="30" s="1"/>
  <c r="M44" i="11"/>
  <c r="M68" s="1"/>
  <c r="M45" i="30" s="1"/>
  <c r="G44" i="11"/>
  <c r="G68" s="1"/>
  <c r="G45" i="30" s="1"/>
  <c r="F37" i="11"/>
  <c r="C39" s="1"/>
  <c r="AA9"/>
  <c r="AA33" s="1"/>
  <c r="AA13" i="30" s="1"/>
  <c r="U9" i="11"/>
  <c r="U33" s="1"/>
  <c r="U13" i="30" s="1"/>
  <c r="M9" i="11"/>
  <c r="G9"/>
  <c r="G33" s="1"/>
  <c r="G13" i="30" s="1"/>
  <c r="G2" i="11"/>
  <c r="Y79" i="10"/>
  <c r="W79"/>
  <c r="W103" s="1"/>
  <c r="W76" i="30" s="1"/>
  <c r="S79" i="10"/>
  <c r="Q79"/>
  <c r="K79"/>
  <c r="K103" s="1"/>
  <c r="K76" i="30" s="1"/>
  <c r="I79" i="10"/>
  <c r="E79"/>
  <c r="E103" s="1"/>
  <c r="E76" i="30" s="1"/>
  <c r="C79" i="10"/>
  <c r="C103" s="1"/>
  <c r="C76" i="30" s="1"/>
  <c r="F72" i="10"/>
  <c r="G72" s="1"/>
  <c r="AA44"/>
  <c r="AA68" s="1"/>
  <c r="AA44" i="30" s="1"/>
  <c r="U44" i="10"/>
  <c r="U68"/>
  <c r="U44" i="30" s="1"/>
  <c r="M44" i="10"/>
  <c r="M68" s="1"/>
  <c r="M44" i="30" s="1"/>
  <c r="G44" i="10"/>
  <c r="G68" s="1"/>
  <c r="G44" i="30" s="1"/>
  <c r="C39" i="10"/>
  <c r="F37"/>
  <c r="G37"/>
  <c r="AA9"/>
  <c r="AA33" s="1"/>
  <c r="AA12" i="30" s="1"/>
  <c r="U9" i="10"/>
  <c r="U33" s="1"/>
  <c r="U12" i="30" s="1"/>
  <c r="M9" i="10"/>
  <c r="M33" s="1"/>
  <c r="M12" i="30" s="1"/>
  <c r="G9" i="10"/>
  <c r="G33" s="1"/>
  <c r="G12" i="30" s="1"/>
  <c r="G2" i="10"/>
  <c r="M79" i="24"/>
  <c r="M103" s="1"/>
  <c r="M95" i="30" s="1"/>
  <c r="U79" i="24"/>
  <c r="O9" i="23"/>
  <c r="G72"/>
  <c r="G79"/>
  <c r="G103" s="1"/>
  <c r="G94" i="30" s="1"/>
  <c r="AA79" i="23"/>
  <c r="G72" i="22"/>
  <c r="C39"/>
  <c r="M79"/>
  <c r="G72" i="21"/>
  <c r="M79"/>
  <c r="M103" s="1"/>
  <c r="M91" i="30" s="1"/>
  <c r="U79" i="21"/>
  <c r="C39" i="20"/>
  <c r="O9" i="19"/>
  <c r="G72"/>
  <c r="G79"/>
  <c r="O9" i="17"/>
  <c r="G72" i="15"/>
  <c r="O45" i="13"/>
  <c r="AA79" i="12"/>
  <c r="U79" i="11"/>
  <c r="Y79" i="9"/>
  <c r="Y103"/>
  <c r="Y75" i="30" s="1"/>
  <c r="W79" i="9"/>
  <c r="AA79" s="1"/>
  <c r="S79"/>
  <c r="Q79"/>
  <c r="K79"/>
  <c r="K103" s="1"/>
  <c r="K75" i="30" s="1"/>
  <c r="I79" i="9"/>
  <c r="I103"/>
  <c r="I75" i="30" s="1"/>
  <c r="E79" i="9"/>
  <c r="C79"/>
  <c r="C103" s="1"/>
  <c r="C75" i="30" s="1"/>
  <c r="F72" i="9"/>
  <c r="AA44"/>
  <c r="AA68" s="1"/>
  <c r="AA43" i="30" s="1"/>
  <c r="U44" i="9"/>
  <c r="U68" s="1"/>
  <c r="U43" i="30" s="1"/>
  <c r="M44" i="9"/>
  <c r="M68"/>
  <c r="M43" i="30" s="1"/>
  <c r="G44" i="9"/>
  <c r="G68" s="1"/>
  <c r="G43" i="30" s="1"/>
  <c r="G37" i="9"/>
  <c r="F37"/>
  <c r="C39" s="1"/>
  <c r="AA9"/>
  <c r="AA33" s="1"/>
  <c r="AA11" i="30" s="1"/>
  <c r="U9" i="9"/>
  <c r="U33"/>
  <c r="U11" i="30" s="1"/>
  <c r="M9" i="9"/>
  <c r="M33" s="1"/>
  <c r="M11" i="30" s="1"/>
  <c r="G9" i="9"/>
  <c r="G33" s="1"/>
  <c r="G11" i="30" s="1"/>
  <c r="G2" i="9"/>
  <c r="Y79" i="8"/>
  <c r="Y103"/>
  <c r="Y74" i="30" s="1"/>
  <c r="W79" i="8"/>
  <c r="S79"/>
  <c r="Q79"/>
  <c r="K79"/>
  <c r="K103" s="1"/>
  <c r="K74" i="30" s="1"/>
  <c r="I79" i="8"/>
  <c r="E79"/>
  <c r="C79"/>
  <c r="C103" s="1"/>
  <c r="C74" i="30" s="1"/>
  <c r="F72" i="8"/>
  <c r="C74"/>
  <c r="AA44"/>
  <c r="AA68" s="1"/>
  <c r="AA42" i="30" s="1"/>
  <c r="U44" i="8"/>
  <c r="U68" s="1"/>
  <c r="U42" i="30" s="1"/>
  <c r="M44" i="8"/>
  <c r="M68" s="1"/>
  <c r="M42" i="30" s="1"/>
  <c r="G44" i="8"/>
  <c r="G68" s="1"/>
  <c r="G42" i="30" s="1"/>
  <c r="F37" i="8"/>
  <c r="C39"/>
  <c r="AA9"/>
  <c r="AA33"/>
  <c r="AA10" i="30" s="1"/>
  <c r="U9" i="8"/>
  <c r="U33" s="1"/>
  <c r="U10" i="30" s="1"/>
  <c r="M9" i="8"/>
  <c r="M33" s="1"/>
  <c r="M10" i="30" s="1"/>
  <c r="G9" i="8"/>
  <c r="G33" s="1"/>
  <c r="G10" i="30" s="1"/>
  <c r="G2" i="8"/>
  <c r="Y79" i="7"/>
  <c r="W79"/>
  <c r="S79"/>
  <c r="Q79"/>
  <c r="K79"/>
  <c r="K103" s="1"/>
  <c r="K73" i="30" s="1"/>
  <c r="I79" i="7"/>
  <c r="E79"/>
  <c r="E103" s="1"/>
  <c r="E73" i="30" s="1"/>
  <c r="C79" i="7"/>
  <c r="C103" s="1"/>
  <c r="C73" i="30" s="1"/>
  <c r="F72" i="7"/>
  <c r="C74"/>
  <c r="AA68"/>
  <c r="AA41" i="30" s="1"/>
  <c r="U44" i="7"/>
  <c r="U68" s="1"/>
  <c r="U41" i="30" s="1"/>
  <c r="M44" i="7"/>
  <c r="M68" s="1"/>
  <c r="M41" i="30" s="1"/>
  <c r="G44" i="7"/>
  <c r="G68" s="1"/>
  <c r="G41" i="30" s="1"/>
  <c r="F37" i="7"/>
  <c r="C39"/>
  <c r="G37"/>
  <c r="AA9"/>
  <c r="AA33" s="1"/>
  <c r="AA9" i="30" s="1"/>
  <c r="U9" i="7"/>
  <c r="U33"/>
  <c r="U9" i="30" s="1"/>
  <c r="M9" i="7"/>
  <c r="M33" s="1"/>
  <c r="M9" i="30" s="1"/>
  <c r="G9" i="7"/>
  <c r="G33" s="1"/>
  <c r="G9" i="30" s="1"/>
  <c r="G2" i="7"/>
  <c r="Y69" i="5"/>
  <c r="W69"/>
  <c r="Y68"/>
  <c r="W68"/>
  <c r="Y67"/>
  <c r="W67"/>
  <c r="Y66"/>
  <c r="W66"/>
  <c r="Y65"/>
  <c r="W65"/>
  <c r="W30"/>
  <c r="Y64"/>
  <c r="W64"/>
  <c r="Y63"/>
  <c r="W63"/>
  <c r="Y62"/>
  <c r="W62"/>
  <c r="Y61"/>
  <c r="W61"/>
  <c r="Y60"/>
  <c r="W60"/>
  <c r="Y59"/>
  <c r="W59"/>
  <c r="Y58"/>
  <c r="W58"/>
  <c r="Y57"/>
  <c r="W57"/>
  <c r="Y56"/>
  <c r="W56"/>
  <c r="Y55"/>
  <c r="W55"/>
  <c r="W20"/>
  <c r="Y54"/>
  <c r="W54"/>
  <c r="Y53"/>
  <c r="W53"/>
  <c r="Y52"/>
  <c r="W52"/>
  <c r="Y51"/>
  <c r="W51"/>
  <c r="Y50"/>
  <c r="W50"/>
  <c r="Y49"/>
  <c r="W49"/>
  <c r="Y48"/>
  <c r="W48"/>
  <c r="Y47"/>
  <c r="W47"/>
  <c r="W46"/>
  <c r="Y46"/>
  <c r="Y11"/>
  <c r="S69"/>
  <c r="Q69"/>
  <c r="Q34"/>
  <c r="S68"/>
  <c r="Q68"/>
  <c r="S67"/>
  <c r="Q67"/>
  <c r="S66"/>
  <c r="Q66"/>
  <c r="S65"/>
  <c r="Q65"/>
  <c r="Q30"/>
  <c r="S64"/>
  <c r="Q64"/>
  <c r="S63"/>
  <c r="Q63"/>
  <c r="S62"/>
  <c r="Q62"/>
  <c r="S61"/>
  <c r="Q61"/>
  <c r="S60"/>
  <c r="Q60"/>
  <c r="S59"/>
  <c r="Q59"/>
  <c r="S58"/>
  <c r="Q58"/>
  <c r="S57"/>
  <c r="Q57"/>
  <c r="Q22"/>
  <c r="S56"/>
  <c r="Q56"/>
  <c r="S55"/>
  <c r="Q55"/>
  <c r="S54"/>
  <c r="Q54"/>
  <c r="S53"/>
  <c r="Q53"/>
  <c r="S52"/>
  <c r="Q52"/>
  <c r="S51"/>
  <c r="Q51"/>
  <c r="S50"/>
  <c r="Q50"/>
  <c r="S49"/>
  <c r="Q49"/>
  <c r="S48"/>
  <c r="Q48"/>
  <c r="S47"/>
  <c r="Q47"/>
  <c r="Q46"/>
  <c r="S46"/>
  <c r="K69"/>
  <c r="I69"/>
  <c r="K68"/>
  <c r="I68"/>
  <c r="K67"/>
  <c r="I67"/>
  <c r="K66"/>
  <c r="I66"/>
  <c r="K65"/>
  <c r="I65"/>
  <c r="I30"/>
  <c r="K30"/>
  <c r="K64"/>
  <c r="I64"/>
  <c r="K63"/>
  <c r="I63"/>
  <c r="C63"/>
  <c r="E63"/>
  <c r="K62"/>
  <c r="I62"/>
  <c r="C62"/>
  <c r="E62"/>
  <c r="K61"/>
  <c r="I61"/>
  <c r="K60"/>
  <c r="I60"/>
  <c r="K59"/>
  <c r="I59"/>
  <c r="I24"/>
  <c r="K24"/>
  <c r="K58"/>
  <c r="I58"/>
  <c r="K57"/>
  <c r="I57"/>
  <c r="K56"/>
  <c r="I56"/>
  <c r="K55"/>
  <c r="I55"/>
  <c r="K54"/>
  <c r="I54"/>
  <c r="K53"/>
  <c r="I53"/>
  <c r="I18"/>
  <c r="K52"/>
  <c r="I52"/>
  <c r="K51"/>
  <c r="K16"/>
  <c r="I51"/>
  <c r="K50"/>
  <c r="I50"/>
  <c r="K49"/>
  <c r="I49"/>
  <c r="K48"/>
  <c r="I48"/>
  <c r="K47"/>
  <c r="I47"/>
  <c r="I46"/>
  <c r="K46"/>
  <c r="E69"/>
  <c r="C69"/>
  <c r="E68"/>
  <c r="C68"/>
  <c r="E67"/>
  <c r="C67"/>
  <c r="E66"/>
  <c r="C66"/>
  <c r="E65"/>
  <c r="C65"/>
  <c r="E64"/>
  <c r="C64"/>
  <c r="C28"/>
  <c r="E61"/>
  <c r="C61"/>
  <c r="E60"/>
  <c r="C60"/>
  <c r="E59"/>
  <c r="C59"/>
  <c r="E58"/>
  <c r="C58"/>
  <c r="E57"/>
  <c r="C57"/>
  <c r="E56"/>
  <c r="C56"/>
  <c r="E55"/>
  <c r="C55"/>
  <c r="C20"/>
  <c r="E20"/>
  <c r="E54"/>
  <c r="C54"/>
  <c r="E53"/>
  <c r="C53"/>
  <c r="E52"/>
  <c r="C52"/>
  <c r="E51"/>
  <c r="C51"/>
  <c r="C16"/>
  <c r="E50"/>
  <c r="C50"/>
  <c r="E49"/>
  <c r="C49"/>
  <c r="E48"/>
  <c r="C48"/>
  <c r="E47"/>
  <c r="C47"/>
  <c r="C46"/>
  <c r="E46"/>
  <c r="Y34"/>
  <c r="W34"/>
  <c r="Y33"/>
  <c r="W33"/>
  <c r="Y32"/>
  <c r="W32"/>
  <c r="Y31"/>
  <c r="W31"/>
  <c r="Y30"/>
  <c r="Y100" s="1"/>
  <c r="Y29"/>
  <c r="W29"/>
  <c r="Y28"/>
  <c r="W28"/>
  <c r="Y27"/>
  <c r="W27"/>
  <c r="Y26"/>
  <c r="W26"/>
  <c r="Y25"/>
  <c r="W25"/>
  <c r="Y24"/>
  <c r="W24"/>
  <c r="Y23"/>
  <c r="W23"/>
  <c r="Y22"/>
  <c r="W22"/>
  <c r="Y21"/>
  <c r="W21"/>
  <c r="Y20"/>
  <c r="Y19"/>
  <c r="W19"/>
  <c r="Y18"/>
  <c r="W18"/>
  <c r="Y17"/>
  <c r="Y87" s="1"/>
  <c r="W17"/>
  <c r="Y16"/>
  <c r="W16"/>
  <c r="Y15"/>
  <c r="W15"/>
  <c r="Y14"/>
  <c r="W14"/>
  <c r="Y13"/>
  <c r="Y83" s="1"/>
  <c r="W13"/>
  <c r="Y12"/>
  <c r="W12"/>
  <c r="W11"/>
  <c r="W81" s="1"/>
  <c r="S34"/>
  <c r="S33"/>
  <c r="Q33"/>
  <c r="S32"/>
  <c r="S102" s="1"/>
  <c r="Q32"/>
  <c r="S31"/>
  <c r="Q31"/>
  <c r="S30"/>
  <c r="S100" s="1"/>
  <c r="S29"/>
  <c r="Q29"/>
  <c r="S28"/>
  <c r="Q28"/>
  <c r="S27"/>
  <c r="Q27"/>
  <c r="S26"/>
  <c r="Q26"/>
  <c r="S25"/>
  <c r="Q25"/>
  <c r="S24"/>
  <c r="Q24"/>
  <c r="S23"/>
  <c r="Q23"/>
  <c r="S22"/>
  <c r="S21"/>
  <c r="S91" s="1"/>
  <c r="Q21"/>
  <c r="Q91" s="1"/>
  <c r="S20"/>
  <c r="S90" s="1"/>
  <c r="Q20"/>
  <c r="Q90" s="1"/>
  <c r="S19"/>
  <c r="S89" s="1"/>
  <c r="Q19"/>
  <c r="Q89" s="1"/>
  <c r="S18"/>
  <c r="S88" s="1"/>
  <c r="Q18"/>
  <c r="Q88" s="1"/>
  <c r="S17"/>
  <c r="S87" s="1"/>
  <c r="Q17"/>
  <c r="Q87" s="1"/>
  <c r="S16"/>
  <c r="S86" s="1"/>
  <c r="Q16"/>
  <c r="Q86" s="1"/>
  <c r="S15"/>
  <c r="S85" s="1"/>
  <c r="Q15"/>
  <c r="Q85" s="1"/>
  <c r="S14"/>
  <c r="S84" s="1"/>
  <c r="Q14"/>
  <c r="Q84" s="1"/>
  <c r="Q11"/>
  <c r="Q12"/>
  <c r="Q13"/>
  <c r="S13"/>
  <c r="S12"/>
  <c r="S11"/>
  <c r="S81" s="1"/>
  <c r="K34"/>
  <c r="I34"/>
  <c r="K33"/>
  <c r="K103" s="1"/>
  <c r="I33"/>
  <c r="I103" s="1"/>
  <c r="K32"/>
  <c r="I32"/>
  <c r="I102" s="1"/>
  <c r="K31"/>
  <c r="K101" s="1"/>
  <c r="I31"/>
  <c r="K29"/>
  <c r="K99" s="1"/>
  <c r="I29"/>
  <c r="K28"/>
  <c r="I28"/>
  <c r="E28"/>
  <c r="K27"/>
  <c r="I27"/>
  <c r="K26"/>
  <c r="I26"/>
  <c r="K25"/>
  <c r="I25"/>
  <c r="C25"/>
  <c r="E25"/>
  <c r="K23"/>
  <c r="I23"/>
  <c r="K22"/>
  <c r="I22"/>
  <c r="K21"/>
  <c r="I21"/>
  <c r="K20"/>
  <c r="I20"/>
  <c r="K19"/>
  <c r="I19"/>
  <c r="K18"/>
  <c r="K17"/>
  <c r="I17"/>
  <c r="I16"/>
  <c r="K15"/>
  <c r="I15"/>
  <c r="K14"/>
  <c r="I14"/>
  <c r="K13"/>
  <c r="I13"/>
  <c r="K12"/>
  <c r="I12"/>
  <c r="K11"/>
  <c r="I11"/>
  <c r="E34"/>
  <c r="C34"/>
  <c r="E33"/>
  <c r="E32"/>
  <c r="C32"/>
  <c r="E31"/>
  <c r="E30"/>
  <c r="E29"/>
  <c r="C29"/>
  <c r="E27"/>
  <c r="E26"/>
  <c r="E24"/>
  <c r="E23"/>
  <c r="E22"/>
  <c r="E21"/>
  <c r="E19"/>
  <c r="E18"/>
  <c r="E17"/>
  <c r="E16"/>
  <c r="E15"/>
  <c r="C15"/>
  <c r="E14"/>
  <c r="E13"/>
  <c r="E11"/>
  <c r="E12"/>
  <c r="C12"/>
  <c r="C13"/>
  <c r="C14"/>
  <c r="C17"/>
  <c r="C18"/>
  <c r="C19"/>
  <c r="C21"/>
  <c r="C22"/>
  <c r="C23"/>
  <c r="C24"/>
  <c r="C26"/>
  <c r="C27"/>
  <c r="C30"/>
  <c r="C31"/>
  <c r="C33"/>
  <c r="C11"/>
  <c r="F72" i="4"/>
  <c r="G72" s="1"/>
  <c r="F37"/>
  <c r="C39" s="1"/>
  <c r="G2"/>
  <c r="G9"/>
  <c r="G33" s="1"/>
  <c r="G8" i="30" s="1"/>
  <c r="M9" i="4"/>
  <c r="M33" s="1"/>
  <c r="M8" i="30" s="1"/>
  <c r="U9" i="4"/>
  <c r="U33" s="1"/>
  <c r="U8" i="30" s="1"/>
  <c r="AA9" i="4"/>
  <c r="AA33" s="1"/>
  <c r="AA8" i="30" s="1"/>
  <c r="G44" i="4"/>
  <c r="G68" s="1"/>
  <c r="G40" i="30" s="1"/>
  <c r="M44" i="4"/>
  <c r="M68"/>
  <c r="M40" i="30" s="1"/>
  <c r="U44" i="4"/>
  <c r="U68" s="1"/>
  <c r="U40" i="30" s="1"/>
  <c r="AA44" i="4"/>
  <c r="AA68" s="1"/>
  <c r="AA40" i="30" s="1"/>
  <c r="C79" i="4"/>
  <c r="C103" s="1"/>
  <c r="C72" i="30" s="1"/>
  <c r="E79" i="4"/>
  <c r="E103" s="1"/>
  <c r="E72" i="30" s="1"/>
  <c r="I79" i="4"/>
  <c r="I103" s="1"/>
  <c r="I72" i="30" s="1"/>
  <c r="K79" i="4"/>
  <c r="K103" s="1"/>
  <c r="K72" i="30" s="1"/>
  <c r="Q79" i="4"/>
  <c r="U79" s="1"/>
  <c r="S79"/>
  <c r="S103" s="1"/>
  <c r="S72" i="30" s="1"/>
  <c r="W79" i="4"/>
  <c r="W103" s="1"/>
  <c r="W72" i="30" s="1"/>
  <c r="Y79" i="4"/>
  <c r="F72" i="1"/>
  <c r="F37"/>
  <c r="G37" s="1"/>
  <c r="O9" i="9"/>
  <c r="C74"/>
  <c r="G72"/>
  <c r="O44"/>
  <c r="M79"/>
  <c r="U79"/>
  <c r="O9" i="8"/>
  <c r="G37"/>
  <c r="U79"/>
  <c r="G79"/>
  <c r="O44" i="7"/>
  <c r="M79"/>
  <c r="U79"/>
  <c r="Y102" i="1"/>
  <c r="W102"/>
  <c r="Y101"/>
  <c r="AA101" s="1"/>
  <c r="W101"/>
  <c r="Y100"/>
  <c r="W100"/>
  <c r="AA100"/>
  <c r="Y99"/>
  <c r="W99"/>
  <c r="AA99" s="1"/>
  <c r="Y98"/>
  <c r="W98"/>
  <c r="AA98" s="1"/>
  <c r="Y97"/>
  <c r="W97"/>
  <c r="Y96"/>
  <c r="W96"/>
  <c r="AA96" s="1"/>
  <c r="Y95"/>
  <c r="W95"/>
  <c r="Y94"/>
  <c r="AA94" s="1"/>
  <c r="W94"/>
  <c r="Y93"/>
  <c r="W93"/>
  <c r="Y92"/>
  <c r="W92"/>
  <c r="Y91"/>
  <c r="W91"/>
  <c r="Y90"/>
  <c r="W90"/>
  <c r="AA90"/>
  <c r="Y89"/>
  <c r="W89"/>
  <c r="AA89" s="1"/>
  <c r="Y88"/>
  <c r="W88"/>
  <c r="AA88" s="1"/>
  <c r="Y87"/>
  <c r="W87"/>
  <c r="Y86"/>
  <c r="W86"/>
  <c r="AA86" s="1"/>
  <c r="Y85"/>
  <c r="W85"/>
  <c r="Y84"/>
  <c r="W84"/>
  <c r="Y83"/>
  <c r="W83"/>
  <c r="Y82"/>
  <c r="W82"/>
  <c r="AA82"/>
  <c r="Y81"/>
  <c r="W81"/>
  <c r="AA81" s="1"/>
  <c r="Y80"/>
  <c r="W80"/>
  <c r="AA80" s="1"/>
  <c r="Y79"/>
  <c r="W79"/>
  <c r="AA79" s="1"/>
  <c r="S102"/>
  <c r="Q102"/>
  <c r="S101"/>
  <c r="Q101"/>
  <c r="S100"/>
  <c r="Q100"/>
  <c r="S99"/>
  <c r="Q99"/>
  <c r="U99"/>
  <c r="S98"/>
  <c r="Q98"/>
  <c r="U98" s="1"/>
  <c r="S97"/>
  <c r="Q97"/>
  <c r="U97" s="1"/>
  <c r="S96"/>
  <c r="Q96"/>
  <c r="S95"/>
  <c r="Q95"/>
  <c r="U95" s="1"/>
  <c r="S94"/>
  <c r="Q94"/>
  <c r="S93"/>
  <c r="Q93"/>
  <c r="S92"/>
  <c r="Q92"/>
  <c r="S91"/>
  <c r="Q91"/>
  <c r="U91"/>
  <c r="S90"/>
  <c r="Q90"/>
  <c r="U90" s="1"/>
  <c r="S89"/>
  <c r="Q89"/>
  <c r="U89" s="1"/>
  <c r="S88"/>
  <c r="Q88"/>
  <c r="S87"/>
  <c r="Q87"/>
  <c r="U87" s="1"/>
  <c r="S86"/>
  <c r="Q86"/>
  <c r="S85"/>
  <c r="Q85"/>
  <c r="S84"/>
  <c r="Q84"/>
  <c r="S83"/>
  <c r="Q83"/>
  <c r="U83"/>
  <c r="S82"/>
  <c r="Q82"/>
  <c r="U82" s="1"/>
  <c r="S81"/>
  <c r="Q81"/>
  <c r="U81" s="1"/>
  <c r="S80"/>
  <c r="Q80"/>
  <c r="Q79"/>
  <c r="S79"/>
  <c r="K102"/>
  <c r="I102"/>
  <c r="M102" s="1"/>
  <c r="E102"/>
  <c r="K101"/>
  <c r="I101"/>
  <c r="M101" s="1"/>
  <c r="K100"/>
  <c r="I100"/>
  <c r="K99"/>
  <c r="I99"/>
  <c r="E99"/>
  <c r="K98"/>
  <c r="I98"/>
  <c r="M98" s="1"/>
  <c r="K97"/>
  <c r="I97"/>
  <c r="K96"/>
  <c r="I96"/>
  <c r="K95"/>
  <c r="I95"/>
  <c r="K94"/>
  <c r="I94"/>
  <c r="M94"/>
  <c r="K93"/>
  <c r="I93"/>
  <c r="M93" s="1"/>
  <c r="E93"/>
  <c r="K92"/>
  <c r="I92"/>
  <c r="K91"/>
  <c r="I91"/>
  <c r="M91"/>
  <c r="K90"/>
  <c r="I90"/>
  <c r="M90" s="1"/>
  <c r="K89"/>
  <c r="I89"/>
  <c r="M89" s="1"/>
  <c r="K88"/>
  <c r="I88"/>
  <c r="K87"/>
  <c r="I87"/>
  <c r="M87" s="1"/>
  <c r="K86"/>
  <c r="I86"/>
  <c r="E86"/>
  <c r="K85"/>
  <c r="I85"/>
  <c r="K84"/>
  <c r="I84"/>
  <c r="M84" s="1"/>
  <c r="K83"/>
  <c r="I83"/>
  <c r="K82"/>
  <c r="I82"/>
  <c r="K81"/>
  <c r="K79"/>
  <c r="K80"/>
  <c r="K103" s="1"/>
  <c r="I81"/>
  <c r="I80"/>
  <c r="M80" s="1"/>
  <c r="I79"/>
  <c r="E101"/>
  <c r="E100"/>
  <c r="E98"/>
  <c r="E97"/>
  <c r="E96"/>
  <c r="E95"/>
  <c r="E94"/>
  <c r="E92"/>
  <c r="E91"/>
  <c r="E90"/>
  <c r="E89"/>
  <c r="E88"/>
  <c r="E87"/>
  <c r="E85"/>
  <c r="E84"/>
  <c r="E83"/>
  <c r="E82"/>
  <c r="E81"/>
  <c r="E80"/>
  <c r="E103" s="1"/>
  <c r="E79"/>
  <c r="G79" s="1"/>
  <c r="C80"/>
  <c r="G80" s="1"/>
  <c r="C81"/>
  <c r="C82"/>
  <c r="G82" s="1"/>
  <c r="C83"/>
  <c r="G83" s="1"/>
  <c r="C84"/>
  <c r="G84" s="1"/>
  <c r="C85"/>
  <c r="G85"/>
  <c r="C86"/>
  <c r="C87"/>
  <c r="G87" s="1"/>
  <c r="C88"/>
  <c r="C89"/>
  <c r="G89" s="1"/>
  <c r="C90"/>
  <c r="G90"/>
  <c r="O90" s="1"/>
  <c r="C91"/>
  <c r="C92"/>
  <c r="G92" s="1"/>
  <c r="C93"/>
  <c r="G93" s="1"/>
  <c r="C94"/>
  <c r="G94" s="1"/>
  <c r="O94" s="1"/>
  <c r="C95"/>
  <c r="G95" s="1"/>
  <c r="C96"/>
  <c r="G96" s="1"/>
  <c r="C97"/>
  <c r="G97" s="1"/>
  <c r="C98"/>
  <c r="C99"/>
  <c r="C100"/>
  <c r="G100" s="1"/>
  <c r="C101"/>
  <c r="C102"/>
  <c r="G102" s="1"/>
  <c r="C79"/>
  <c r="C103"/>
  <c r="C74"/>
  <c r="G72"/>
  <c r="Y68"/>
  <c r="W68"/>
  <c r="S68"/>
  <c r="Q68"/>
  <c r="K68"/>
  <c r="I68"/>
  <c r="E68"/>
  <c r="C68"/>
  <c r="AA67"/>
  <c r="U67"/>
  <c r="M67"/>
  <c r="G67"/>
  <c r="O67" s="1"/>
  <c r="AA66"/>
  <c r="U66"/>
  <c r="M66"/>
  <c r="G66"/>
  <c r="O66" s="1"/>
  <c r="AA65"/>
  <c r="U65"/>
  <c r="M65"/>
  <c r="O65" s="1"/>
  <c r="G65"/>
  <c r="AA64"/>
  <c r="U64"/>
  <c r="M64"/>
  <c r="G64"/>
  <c r="AA63"/>
  <c r="U63"/>
  <c r="M63"/>
  <c r="G63"/>
  <c r="O63"/>
  <c r="AA62"/>
  <c r="U62"/>
  <c r="M62"/>
  <c r="G62"/>
  <c r="O62" s="1"/>
  <c r="AA61"/>
  <c r="U61"/>
  <c r="M61"/>
  <c r="G61"/>
  <c r="O61" s="1"/>
  <c r="AA60"/>
  <c r="U60"/>
  <c r="M60"/>
  <c r="G60"/>
  <c r="AA59"/>
  <c r="U59"/>
  <c r="M59"/>
  <c r="G59"/>
  <c r="AA58"/>
  <c r="U58"/>
  <c r="M58"/>
  <c r="G58"/>
  <c r="O58"/>
  <c r="AA57"/>
  <c r="U57"/>
  <c r="M57"/>
  <c r="G57"/>
  <c r="O57" s="1"/>
  <c r="AA56"/>
  <c r="U56"/>
  <c r="M56"/>
  <c r="G56"/>
  <c r="AA55"/>
  <c r="U55"/>
  <c r="M55"/>
  <c r="G55"/>
  <c r="O55" s="1"/>
  <c r="AA54"/>
  <c r="U54"/>
  <c r="M54"/>
  <c r="G54"/>
  <c r="AA53"/>
  <c r="U53"/>
  <c r="M53"/>
  <c r="G53"/>
  <c r="O53"/>
  <c r="AA52"/>
  <c r="U52"/>
  <c r="M52"/>
  <c r="G52"/>
  <c r="O52" s="1"/>
  <c r="AA51"/>
  <c r="U51"/>
  <c r="M51"/>
  <c r="G51"/>
  <c r="O51" s="1"/>
  <c r="AA50"/>
  <c r="U50"/>
  <c r="M50"/>
  <c r="G50"/>
  <c r="AA49"/>
  <c r="U49"/>
  <c r="M49"/>
  <c r="G49"/>
  <c r="O49"/>
  <c r="AA48"/>
  <c r="U48"/>
  <c r="M48"/>
  <c r="G48"/>
  <c r="O48" s="1"/>
  <c r="AA47"/>
  <c r="U47"/>
  <c r="M47"/>
  <c r="G47"/>
  <c r="O47" s="1"/>
  <c r="AA46"/>
  <c r="U46"/>
  <c r="M46"/>
  <c r="G46"/>
  <c r="O46"/>
  <c r="AA45"/>
  <c r="U45"/>
  <c r="M45"/>
  <c r="G45"/>
  <c r="O45" s="1"/>
  <c r="AA44"/>
  <c r="U44"/>
  <c r="U68" s="1"/>
  <c r="M44"/>
  <c r="G44"/>
  <c r="G68" s="1"/>
  <c r="C4"/>
  <c r="Z11" s="1"/>
  <c r="G2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33"/>
  <c r="AA9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33"/>
  <c r="M9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G10"/>
  <c r="O10" s="1"/>
  <c r="G11"/>
  <c r="G12"/>
  <c r="O12" s="1"/>
  <c r="G13"/>
  <c r="G14"/>
  <c r="O14" s="1"/>
  <c r="G15"/>
  <c r="G16"/>
  <c r="O16" s="1"/>
  <c r="G17"/>
  <c r="O17" s="1"/>
  <c r="G18"/>
  <c r="O18" s="1"/>
  <c r="G19"/>
  <c r="O19" s="1"/>
  <c r="G20"/>
  <c r="O20" s="1"/>
  <c r="G21"/>
  <c r="O21" s="1"/>
  <c r="G22"/>
  <c r="O22" s="1"/>
  <c r="G23"/>
  <c r="O23" s="1"/>
  <c r="G24"/>
  <c r="O24"/>
  <c r="G25"/>
  <c r="O25" s="1"/>
  <c r="G26"/>
  <c r="O26" s="1"/>
  <c r="G27"/>
  <c r="G28"/>
  <c r="O28" s="1"/>
  <c r="G29"/>
  <c r="G30"/>
  <c r="O30" s="1"/>
  <c r="G31"/>
  <c r="G32"/>
  <c r="O32" s="1"/>
  <c r="G9"/>
  <c r="O9" s="1"/>
  <c r="Y33"/>
  <c r="W33"/>
  <c r="S33"/>
  <c r="Q33"/>
  <c r="K33"/>
  <c r="I33"/>
  <c r="E33"/>
  <c r="C33"/>
  <c r="L28"/>
  <c r="Z28"/>
  <c r="R45"/>
  <c r="D19"/>
  <c r="R12"/>
  <c r="Z13"/>
  <c r="R52"/>
  <c r="F23"/>
  <c r="L19"/>
  <c r="X61"/>
  <c r="L64"/>
  <c r="Z48"/>
  <c r="Z44"/>
  <c r="J12"/>
  <c r="X29"/>
  <c r="J48"/>
  <c r="O56"/>
  <c r="F67"/>
  <c r="F55"/>
  <c r="X59"/>
  <c r="R51"/>
  <c r="Z51"/>
  <c r="Z10"/>
  <c r="L45"/>
  <c r="J57"/>
  <c r="R57"/>
  <c r="X49"/>
  <c r="R20"/>
  <c r="D62"/>
  <c r="F54"/>
  <c r="F46"/>
  <c r="R66"/>
  <c r="X62"/>
  <c r="O44"/>
  <c r="D10"/>
  <c r="L14"/>
  <c r="X23"/>
  <c r="W32" i="30"/>
  <c r="C74" i="10"/>
  <c r="G37" i="23"/>
  <c r="C39" i="25"/>
  <c r="C39" i="27"/>
  <c r="T11" i="9"/>
  <c r="Z31" i="11"/>
  <c r="Z101" s="1"/>
  <c r="D49" i="1"/>
  <c r="R25" i="9"/>
  <c r="T31" i="1"/>
  <c r="D22"/>
  <c r="Z58"/>
  <c r="R14"/>
  <c r="F57"/>
  <c r="X20"/>
  <c r="D55"/>
  <c r="J9"/>
  <c r="L25"/>
  <c r="L24"/>
  <c r="D32"/>
  <c r="L25" i="9"/>
  <c r="L95" s="1"/>
  <c r="F19" i="11"/>
  <c r="F89" s="1"/>
  <c r="J19"/>
  <c r="J89" s="1"/>
  <c r="Z30" i="7"/>
  <c r="Z100" s="1"/>
  <c r="T14" i="11"/>
  <c r="T84" s="1"/>
  <c r="N47" i="13"/>
  <c r="F32" i="17"/>
  <c r="L32"/>
  <c r="L102" s="1"/>
  <c r="T32" i="23"/>
  <c r="J18"/>
  <c r="L23" i="18"/>
  <c r="L93" s="1"/>
  <c r="AB61" i="25"/>
  <c r="L31" i="18"/>
  <c r="L101" s="1"/>
  <c r="F30" i="17"/>
  <c r="V65" i="24"/>
  <c r="N63"/>
  <c r="V61"/>
  <c r="V57"/>
  <c r="N55"/>
  <c r="V53"/>
  <c r="N65" i="23"/>
  <c r="AB64"/>
  <c r="N61"/>
  <c r="H61"/>
  <c r="V59"/>
  <c r="H59"/>
  <c r="H57"/>
  <c r="V57"/>
  <c r="V55"/>
  <c r="H55"/>
  <c r="N53"/>
  <c r="AB52"/>
  <c r="V51"/>
  <c r="H51"/>
  <c r="V47"/>
  <c r="H47"/>
  <c r="N45"/>
  <c r="N51"/>
  <c r="P51" s="1"/>
  <c r="N67"/>
  <c r="AB44"/>
  <c r="N63" i="29"/>
  <c r="V63"/>
  <c r="V57"/>
  <c r="N55"/>
  <c r="N51"/>
  <c r="V49"/>
  <c r="V67" i="22"/>
  <c r="H67"/>
  <c r="AB64"/>
  <c r="AB60"/>
  <c r="H55"/>
  <c r="AB52"/>
  <c r="V51"/>
  <c r="N49"/>
  <c r="AB48"/>
  <c r="V47"/>
  <c r="H47"/>
  <c r="P47" s="1"/>
  <c r="N45"/>
  <c r="N47"/>
  <c r="N51"/>
  <c r="N55"/>
  <c r="N59"/>
  <c r="N63"/>
  <c r="N67"/>
  <c r="V61" i="21"/>
  <c r="V53"/>
  <c r="N47"/>
  <c r="V45"/>
  <c r="N65" i="20"/>
  <c r="AB64"/>
  <c r="AB60"/>
  <c r="V59"/>
  <c r="AB56"/>
  <c r="V55"/>
  <c r="N49"/>
  <c r="AB48"/>
  <c r="N45"/>
  <c r="N47"/>
  <c r="N51"/>
  <c r="N63"/>
  <c r="N67"/>
  <c r="P67" s="1"/>
  <c r="AC67" s="1"/>
  <c r="AB44"/>
  <c r="N67" i="19"/>
  <c r="V65"/>
  <c r="N63"/>
  <c r="V63"/>
  <c r="V61"/>
  <c r="N55"/>
  <c r="V53"/>
  <c r="N51"/>
  <c r="V49"/>
  <c r="N47"/>
  <c r="H63" i="18"/>
  <c r="N61"/>
  <c r="N57"/>
  <c r="AB56"/>
  <c r="N53"/>
  <c r="AB52"/>
  <c r="V51"/>
  <c r="H51"/>
  <c r="N49"/>
  <c r="AB48"/>
  <c r="N45"/>
  <c r="N51"/>
  <c r="P51" s="1"/>
  <c r="N55"/>
  <c r="N67"/>
  <c r="AB44"/>
  <c r="V65" i="17"/>
  <c r="N63"/>
  <c r="V63"/>
  <c r="V57"/>
  <c r="N55"/>
  <c r="AB51"/>
  <c r="N48"/>
  <c r="V48"/>
  <c r="H47"/>
  <c r="V44"/>
  <c r="V66" i="16"/>
  <c r="N64"/>
  <c r="AB62"/>
  <c r="AB61"/>
  <c r="H59"/>
  <c r="H57"/>
  <c r="H55"/>
  <c r="V54"/>
  <c r="AB45"/>
  <c r="N65" i="15"/>
  <c r="AB63"/>
  <c r="H60"/>
  <c r="H58"/>
  <c r="H56"/>
  <c r="H44"/>
  <c r="H52"/>
  <c r="H63"/>
  <c r="H64"/>
  <c r="V51"/>
  <c r="N49"/>
  <c r="AB47"/>
  <c r="AB52" i="30"/>
  <c r="H66" i="27"/>
  <c r="H64"/>
  <c r="H62"/>
  <c r="P62" s="1"/>
  <c r="V61"/>
  <c r="H61"/>
  <c r="V57"/>
  <c r="N55"/>
  <c r="AB53"/>
  <c r="AB52"/>
  <c r="AB60"/>
  <c r="AB61"/>
  <c r="N50"/>
  <c r="N46"/>
  <c r="N64" i="14"/>
  <c r="N60"/>
  <c r="AB55"/>
  <c r="N53"/>
  <c r="V51"/>
  <c r="AB50"/>
  <c r="AB49"/>
  <c r="N49"/>
  <c r="V48"/>
  <c r="H48"/>
  <c r="AB45"/>
  <c r="V63" i="13"/>
  <c r="H61"/>
  <c r="V59"/>
  <c r="AB50"/>
  <c r="N50"/>
  <c r="AB49"/>
  <c r="H48"/>
  <c r="H56"/>
  <c r="H66"/>
  <c r="N45"/>
  <c r="N66" i="25"/>
  <c r="AB65"/>
  <c r="N63"/>
  <c r="V58"/>
  <c r="H58"/>
  <c r="N64" i="12"/>
  <c r="AB62"/>
  <c r="AB61"/>
  <c r="AB60"/>
  <c r="AB56"/>
  <c r="V47"/>
  <c r="H47"/>
  <c r="H65" i="11"/>
  <c r="V63"/>
  <c r="N56"/>
  <c r="AB55"/>
  <c r="H45"/>
  <c r="V45"/>
  <c r="H56" i="10"/>
  <c r="N52"/>
  <c r="V55" i="7"/>
  <c r="AB55"/>
  <c r="AB54" i="12"/>
  <c r="V66" i="8"/>
  <c r="N57" i="7"/>
  <c r="V57"/>
  <c r="AB57"/>
  <c r="V67" i="24"/>
  <c r="N65"/>
  <c r="V63"/>
  <c r="N61"/>
  <c r="V59"/>
  <c r="N57"/>
  <c r="V55"/>
  <c r="N53"/>
  <c r="V51"/>
  <c r="N49"/>
  <c r="N45"/>
  <c r="AB66" i="23"/>
  <c r="V65"/>
  <c r="H65"/>
  <c r="AB50"/>
  <c r="V49"/>
  <c r="H49"/>
  <c r="AB45"/>
  <c r="H45"/>
  <c r="P45" s="1"/>
  <c r="F68"/>
  <c r="F62" i="30" s="1"/>
  <c r="V67" i="29"/>
  <c r="N61"/>
  <c r="V59"/>
  <c r="V51"/>
  <c r="AB66" i="22"/>
  <c r="V65"/>
  <c r="H65"/>
  <c r="V61"/>
  <c r="H61"/>
  <c r="AB54"/>
  <c r="V53"/>
  <c r="AB50"/>
  <c r="V49"/>
  <c r="H49"/>
  <c r="AB46"/>
  <c r="V45"/>
  <c r="H45"/>
  <c r="V67" i="21"/>
  <c r="N65"/>
  <c r="N61"/>
  <c r="N57"/>
  <c r="N53"/>
  <c r="V51"/>
  <c r="N49"/>
  <c r="N45"/>
  <c r="AB66" i="20"/>
  <c r="V65"/>
  <c r="H65"/>
  <c r="V61"/>
  <c r="H61"/>
  <c r="V57"/>
  <c r="H57"/>
  <c r="AB50"/>
  <c r="AB46"/>
  <c r="V45"/>
  <c r="H45"/>
  <c r="N65" i="19"/>
  <c r="V59"/>
  <c r="N57"/>
  <c r="N53"/>
  <c r="V51"/>
  <c r="N49"/>
  <c r="N45"/>
  <c r="AB66" i="18"/>
  <c r="V61"/>
  <c r="H61"/>
  <c r="AB54"/>
  <c r="V53"/>
  <c r="H53"/>
  <c r="H49"/>
  <c r="V45"/>
  <c r="V59" i="17"/>
  <c r="N53"/>
  <c r="AB47"/>
  <c r="N47"/>
  <c r="AB46"/>
  <c r="N44"/>
  <c r="H67" i="16"/>
  <c r="H65"/>
  <c r="V58"/>
  <c r="H49"/>
  <c r="H47"/>
  <c r="V46"/>
  <c r="H46"/>
  <c r="V63" i="15"/>
  <c r="V59"/>
  <c r="AB55"/>
  <c r="AB54"/>
  <c r="V65" i="27"/>
  <c r="N63"/>
  <c r="H58"/>
  <c r="H56"/>
  <c r="V53"/>
  <c r="N49"/>
  <c r="V46"/>
  <c r="N45"/>
  <c r="N65" i="14"/>
  <c r="N61"/>
  <c r="N57"/>
  <c r="H56"/>
  <c r="H55"/>
  <c r="V53"/>
  <c r="AB44"/>
  <c r="N44"/>
  <c r="AB61" i="13"/>
  <c r="AB56"/>
  <c r="AB55"/>
  <c r="AB51"/>
  <c r="V67" i="25"/>
  <c r="AB54"/>
  <c r="N54"/>
  <c r="H48"/>
  <c r="AB55" i="12"/>
  <c r="N55"/>
  <c r="H53"/>
  <c r="N50"/>
  <c r="H49"/>
  <c r="H44"/>
  <c r="N59" i="11"/>
  <c r="V57"/>
  <c r="V55"/>
  <c r="V53"/>
  <c r="N49"/>
  <c r="H48"/>
  <c r="AB67" i="10"/>
  <c r="AB66"/>
  <c r="N60"/>
  <c r="H59"/>
  <c r="N46"/>
  <c r="V47" i="7"/>
  <c r="H44" i="23"/>
  <c r="V53" i="15"/>
  <c r="V49" i="25"/>
  <c r="V50" i="12"/>
  <c r="V51" i="11"/>
  <c r="AB51"/>
  <c r="N47"/>
  <c r="V66" i="10"/>
  <c r="V60"/>
  <c r="N47" i="9"/>
  <c r="V47"/>
  <c r="N58" i="8"/>
  <c r="N63" i="7"/>
  <c r="V63"/>
  <c r="N52" i="14"/>
  <c r="P52" s="1"/>
  <c r="N47"/>
  <c r="V45"/>
  <c r="V44"/>
  <c r="H44"/>
  <c r="V67" i="13"/>
  <c r="V66"/>
  <c r="AB63"/>
  <c r="N63"/>
  <c r="V61"/>
  <c r="N53"/>
  <c r="AB47"/>
  <c r="V45"/>
  <c r="AB67" i="25"/>
  <c r="N67"/>
  <c r="N62"/>
  <c r="AB51"/>
  <c r="N51"/>
  <c r="AB45"/>
  <c r="N63" i="12"/>
  <c r="N58"/>
  <c r="AB52"/>
  <c r="N47"/>
  <c r="P47" s="1"/>
  <c r="AB46"/>
  <c r="H45"/>
  <c r="AB67" i="11"/>
  <c r="H66"/>
  <c r="N63"/>
  <c r="V61"/>
  <c r="V60"/>
  <c r="H60"/>
  <c r="AB57"/>
  <c r="N57"/>
  <c r="N52"/>
  <c r="H50"/>
  <c r="N50"/>
  <c r="V44"/>
  <c r="H44"/>
  <c r="V65" i="10"/>
  <c r="H65"/>
  <c r="AB62"/>
  <c r="N62"/>
  <c r="V62"/>
  <c r="N57"/>
  <c r="AB56"/>
  <c r="H55"/>
  <c r="AB46"/>
  <c r="AB44"/>
  <c r="AB67" i="9"/>
  <c r="N67"/>
  <c r="AB65"/>
  <c r="N62"/>
  <c r="N57"/>
  <c r="V57"/>
  <c r="V55"/>
  <c r="V54"/>
  <c r="H54"/>
  <c r="AB51"/>
  <c r="N51"/>
  <c r="V51"/>
  <c r="V49"/>
  <c r="N46"/>
  <c r="AB45"/>
  <c r="H44"/>
  <c r="H48"/>
  <c r="H61" i="8"/>
  <c r="N61"/>
  <c r="V61"/>
  <c r="V55"/>
  <c r="H55"/>
  <c r="V52"/>
  <c r="V50"/>
  <c r="N47"/>
  <c r="AB46"/>
  <c r="H45"/>
  <c r="AB67" i="7"/>
  <c r="V60"/>
  <c r="H60"/>
  <c r="H50"/>
  <c r="V45"/>
  <c r="H44"/>
  <c r="V65" i="4"/>
  <c r="N63"/>
  <c r="AB61"/>
  <c r="AB60"/>
  <c r="N60"/>
  <c r="V60"/>
  <c r="V57"/>
  <c r="N55"/>
  <c r="AB53"/>
  <c r="AB52"/>
  <c r="H51"/>
  <c r="V48"/>
  <c r="V44"/>
  <c r="D32" i="24"/>
  <c r="D102" s="1"/>
  <c r="R30"/>
  <c r="R100" s="1"/>
  <c r="R29"/>
  <c r="R99" s="1"/>
  <c r="D28"/>
  <c r="D98" s="1"/>
  <c r="R26"/>
  <c r="R96" s="1"/>
  <c r="R25"/>
  <c r="R95" s="1"/>
  <c r="D24"/>
  <c r="D94" s="1"/>
  <c r="R22"/>
  <c r="R92" s="1"/>
  <c r="R21"/>
  <c r="R91" s="1"/>
  <c r="D20"/>
  <c r="R18"/>
  <c r="V18" s="1"/>
  <c r="R17"/>
  <c r="D16"/>
  <c r="D86" s="1"/>
  <c r="R14"/>
  <c r="R84" s="1"/>
  <c r="R13"/>
  <c r="D12"/>
  <c r="D82" s="1"/>
  <c r="R10"/>
  <c r="R9"/>
  <c r="Z31" i="23"/>
  <c r="Z101" s="1"/>
  <c r="AB101" s="1"/>
  <c r="R31"/>
  <c r="F31"/>
  <c r="T30"/>
  <c r="T100" s="1"/>
  <c r="F30"/>
  <c r="T29"/>
  <c r="J29"/>
  <c r="Z28"/>
  <c r="D28"/>
  <c r="D98" s="1"/>
  <c r="T27"/>
  <c r="T97" s="1"/>
  <c r="J27"/>
  <c r="J97" s="1"/>
  <c r="N97" s="1"/>
  <c r="Z26"/>
  <c r="L26"/>
  <c r="L96" s="1"/>
  <c r="D26"/>
  <c r="D96" s="1"/>
  <c r="T25"/>
  <c r="F25"/>
  <c r="F95" s="1"/>
  <c r="T24"/>
  <c r="Z23"/>
  <c r="R23"/>
  <c r="R93" s="1"/>
  <c r="F23"/>
  <c r="T22"/>
  <c r="T92" s="1"/>
  <c r="F22"/>
  <c r="F92" s="1"/>
  <c r="T21"/>
  <c r="T91" s="1"/>
  <c r="X20"/>
  <c r="L20"/>
  <c r="Z19"/>
  <c r="Z89" s="1"/>
  <c r="R19"/>
  <c r="R89" s="1"/>
  <c r="F19"/>
  <c r="X18"/>
  <c r="R17"/>
  <c r="R87" s="1"/>
  <c r="D17"/>
  <c r="R16"/>
  <c r="R86" s="1"/>
  <c r="F16"/>
  <c r="F86" s="1"/>
  <c r="X15"/>
  <c r="D15"/>
  <c r="D85" s="1"/>
  <c r="R14"/>
  <c r="D14"/>
  <c r="R13"/>
  <c r="X12"/>
  <c r="X82" s="1"/>
  <c r="L12"/>
  <c r="L82" s="1"/>
  <c r="Z11"/>
  <c r="Z81" s="1"/>
  <c r="R11"/>
  <c r="F11"/>
  <c r="F81" s="1"/>
  <c r="X10"/>
  <c r="J10"/>
  <c r="J80" s="1"/>
  <c r="R9"/>
  <c r="R32" i="29"/>
  <c r="R102" s="1"/>
  <c r="L31"/>
  <c r="Z30"/>
  <c r="F30"/>
  <c r="L29"/>
  <c r="L99" s="1"/>
  <c r="Z28"/>
  <c r="Z98" s="1"/>
  <c r="F28"/>
  <c r="F98" s="1"/>
  <c r="R27"/>
  <c r="R97" s="1"/>
  <c r="F27"/>
  <c r="F97" s="1"/>
  <c r="R26"/>
  <c r="R96" s="1"/>
  <c r="L25"/>
  <c r="L95" s="1"/>
  <c r="Z24"/>
  <c r="Z94" s="1"/>
  <c r="F24"/>
  <c r="F94" s="1"/>
  <c r="R23"/>
  <c r="R93" s="1"/>
  <c r="F23"/>
  <c r="F93" s="1"/>
  <c r="R22"/>
  <c r="R92" s="1"/>
  <c r="L21"/>
  <c r="Z20"/>
  <c r="Z90" s="1"/>
  <c r="F20"/>
  <c r="R19"/>
  <c r="F19"/>
  <c r="F89" s="1"/>
  <c r="R18"/>
  <c r="R88" s="1"/>
  <c r="L17"/>
  <c r="L87" s="1"/>
  <c r="Z16"/>
  <c r="F16"/>
  <c r="F86" s="1"/>
  <c r="R15"/>
  <c r="F15"/>
  <c r="F85" s="1"/>
  <c r="R14"/>
  <c r="R13"/>
  <c r="R83" s="1"/>
  <c r="R12"/>
  <c r="R82" s="1"/>
  <c r="R11"/>
  <c r="R81" s="1"/>
  <c r="R10"/>
  <c r="R80" s="1"/>
  <c r="R9"/>
  <c r="R79" s="1"/>
  <c r="N27" i="22"/>
  <c r="N23"/>
  <c r="N19"/>
  <c r="N15"/>
  <c r="N11"/>
  <c r="Z23" i="21"/>
  <c r="Z93" s="1"/>
  <c r="R13"/>
  <c r="R83" s="1"/>
  <c r="Z32" i="20"/>
  <c r="AB32" s="1"/>
  <c r="L32"/>
  <c r="L102" s="1"/>
  <c r="Z31"/>
  <c r="Z101" s="1"/>
  <c r="F31"/>
  <c r="H31" s="1"/>
  <c r="X30"/>
  <c r="AB30" s="1"/>
  <c r="J30"/>
  <c r="N30" s="1"/>
  <c r="X29"/>
  <c r="X99" s="1"/>
  <c r="J29"/>
  <c r="J99" s="1"/>
  <c r="R28"/>
  <c r="R98" s="1"/>
  <c r="D28"/>
  <c r="H28" s="1"/>
  <c r="R27"/>
  <c r="Z26"/>
  <c r="L26"/>
  <c r="L96" s="1"/>
  <c r="Z25"/>
  <c r="L25"/>
  <c r="D25"/>
  <c r="T24"/>
  <c r="T94" s="1"/>
  <c r="F24"/>
  <c r="F94" s="1"/>
  <c r="T23"/>
  <c r="T93" s="1"/>
  <c r="V93" s="1"/>
  <c r="J23"/>
  <c r="J93" s="1"/>
  <c r="R22"/>
  <c r="D22"/>
  <c r="R21"/>
  <c r="R91" s="1"/>
  <c r="V91" s="1"/>
  <c r="F21"/>
  <c r="X20"/>
  <c r="J20"/>
  <c r="J90" s="1"/>
  <c r="X19"/>
  <c r="L19"/>
  <c r="N19" s="1"/>
  <c r="D19"/>
  <c r="T18"/>
  <c r="T88" s="1"/>
  <c r="F18"/>
  <c r="T17"/>
  <c r="Z16"/>
  <c r="L16"/>
  <c r="Z15"/>
  <c r="Z85" s="1"/>
  <c r="F15"/>
  <c r="X14"/>
  <c r="J14"/>
  <c r="X13"/>
  <c r="X83" s="1"/>
  <c r="J13"/>
  <c r="R12"/>
  <c r="D12"/>
  <c r="R11"/>
  <c r="R81" s="1"/>
  <c r="Z10"/>
  <c r="L10"/>
  <c r="L80" s="1"/>
  <c r="N80" s="1"/>
  <c r="Z9"/>
  <c r="L9"/>
  <c r="L79" s="1"/>
  <c r="Z31" i="18"/>
  <c r="T30"/>
  <c r="D30"/>
  <c r="T29"/>
  <c r="D29"/>
  <c r="Z27"/>
  <c r="L27"/>
  <c r="L97" s="1"/>
  <c r="T26"/>
  <c r="T96" s="1"/>
  <c r="D26"/>
  <c r="D96" s="1"/>
  <c r="T25"/>
  <c r="T95" s="1"/>
  <c r="D25"/>
  <c r="D95" s="1"/>
  <c r="Z23"/>
  <c r="T22"/>
  <c r="D22"/>
  <c r="T21"/>
  <c r="D21"/>
  <c r="Z19"/>
  <c r="Z89" s="1"/>
  <c r="L19"/>
  <c r="T18"/>
  <c r="T88" s="1"/>
  <c r="D18"/>
  <c r="T17"/>
  <c r="T87" s="1"/>
  <c r="X16"/>
  <c r="X86" s="1"/>
  <c r="D16"/>
  <c r="L15"/>
  <c r="L85" s="1"/>
  <c r="L14"/>
  <c r="L84" s="1"/>
  <c r="Z13"/>
  <c r="Z83" s="1"/>
  <c r="D13"/>
  <c r="F12"/>
  <c r="F82" s="1"/>
  <c r="T11"/>
  <c r="T81" s="1"/>
  <c r="T10"/>
  <c r="L9"/>
  <c r="T32" i="17"/>
  <c r="T102" s="1"/>
  <c r="J31"/>
  <c r="Z29"/>
  <c r="Z28"/>
  <c r="Z98" s="1"/>
  <c r="J28"/>
  <c r="J98" s="1"/>
  <c r="R27"/>
  <c r="T26"/>
  <c r="D26"/>
  <c r="F25"/>
  <c r="F95" s="1"/>
  <c r="X23"/>
  <c r="J22"/>
  <c r="J21"/>
  <c r="J91" s="1"/>
  <c r="R20"/>
  <c r="D20"/>
  <c r="L20"/>
  <c r="L90" s="1"/>
  <c r="Z18"/>
  <c r="Z88"/>
  <c r="L18"/>
  <c r="X17"/>
  <c r="X87" s="1"/>
  <c r="AB87" s="1"/>
  <c r="J16"/>
  <c r="J86" s="1"/>
  <c r="D15"/>
  <c r="L13"/>
  <c r="J11"/>
  <c r="J81" s="1"/>
  <c r="Z31" i="16"/>
  <c r="Z101" s="1"/>
  <c r="J27"/>
  <c r="J97" s="1"/>
  <c r="T16"/>
  <c r="T86" s="1"/>
  <c r="T32" i="15"/>
  <c r="T102" s="1"/>
  <c r="F32"/>
  <c r="J31"/>
  <c r="J101" s="1"/>
  <c r="J30"/>
  <c r="R29"/>
  <c r="R99" s="1"/>
  <c r="R28"/>
  <c r="X27"/>
  <c r="F26"/>
  <c r="F25"/>
  <c r="F95" s="1"/>
  <c r="D24"/>
  <c r="D94" s="1"/>
  <c r="T22"/>
  <c r="T92" s="1"/>
  <c r="R21"/>
  <c r="D20"/>
  <c r="D90" s="1"/>
  <c r="T18"/>
  <c r="T88"/>
  <c r="R17"/>
  <c r="D16"/>
  <c r="T14"/>
  <c r="T84" s="1"/>
  <c r="R13"/>
  <c r="D12"/>
  <c r="T10"/>
  <c r="T80" s="1"/>
  <c r="R9"/>
  <c r="R79" s="1"/>
  <c r="F10" i="16"/>
  <c r="F80" s="1"/>
  <c r="D12"/>
  <c r="D82" s="1"/>
  <c r="D15"/>
  <c r="D85" s="1"/>
  <c r="F18"/>
  <c r="F88" s="1"/>
  <c r="D28"/>
  <c r="D31"/>
  <c r="D101" s="1"/>
  <c r="N48" i="10"/>
  <c r="N53" i="9"/>
  <c r="AB49"/>
  <c r="H54" i="7"/>
  <c r="F26" i="21"/>
  <c r="F18"/>
  <c r="F88" s="1"/>
  <c r="H32" i="20"/>
  <c r="N23"/>
  <c r="H16"/>
  <c r="H10"/>
  <c r="D11" i="18"/>
  <c r="D10"/>
  <c r="D80" s="1"/>
  <c r="Z29" i="15"/>
  <c r="F9" i="18"/>
  <c r="J9"/>
  <c r="J79" s="1"/>
  <c r="X9"/>
  <c r="F10"/>
  <c r="X10"/>
  <c r="X80" s="1"/>
  <c r="R11"/>
  <c r="R81" s="1"/>
  <c r="V81" s="1"/>
  <c r="L12"/>
  <c r="J13"/>
  <c r="J83" s="1"/>
  <c r="X13"/>
  <c r="F14"/>
  <c r="F84" s="1"/>
  <c r="X14"/>
  <c r="X84" s="1"/>
  <c r="R15"/>
  <c r="L16"/>
  <c r="L86" s="1"/>
  <c r="J17"/>
  <c r="J87" s="1"/>
  <c r="J9" i="17"/>
  <c r="F9"/>
  <c r="J10"/>
  <c r="J80" s="1"/>
  <c r="T11"/>
  <c r="T81" s="1"/>
  <c r="F13"/>
  <c r="F83" s="1"/>
  <c r="J14"/>
  <c r="J84" s="1"/>
  <c r="R15"/>
  <c r="R85"/>
  <c r="R16"/>
  <c r="R17"/>
  <c r="F18"/>
  <c r="R18"/>
  <c r="R88" s="1"/>
  <c r="F19"/>
  <c r="Z19"/>
  <c r="Z89" s="1"/>
  <c r="R21"/>
  <c r="F22"/>
  <c r="R22"/>
  <c r="F23"/>
  <c r="F93" s="1"/>
  <c r="Z23"/>
  <c r="L24"/>
  <c r="R25"/>
  <c r="R95" s="1"/>
  <c r="F26"/>
  <c r="R26"/>
  <c r="F27"/>
  <c r="F97" s="1"/>
  <c r="Z27"/>
  <c r="L28"/>
  <c r="L98" s="1"/>
  <c r="R29"/>
  <c r="R99" s="1"/>
  <c r="R30"/>
  <c r="F31"/>
  <c r="F101" s="1"/>
  <c r="Z31"/>
  <c r="Z101" s="1"/>
  <c r="X9" i="15"/>
  <c r="AB9" s="1"/>
  <c r="L10"/>
  <c r="L80" s="1"/>
  <c r="X11"/>
  <c r="L12"/>
  <c r="X13"/>
  <c r="AB13" s="1"/>
  <c r="L14"/>
  <c r="L84" s="1"/>
  <c r="X15"/>
  <c r="L16"/>
  <c r="L86" s="1"/>
  <c r="X17"/>
  <c r="L18"/>
  <c r="L88" s="1"/>
  <c r="X19"/>
  <c r="L20"/>
  <c r="L90" s="1"/>
  <c r="X21"/>
  <c r="X91" s="1"/>
  <c r="L22"/>
  <c r="L92" s="1"/>
  <c r="X23"/>
  <c r="X93" s="1"/>
  <c r="L24"/>
  <c r="L94" s="1"/>
  <c r="J25"/>
  <c r="J95" s="1"/>
  <c r="D26"/>
  <c r="D96" s="1"/>
  <c r="R26"/>
  <c r="R96" s="1"/>
  <c r="F27"/>
  <c r="F97" s="1"/>
  <c r="Z27"/>
  <c r="Z97" s="1"/>
  <c r="L28"/>
  <c r="L98" s="1"/>
  <c r="F29"/>
  <c r="F99" s="1"/>
  <c r="L30"/>
  <c r="L100" s="1"/>
  <c r="F31"/>
  <c r="F101" s="1"/>
  <c r="Z31"/>
  <c r="Z101" s="1"/>
  <c r="L32"/>
  <c r="Z32"/>
  <c r="N54" i="10"/>
  <c r="V52"/>
  <c r="N59" i="9"/>
  <c r="V64" i="8"/>
  <c r="N60"/>
  <c r="V58"/>
  <c r="V48"/>
  <c r="N44"/>
  <c r="N65" i="7"/>
  <c r="H66" i="4"/>
  <c r="H58"/>
  <c r="N48"/>
  <c r="AB47"/>
  <c r="L11" i="18"/>
  <c r="L81" s="1"/>
  <c r="T19" i="16"/>
  <c r="T89" s="1"/>
  <c r="L14"/>
  <c r="X9"/>
  <c r="X79" s="1"/>
  <c r="N53" i="11"/>
  <c r="N64" i="10"/>
  <c r="N58"/>
  <c r="V56"/>
  <c r="N63" i="9"/>
  <c r="V61"/>
  <c r="V45"/>
  <c r="V62" i="8"/>
  <c r="N54"/>
  <c r="V46"/>
  <c r="N59" i="7"/>
  <c r="V51"/>
  <c r="V64" i="4"/>
  <c r="V56"/>
  <c r="V52"/>
  <c r="H50"/>
  <c r="T31" i="29"/>
  <c r="J31"/>
  <c r="J101" s="1"/>
  <c r="X30"/>
  <c r="Z29"/>
  <c r="Z99" s="1"/>
  <c r="J29"/>
  <c r="X28"/>
  <c r="Z27"/>
  <c r="D27"/>
  <c r="J26"/>
  <c r="J96" s="1"/>
  <c r="T25"/>
  <c r="T95" s="1"/>
  <c r="J25"/>
  <c r="X24"/>
  <c r="X94" s="1"/>
  <c r="Z23"/>
  <c r="D23"/>
  <c r="J22"/>
  <c r="T21"/>
  <c r="J21"/>
  <c r="X20"/>
  <c r="Z19"/>
  <c r="D19"/>
  <c r="H19" s="1"/>
  <c r="J18"/>
  <c r="J88" s="1"/>
  <c r="T17"/>
  <c r="T87" s="1"/>
  <c r="J17"/>
  <c r="J87" s="1"/>
  <c r="X16"/>
  <c r="X86" s="1"/>
  <c r="Z15"/>
  <c r="D15"/>
  <c r="J14"/>
  <c r="J84" s="1"/>
  <c r="J13"/>
  <c r="J12"/>
  <c r="J82" s="1"/>
  <c r="J11"/>
  <c r="J10"/>
  <c r="J80" s="1"/>
  <c r="J9"/>
  <c r="J79" s="1"/>
  <c r="Z31" i="21"/>
  <c r="Z101" s="1"/>
  <c r="R21"/>
  <c r="F10"/>
  <c r="F80" s="1"/>
  <c r="V29" i="20"/>
  <c r="V19"/>
  <c r="V18"/>
  <c r="V13"/>
  <c r="AB9"/>
  <c r="X19" i="18"/>
  <c r="J19"/>
  <c r="J89" s="1"/>
  <c r="L18"/>
  <c r="L88" s="1"/>
  <c r="R17"/>
  <c r="T16"/>
  <c r="T86" s="1"/>
  <c r="Z15"/>
  <c r="J15"/>
  <c r="J85" s="1"/>
  <c r="T13"/>
  <c r="X12"/>
  <c r="X82" s="1"/>
  <c r="D12"/>
  <c r="L10"/>
  <c r="L80" s="1"/>
  <c r="Z9"/>
  <c r="Z79" s="1"/>
  <c r="D9"/>
  <c r="X19" i="17"/>
  <c r="X89" s="1"/>
  <c r="J18"/>
  <c r="J17"/>
  <c r="J87" s="1"/>
  <c r="F16"/>
  <c r="Z14"/>
  <c r="Z84" s="1"/>
  <c r="X12"/>
  <c r="X82" s="1"/>
  <c r="D11"/>
  <c r="D81" s="1"/>
  <c r="L9"/>
  <c r="L30" i="16"/>
  <c r="L100" s="1"/>
  <c r="X25"/>
  <c r="X95" s="1"/>
  <c r="Z15"/>
  <c r="Z85" s="1"/>
  <c r="J11"/>
  <c r="Z11" i="15"/>
  <c r="Z81" s="1"/>
  <c r="F10"/>
  <c r="J9"/>
  <c r="AB9" i="27"/>
  <c r="Z31" i="14"/>
  <c r="AB31" s="1"/>
  <c r="L31"/>
  <c r="L101" s="1"/>
  <c r="T30"/>
  <c r="D30"/>
  <c r="T29"/>
  <c r="T99" s="1"/>
  <c r="D29"/>
  <c r="T27"/>
  <c r="T97" s="1"/>
  <c r="D27"/>
  <c r="T25"/>
  <c r="T95" s="1"/>
  <c r="D25"/>
  <c r="T23"/>
  <c r="T93" s="1"/>
  <c r="D23"/>
  <c r="T21"/>
  <c r="T91" s="1"/>
  <c r="D21"/>
  <c r="T19"/>
  <c r="T89" s="1"/>
  <c r="D19"/>
  <c r="T17"/>
  <c r="T87" s="1"/>
  <c r="D17"/>
  <c r="D87" s="1"/>
  <c r="T15"/>
  <c r="T85" s="1"/>
  <c r="D15"/>
  <c r="T13"/>
  <c r="T83" s="1"/>
  <c r="D13"/>
  <c r="T11"/>
  <c r="D11"/>
  <c r="D81" s="1"/>
  <c r="Z9"/>
  <c r="Z79" s="1"/>
  <c r="J9"/>
  <c r="L33" i="13"/>
  <c r="Z32"/>
  <c r="Z102" s="1"/>
  <c r="F32"/>
  <c r="R31"/>
  <c r="F31"/>
  <c r="R30"/>
  <c r="R100" s="1"/>
  <c r="Z29"/>
  <c r="Z99" s="1"/>
  <c r="J28"/>
  <c r="R27"/>
  <c r="R97" s="1"/>
  <c r="D26"/>
  <c r="R24"/>
  <c r="J23"/>
  <c r="J93" s="1"/>
  <c r="F22"/>
  <c r="F92" s="1"/>
  <c r="T20"/>
  <c r="R19"/>
  <c r="R89" s="1"/>
  <c r="D18"/>
  <c r="D88" s="1"/>
  <c r="R16"/>
  <c r="R86" s="1"/>
  <c r="J15"/>
  <c r="F14"/>
  <c r="F84" s="1"/>
  <c r="T12"/>
  <c r="R11"/>
  <c r="R81" s="1"/>
  <c r="D10"/>
  <c r="L32" i="25"/>
  <c r="X31"/>
  <c r="J31"/>
  <c r="J101" s="1"/>
  <c r="L30"/>
  <c r="L100" s="1"/>
  <c r="Z29"/>
  <c r="J29"/>
  <c r="J99" s="1"/>
  <c r="N99" s="1"/>
  <c r="F28"/>
  <c r="H28" s="1"/>
  <c r="T27"/>
  <c r="X26"/>
  <c r="X96" s="1"/>
  <c r="Z25"/>
  <c r="Z95" s="1"/>
  <c r="J25"/>
  <c r="F24"/>
  <c r="F94" s="1"/>
  <c r="L23"/>
  <c r="L22"/>
  <c r="X21"/>
  <c r="X91" s="1"/>
  <c r="X20"/>
  <c r="X90" s="1"/>
  <c r="D20"/>
  <c r="H20" s="1"/>
  <c r="R19"/>
  <c r="L18"/>
  <c r="L88" s="1"/>
  <c r="X17"/>
  <c r="D17"/>
  <c r="D87" s="1"/>
  <c r="T15"/>
  <c r="T85" s="1"/>
  <c r="L14"/>
  <c r="X12"/>
  <c r="D11"/>
  <c r="D32" i="12"/>
  <c r="D28"/>
  <c r="T24"/>
  <c r="R21"/>
  <c r="R91" s="1"/>
  <c r="X17"/>
  <c r="X87" s="1"/>
  <c r="L14"/>
  <c r="N14" s="1"/>
  <c r="L9" i="14"/>
  <c r="L79" s="1"/>
  <c r="Z20" i="11"/>
  <c r="Z90" s="1"/>
  <c r="L16"/>
  <c r="L86" s="1"/>
  <c r="T19" i="7"/>
  <c r="T25" i="4"/>
  <c r="F10" i="12"/>
  <c r="Z12"/>
  <c r="Z82" s="1"/>
  <c r="Z15"/>
  <c r="Z85" s="1"/>
  <c r="F18"/>
  <c r="Z20"/>
  <c r="Z90" s="1"/>
  <c r="Z23"/>
  <c r="Z93" s="1"/>
  <c r="F26"/>
  <c r="Z28"/>
  <c r="Z98" s="1"/>
  <c r="Z31"/>
  <c r="Z32"/>
  <c r="Z102" s="1"/>
  <c r="X9" i="25"/>
  <c r="J11"/>
  <c r="J81" s="1"/>
  <c r="T12"/>
  <c r="X13"/>
  <c r="X83" s="1"/>
  <c r="X14"/>
  <c r="X15"/>
  <c r="X16"/>
  <c r="X86" s="1"/>
  <c r="R17"/>
  <c r="T18"/>
  <c r="T88" s="1"/>
  <c r="L19"/>
  <c r="Z19"/>
  <c r="AB19" s="1"/>
  <c r="D21"/>
  <c r="T21"/>
  <c r="T91" s="1"/>
  <c r="F22"/>
  <c r="X22"/>
  <c r="X92" s="1"/>
  <c r="R23"/>
  <c r="R93" s="1"/>
  <c r="D24"/>
  <c r="X24"/>
  <c r="R25"/>
  <c r="R95" s="1"/>
  <c r="T26"/>
  <c r="L27"/>
  <c r="Z27"/>
  <c r="Z97" s="1"/>
  <c r="D29"/>
  <c r="D99" s="1"/>
  <c r="T29"/>
  <c r="V29" s="1"/>
  <c r="R11" i="14"/>
  <c r="R81" s="1"/>
  <c r="X10"/>
  <c r="X80"/>
  <c r="T9"/>
  <c r="D9"/>
  <c r="D79" s="1"/>
  <c r="AB25" i="25"/>
  <c r="F31" i="12"/>
  <c r="F101" s="1"/>
  <c r="J27"/>
  <c r="J97" s="1"/>
  <c r="J24"/>
  <c r="N24" s="1"/>
  <c r="D20"/>
  <c r="D90" s="1"/>
  <c r="T16"/>
  <c r="T86" s="1"/>
  <c r="R13"/>
  <c r="R83" s="1"/>
  <c r="X9"/>
  <c r="X79" s="1"/>
  <c r="L20" i="11"/>
  <c r="L90" s="1"/>
  <c r="Z16"/>
  <c r="Z86" s="1"/>
  <c r="F15"/>
  <c r="L27" i="7"/>
  <c r="F16"/>
  <c r="H16" s="1"/>
  <c r="L14"/>
  <c r="L10"/>
  <c r="F9"/>
  <c r="Z29"/>
  <c r="Z99" s="1"/>
  <c r="T26"/>
  <c r="F26"/>
  <c r="Z21"/>
  <c r="Z91" s="1"/>
  <c r="T18"/>
  <c r="T88" s="1"/>
  <c r="F18"/>
  <c r="F88" s="1"/>
  <c r="F86"/>
  <c r="H86" s="1"/>
  <c r="F15"/>
  <c r="Z13"/>
  <c r="F13"/>
  <c r="F83" s="1"/>
  <c r="L12"/>
  <c r="Z11"/>
  <c r="F11"/>
  <c r="Z9"/>
  <c r="L20" i="26"/>
  <c r="J20"/>
  <c r="F31"/>
  <c r="F11"/>
  <c r="D19"/>
  <c r="Z51"/>
  <c r="X55"/>
  <c r="T58"/>
  <c r="R54"/>
  <c r="L56"/>
  <c r="J52"/>
  <c r="D47"/>
  <c r="X32" i="11"/>
  <c r="X102" s="1"/>
  <c r="AB102" s="1"/>
  <c r="L32"/>
  <c r="L102" s="1"/>
  <c r="R31"/>
  <c r="F31"/>
  <c r="X30"/>
  <c r="J30"/>
  <c r="J100" s="1"/>
  <c r="R29"/>
  <c r="R99" s="1"/>
  <c r="D29"/>
  <c r="R28"/>
  <c r="R98" s="1"/>
  <c r="F28"/>
  <c r="X27"/>
  <c r="X97" s="1"/>
  <c r="D27"/>
  <c r="D97" s="1"/>
  <c r="R26"/>
  <c r="D26"/>
  <c r="D96" s="1"/>
  <c r="T25"/>
  <c r="T95" s="1"/>
  <c r="J25"/>
  <c r="X24"/>
  <c r="J24"/>
  <c r="R23"/>
  <c r="D23"/>
  <c r="D93" s="1"/>
  <c r="H93" s="1"/>
  <c r="R22"/>
  <c r="Z21"/>
  <c r="Z91" s="1"/>
  <c r="L21"/>
  <c r="L91" s="1"/>
  <c r="D20"/>
  <c r="D90" s="1"/>
  <c r="H90" s="1"/>
  <c r="T19"/>
  <c r="T18"/>
  <c r="T88" s="1"/>
  <c r="Z17"/>
  <c r="Z87" s="1"/>
  <c r="L17"/>
  <c r="L87" s="1"/>
  <c r="D16"/>
  <c r="T15"/>
  <c r="T85" s="1"/>
  <c r="F85"/>
  <c r="J14"/>
  <c r="J84" s="1"/>
  <c r="R13"/>
  <c r="D13"/>
  <c r="R12"/>
  <c r="F12"/>
  <c r="F82" s="1"/>
  <c r="X11"/>
  <c r="J11"/>
  <c r="X10"/>
  <c r="J10"/>
  <c r="R9"/>
  <c r="R79" s="1"/>
  <c r="D9"/>
  <c r="D79" s="1"/>
  <c r="F32" i="9"/>
  <c r="T31"/>
  <c r="D31"/>
  <c r="D101" s="1"/>
  <c r="X29"/>
  <c r="J29"/>
  <c r="L28"/>
  <c r="L98" s="1"/>
  <c r="Z27"/>
  <c r="Z97" s="1"/>
  <c r="L27"/>
  <c r="L97" s="1"/>
  <c r="T26"/>
  <c r="T96" s="1"/>
  <c r="Z25"/>
  <c r="Z95" s="1"/>
  <c r="T24"/>
  <c r="Z23"/>
  <c r="L23"/>
  <c r="L93" s="1"/>
  <c r="T22"/>
  <c r="T21"/>
  <c r="D21"/>
  <c r="D91" s="1"/>
  <c r="T19"/>
  <c r="T89" s="1"/>
  <c r="D19"/>
  <c r="D89" s="1"/>
  <c r="T17"/>
  <c r="T87" s="1"/>
  <c r="V87" s="1"/>
  <c r="D17"/>
  <c r="D87" s="1"/>
  <c r="T15"/>
  <c r="D15"/>
  <c r="T13"/>
  <c r="D13"/>
  <c r="D11"/>
  <c r="D81" s="1"/>
  <c r="T9"/>
  <c r="D9"/>
  <c r="D79" s="1"/>
  <c r="J27" i="8"/>
  <c r="J97" s="1"/>
  <c r="J11"/>
  <c r="J81" s="1"/>
  <c r="X32" i="7"/>
  <c r="X102" s="1"/>
  <c r="J32"/>
  <c r="X31"/>
  <c r="X101" s="1"/>
  <c r="L30"/>
  <c r="L100" s="1"/>
  <c r="R29"/>
  <c r="R99" s="1"/>
  <c r="J29"/>
  <c r="J99" s="1"/>
  <c r="R28"/>
  <c r="D28"/>
  <c r="T27"/>
  <c r="T97" s="1"/>
  <c r="D27"/>
  <c r="D97" s="1"/>
  <c r="F25"/>
  <c r="F95" s="1"/>
  <c r="X24"/>
  <c r="J24"/>
  <c r="J94" s="1"/>
  <c r="X23"/>
  <c r="Z22"/>
  <c r="Z92" s="1"/>
  <c r="L22"/>
  <c r="R21"/>
  <c r="R91" s="1"/>
  <c r="J21"/>
  <c r="J91" s="1"/>
  <c r="R20"/>
  <c r="D20"/>
  <c r="T89"/>
  <c r="L19"/>
  <c r="D19"/>
  <c r="F17"/>
  <c r="F87" s="1"/>
  <c r="X16"/>
  <c r="X86" s="1"/>
  <c r="J16"/>
  <c r="J86" s="1"/>
  <c r="X15"/>
  <c r="X85" s="1"/>
  <c r="J15"/>
  <c r="J85" s="1"/>
  <c r="R14"/>
  <c r="R84" s="1"/>
  <c r="D14"/>
  <c r="D84" s="1"/>
  <c r="J13"/>
  <c r="J83" s="1"/>
  <c r="R12"/>
  <c r="R82" s="1"/>
  <c r="D12"/>
  <c r="J11"/>
  <c r="R10"/>
  <c r="D10"/>
  <c r="D80" s="1"/>
  <c r="J9"/>
  <c r="J79" s="1"/>
  <c r="T31" i="4"/>
  <c r="T101" s="1"/>
  <c r="J31"/>
  <c r="J101" s="1"/>
  <c r="X30"/>
  <c r="J30"/>
  <c r="J100" s="1"/>
  <c r="T29"/>
  <c r="T99" s="1"/>
  <c r="V99" s="1"/>
  <c r="J29"/>
  <c r="J99" s="1"/>
  <c r="X28"/>
  <c r="J28"/>
  <c r="J98" s="1"/>
  <c r="T27"/>
  <c r="T97" s="1"/>
  <c r="J27"/>
  <c r="X26"/>
  <c r="X96" s="1"/>
  <c r="J26"/>
  <c r="J96" s="1"/>
  <c r="J25"/>
  <c r="X24"/>
  <c r="X94" s="1"/>
  <c r="J24"/>
  <c r="T23"/>
  <c r="Z22"/>
  <c r="Z92" s="1"/>
  <c r="J22"/>
  <c r="J92" s="1"/>
  <c r="X21"/>
  <c r="X91" s="1"/>
  <c r="AB91" s="1"/>
  <c r="Z20"/>
  <c r="Z90" s="1"/>
  <c r="L20"/>
  <c r="L90" s="1"/>
  <c r="Z19"/>
  <c r="Z89" s="1"/>
  <c r="F19"/>
  <c r="R18"/>
  <c r="F18"/>
  <c r="F88" s="1"/>
  <c r="R17"/>
  <c r="T16"/>
  <c r="T86" s="1"/>
  <c r="J16"/>
  <c r="J86" s="1"/>
  <c r="X15"/>
  <c r="Z14"/>
  <c r="D14"/>
  <c r="J13"/>
  <c r="J83" s="1"/>
  <c r="D12"/>
  <c r="J11"/>
  <c r="J81" s="1"/>
  <c r="D10"/>
  <c r="J9"/>
  <c r="AB31" i="26"/>
  <c r="AB15"/>
  <c r="T22"/>
  <c r="R18"/>
  <c r="L24"/>
  <c r="J24"/>
  <c r="J94" s="1"/>
  <c r="F15"/>
  <c r="D23"/>
  <c r="H23" s="1"/>
  <c r="Z55"/>
  <c r="X67"/>
  <c r="AB67" s="1"/>
  <c r="T62"/>
  <c r="R58"/>
  <c r="J56"/>
  <c r="F47"/>
  <c r="D59"/>
  <c r="F59"/>
  <c r="X25" i="11"/>
  <c r="X95" s="1"/>
  <c r="L25"/>
  <c r="Z24"/>
  <c r="Z94" s="1"/>
  <c r="L24"/>
  <c r="L94" s="1"/>
  <c r="D24"/>
  <c r="D94" s="1"/>
  <c r="T23"/>
  <c r="T93" s="1"/>
  <c r="F23"/>
  <c r="F93" s="1"/>
  <c r="T22"/>
  <c r="T92" s="1"/>
  <c r="J22"/>
  <c r="J92" s="1"/>
  <c r="R21"/>
  <c r="R91" s="1"/>
  <c r="D21"/>
  <c r="R20"/>
  <c r="F20"/>
  <c r="F90" s="1"/>
  <c r="X19"/>
  <c r="AB19" s="1"/>
  <c r="X18"/>
  <c r="X88" s="1"/>
  <c r="J18"/>
  <c r="R17"/>
  <c r="R87" s="1"/>
  <c r="D17"/>
  <c r="R16"/>
  <c r="F16"/>
  <c r="F86" s="1"/>
  <c r="X15"/>
  <c r="X85" s="1"/>
  <c r="J15"/>
  <c r="X14"/>
  <c r="L14"/>
  <c r="D14"/>
  <c r="T13"/>
  <c r="F13"/>
  <c r="F83" s="1"/>
  <c r="T12"/>
  <c r="T82" s="1"/>
  <c r="Z11"/>
  <c r="Z81" s="1"/>
  <c r="L11"/>
  <c r="Z10"/>
  <c r="Z80" s="1"/>
  <c r="L10"/>
  <c r="D10"/>
  <c r="D80" s="1"/>
  <c r="T9"/>
  <c r="T79" s="1"/>
  <c r="V79" s="1"/>
  <c r="X24" i="9"/>
  <c r="X94" s="1"/>
  <c r="D24"/>
  <c r="D94" s="1"/>
  <c r="R23"/>
  <c r="X22"/>
  <c r="X92" s="1"/>
  <c r="Z21"/>
  <c r="Z91" s="1"/>
  <c r="J21"/>
  <c r="J91" s="1"/>
  <c r="Z19"/>
  <c r="Z89" s="1"/>
  <c r="J19"/>
  <c r="J89" s="1"/>
  <c r="Z17"/>
  <c r="Z87" s="1"/>
  <c r="J17"/>
  <c r="J87" s="1"/>
  <c r="Z15"/>
  <c r="Z85" s="1"/>
  <c r="J15"/>
  <c r="J85" s="1"/>
  <c r="Z13"/>
  <c r="J13"/>
  <c r="J83" s="1"/>
  <c r="Z11"/>
  <c r="Z81"/>
  <c r="J11"/>
  <c r="J81" s="1"/>
  <c r="Z9"/>
  <c r="Z79" s="1"/>
  <c r="Z29" i="8"/>
  <c r="R13"/>
  <c r="R83" s="1"/>
  <c r="F20" i="7"/>
  <c r="F19"/>
  <c r="F89" s="1"/>
  <c r="X18"/>
  <c r="J18"/>
  <c r="J88" s="1"/>
  <c r="X17"/>
  <c r="Z16"/>
  <c r="L16"/>
  <c r="Z15"/>
  <c r="R15"/>
  <c r="R85" s="1"/>
  <c r="T14"/>
  <c r="F14"/>
  <c r="F84" s="1"/>
  <c r="R13"/>
  <c r="R83" s="1"/>
  <c r="T12"/>
  <c r="F12"/>
  <c r="F82" s="1"/>
  <c r="R11"/>
  <c r="R81" s="1"/>
  <c r="T10"/>
  <c r="T80" s="1"/>
  <c r="F10"/>
  <c r="R9"/>
  <c r="R13" i="4"/>
  <c r="F12"/>
  <c r="F82" s="1"/>
  <c r="R11"/>
  <c r="R81" s="1"/>
  <c r="F10"/>
  <c r="F80" s="1"/>
  <c r="R9"/>
  <c r="O87" i="7"/>
  <c r="M68" i="25"/>
  <c r="M47" i="30" s="1"/>
  <c r="O44" i="25"/>
  <c r="C103"/>
  <c r="C79" i="30" s="1"/>
  <c r="G79" i="25"/>
  <c r="W103" i="29"/>
  <c r="W93" i="30"/>
  <c r="AA79" i="29"/>
  <c r="G33" i="1"/>
  <c r="M79"/>
  <c r="G79" i="7"/>
  <c r="AA79" i="8"/>
  <c r="G72"/>
  <c r="Q103" i="4"/>
  <c r="Q72" i="30" s="1"/>
  <c r="Y85" i="5"/>
  <c r="O9" i="7"/>
  <c r="S103" i="9"/>
  <c r="S75" i="30" s="1"/>
  <c r="G79" i="11"/>
  <c r="M79" i="12"/>
  <c r="G79" i="21"/>
  <c r="O44" i="22"/>
  <c r="M79" i="23"/>
  <c r="G79" i="24"/>
  <c r="O9"/>
  <c r="Q103" i="11"/>
  <c r="Q77" i="30"/>
  <c r="C39" i="15"/>
  <c r="K103"/>
  <c r="K85" i="30" s="1"/>
  <c r="Y103" i="15"/>
  <c r="Y85" i="30" s="1"/>
  <c r="C74" i="16"/>
  <c r="I103"/>
  <c r="I86" i="30" s="1"/>
  <c r="S103" i="17"/>
  <c r="S87" i="30" s="1"/>
  <c r="G37" i="18"/>
  <c r="I103" i="19"/>
  <c r="I89" i="30" s="1"/>
  <c r="W103" i="19"/>
  <c r="W89" i="30" s="1"/>
  <c r="I103" i="20"/>
  <c r="I90" i="30" s="1"/>
  <c r="Y103" i="22"/>
  <c r="Y92" i="30" s="1"/>
  <c r="O44" i="23"/>
  <c r="Y103" i="24"/>
  <c r="Y95" i="30" s="1"/>
  <c r="AA79" i="27"/>
  <c r="O44"/>
  <c r="Q103" i="25"/>
  <c r="Q79" i="30" s="1"/>
  <c r="O44" i="26"/>
  <c r="C74"/>
  <c r="G20" i="30"/>
  <c r="M52"/>
  <c r="Y103" i="7"/>
  <c r="Y73" i="30" s="1"/>
  <c r="Y103" i="17"/>
  <c r="Y87" i="30" s="1"/>
  <c r="Y103" i="18"/>
  <c r="Y88" i="30" s="1"/>
  <c r="Y103" i="19"/>
  <c r="Y89" i="30" s="1"/>
  <c r="E103" i="8"/>
  <c r="E74" i="30" s="1"/>
  <c r="E103" i="15"/>
  <c r="E85" i="30" s="1"/>
  <c r="E103" i="16"/>
  <c r="E86" i="30" s="1"/>
  <c r="I103" i="27"/>
  <c r="I83" i="30" s="1"/>
  <c r="I103" i="15"/>
  <c r="I85" i="30" s="1"/>
  <c r="I103" i="18"/>
  <c r="I88" i="30" s="1"/>
  <c r="M79" i="27"/>
  <c r="G68" i="24"/>
  <c r="G63" i="30" s="1"/>
  <c r="O44" i="24"/>
  <c r="G33" i="27"/>
  <c r="G19" i="30" s="1"/>
  <c r="O9" i="27"/>
  <c r="K103" i="25"/>
  <c r="K79" i="30"/>
  <c r="K104" i="13"/>
  <c r="K80" i="30"/>
  <c r="AA79" i="16"/>
  <c r="U79" i="1"/>
  <c r="G72" i="7"/>
  <c r="G79" i="9"/>
  <c r="O9" i="4"/>
  <c r="AA79"/>
  <c r="S103" i="8"/>
  <c r="S74" i="30" s="1"/>
  <c r="Q103" i="9"/>
  <c r="Q75" i="30" s="1"/>
  <c r="G79" i="10"/>
  <c r="AA79" i="11"/>
  <c r="O9" i="12"/>
  <c r="M80" i="13"/>
  <c r="AA79" i="14"/>
  <c r="U79" i="15"/>
  <c r="O44"/>
  <c r="G79" i="17"/>
  <c r="O44"/>
  <c r="U79" i="18"/>
  <c r="O9"/>
  <c r="M79" i="19"/>
  <c r="AA79" i="20"/>
  <c r="G72"/>
  <c r="U79" i="22"/>
  <c r="O9"/>
  <c r="U79" i="23"/>
  <c r="G72" i="24"/>
  <c r="M33" i="11"/>
  <c r="M13" i="30" s="1"/>
  <c r="M33" i="23"/>
  <c r="M30" i="30" s="1"/>
  <c r="S103" i="12"/>
  <c r="S78" i="30" s="1"/>
  <c r="Q103" i="14"/>
  <c r="Q81" i="30" s="1"/>
  <c r="W103" i="15"/>
  <c r="W85" i="30" s="1"/>
  <c r="Q103" i="17"/>
  <c r="Q87" i="30" s="1"/>
  <c r="S103" i="19"/>
  <c r="S89" i="30" s="1"/>
  <c r="S103" i="20"/>
  <c r="S90" i="30" s="1"/>
  <c r="O9" i="21"/>
  <c r="W103"/>
  <c r="W91" i="30" s="1"/>
  <c r="M79" i="25"/>
  <c r="AA79" i="26"/>
  <c r="M79" i="29"/>
  <c r="Q103" i="27"/>
  <c r="Q83" i="30" s="1"/>
  <c r="G52"/>
  <c r="C39" i="29"/>
  <c r="M95" i="4"/>
  <c r="O95" s="1"/>
  <c r="M87"/>
  <c r="O87" s="1"/>
  <c r="U89"/>
  <c r="AA98"/>
  <c r="AA82"/>
  <c r="M102" i="7"/>
  <c r="O102"/>
  <c r="M94"/>
  <c r="O94"/>
  <c r="M86"/>
  <c r="O86"/>
  <c r="U97"/>
  <c r="U81"/>
  <c r="U93"/>
  <c r="AA100"/>
  <c r="AA84"/>
  <c r="M96" i="8"/>
  <c r="O96" s="1"/>
  <c r="M88"/>
  <c r="O88" s="1"/>
  <c r="M80"/>
  <c r="U101"/>
  <c r="U85"/>
  <c r="AA88"/>
  <c r="M98" i="9"/>
  <c r="O98" s="1"/>
  <c r="M90"/>
  <c r="M82"/>
  <c r="U89"/>
  <c r="W103"/>
  <c r="W75" i="30" s="1"/>
  <c r="AA92" i="9"/>
  <c r="M96" i="10"/>
  <c r="O96" s="1"/>
  <c r="M88"/>
  <c r="O88" s="1"/>
  <c r="M80"/>
  <c r="O80" s="1"/>
  <c r="U101"/>
  <c r="U85"/>
  <c r="AA88"/>
  <c r="M100" i="11"/>
  <c r="O100" s="1"/>
  <c r="M92"/>
  <c r="O92" s="1"/>
  <c r="M84"/>
  <c r="O84" s="1"/>
  <c r="U93"/>
  <c r="AA96"/>
  <c r="AA80"/>
  <c r="U101" i="12"/>
  <c r="U93"/>
  <c r="U85"/>
  <c r="AA88"/>
  <c r="AA92"/>
  <c r="M102" i="25"/>
  <c r="O102" s="1"/>
  <c r="M94"/>
  <c r="O94" s="1"/>
  <c r="M86"/>
  <c r="O86" s="1"/>
  <c r="U89"/>
  <c r="AA92"/>
  <c r="AA97" i="13"/>
  <c r="AA89"/>
  <c r="AA81"/>
  <c r="M100" i="14"/>
  <c r="M96"/>
  <c r="M92"/>
  <c r="M88"/>
  <c r="M84"/>
  <c r="M80"/>
  <c r="U97"/>
  <c r="U89"/>
  <c r="U81"/>
  <c r="M100" i="26"/>
  <c r="M96"/>
  <c r="O96" s="1"/>
  <c r="M92"/>
  <c r="M88"/>
  <c r="O88" s="1"/>
  <c r="M84"/>
  <c r="M80"/>
  <c r="O80" s="1"/>
  <c r="U97"/>
  <c r="U89"/>
  <c r="U81"/>
  <c r="M102" i="27"/>
  <c r="O102" s="1"/>
  <c r="M98"/>
  <c r="O98" s="1"/>
  <c r="M94"/>
  <c r="O94" s="1"/>
  <c r="M90"/>
  <c r="O90" s="1"/>
  <c r="M86"/>
  <c r="O86" s="1"/>
  <c r="M82"/>
  <c r="O82" s="1"/>
  <c r="U101"/>
  <c r="U93"/>
  <c r="U85"/>
  <c r="AB94"/>
  <c r="H91"/>
  <c r="AB86"/>
  <c r="M81" i="15"/>
  <c r="O81" s="1"/>
  <c r="M94"/>
  <c r="O94" s="1"/>
  <c r="M98"/>
  <c r="M102"/>
  <c r="O102" s="1"/>
  <c r="AA90"/>
  <c r="M95" i="16"/>
  <c r="O95" s="1"/>
  <c r="S103"/>
  <c r="S86" i="30" s="1"/>
  <c r="U95" i="16"/>
  <c r="AA98"/>
  <c r="M95" i="18"/>
  <c r="S103"/>
  <c r="S88" i="30" s="1"/>
  <c r="U95" i="18"/>
  <c r="AA98"/>
  <c r="M93" i="19"/>
  <c r="C84" i="30"/>
  <c r="Q103" i="26"/>
  <c r="Q82" i="30" s="1"/>
  <c r="U79" i="26"/>
  <c r="M79" i="4"/>
  <c r="S103" i="7"/>
  <c r="S73" i="30" s="1"/>
  <c r="S103" i="10"/>
  <c r="S76" i="30" s="1"/>
  <c r="S84"/>
  <c r="Q103" i="8"/>
  <c r="Q74" i="30" s="1"/>
  <c r="U79" i="10"/>
  <c r="O44" i="12"/>
  <c r="U80" i="13"/>
  <c r="M79" i="14"/>
  <c r="G79" i="15"/>
  <c r="O9"/>
  <c r="AA79" i="17"/>
  <c r="M79" i="20"/>
  <c r="G79" i="22"/>
  <c r="O44" i="10"/>
  <c r="Q103" i="12"/>
  <c r="Q78" i="30" s="1"/>
  <c r="M68" i="14"/>
  <c r="M49" i="30" s="1"/>
  <c r="M68" i="27"/>
  <c r="M51" i="30" s="1"/>
  <c r="AA68" i="15"/>
  <c r="AA53" i="30" s="1"/>
  <c r="U33" i="21"/>
  <c r="U27" i="30" s="1"/>
  <c r="U79" i="25"/>
  <c r="O9"/>
  <c r="O9" i="26"/>
  <c r="U79" i="27"/>
  <c r="M101" i="4"/>
  <c r="O101" s="1"/>
  <c r="M93"/>
  <c r="O93" s="1"/>
  <c r="M85"/>
  <c r="O85" s="1"/>
  <c r="U101"/>
  <c r="U85"/>
  <c r="AA94"/>
  <c r="M100" i="7"/>
  <c r="O100"/>
  <c r="M92"/>
  <c r="O92"/>
  <c r="M84"/>
  <c r="AA96"/>
  <c r="AA80"/>
  <c r="M94" i="8"/>
  <c r="O94" s="1"/>
  <c r="U97"/>
  <c r="U81"/>
  <c r="AA100"/>
  <c r="AA84"/>
  <c r="M96" i="9"/>
  <c r="O96" s="1"/>
  <c r="M88"/>
  <c r="M80"/>
  <c r="U101"/>
  <c r="U85"/>
  <c r="AA88"/>
  <c r="M102" i="10"/>
  <c r="O102" s="1"/>
  <c r="M94"/>
  <c r="O94" s="1"/>
  <c r="M86"/>
  <c r="O86" s="1"/>
  <c r="U97"/>
  <c r="U81"/>
  <c r="AA100"/>
  <c r="AA84"/>
  <c r="M98" i="11"/>
  <c r="O98" s="1"/>
  <c r="M90"/>
  <c r="O90" s="1"/>
  <c r="M82"/>
  <c r="O82" s="1"/>
  <c r="U89"/>
  <c r="AA92"/>
  <c r="M100" i="12"/>
  <c r="O100" s="1"/>
  <c r="M96"/>
  <c r="O96" s="1"/>
  <c r="M92"/>
  <c r="O92" s="1"/>
  <c r="M88"/>
  <c r="O88" s="1"/>
  <c r="M84"/>
  <c r="O84" s="1"/>
  <c r="M80"/>
  <c r="O80" s="1"/>
  <c r="M96" i="25"/>
  <c r="O96" s="1"/>
  <c r="M88"/>
  <c r="O88" s="1"/>
  <c r="M80"/>
  <c r="O80" s="1"/>
  <c r="U93"/>
  <c r="AA96"/>
  <c r="AA80"/>
  <c r="M103" i="13"/>
  <c r="O103" s="1"/>
  <c r="M99"/>
  <c r="M95"/>
  <c r="O95" s="1"/>
  <c r="M91"/>
  <c r="M87"/>
  <c r="O87" s="1"/>
  <c r="M83"/>
  <c r="U102"/>
  <c r="U94"/>
  <c r="U86"/>
  <c r="AA96" i="14"/>
  <c r="AA88"/>
  <c r="AA80"/>
  <c r="AA96" i="26"/>
  <c r="AA88"/>
  <c r="AA80"/>
  <c r="AA100" i="27"/>
  <c r="AA92"/>
  <c r="AA84"/>
  <c r="M91" i="16"/>
  <c r="AA82"/>
  <c r="M91" i="18"/>
  <c r="AA82"/>
  <c r="M89" i="19"/>
  <c r="U87"/>
  <c r="U33" i="20"/>
  <c r="U26" i="30" s="1"/>
  <c r="Q103" i="23"/>
  <c r="Q94" i="30" s="1"/>
  <c r="AA33" i="24"/>
  <c r="AA31" i="30" s="1"/>
  <c r="G68" i="25"/>
  <c r="G47" i="30" s="1"/>
  <c r="U102" i="15"/>
  <c r="U86"/>
  <c r="AA89"/>
  <c r="U94" i="16"/>
  <c r="AA97"/>
  <c r="AA81"/>
  <c r="O99" i="17"/>
  <c r="O95"/>
  <c r="O91"/>
  <c r="O87"/>
  <c r="O83"/>
  <c r="U90"/>
  <c r="AA93"/>
  <c r="U94" i="18"/>
  <c r="AA97"/>
  <c r="AA81"/>
  <c r="AA89"/>
  <c r="AA93"/>
  <c r="U102" i="19"/>
  <c r="U86"/>
  <c r="AA89"/>
  <c r="U98" i="20"/>
  <c r="U90"/>
  <c r="U82"/>
  <c r="U86"/>
  <c r="U94"/>
  <c r="U102"/>
  <c r="AA101"/>
  <c r="AA93"/>
  <c r="AA85"/>
  <c r="V101"/>
  <c r="N99"/>
  <c r="U98" i="21"/>
  <c r="U90"/>
  <c r="U82"/>
  <c r="U86"/>
  <c r="U94"/>
  <c r="U102"/>
  <c r="AA97" i="22"/>
  <c r="AA89"/>
  <c r="AA81"/>
  <c r="AA85"/>
  <c r="AA93"/>
  <c r="AA101"/>
  <c r="N83"/>
  <c r="AA97" i="24"/>
  <c r="AA89"/>
  <c r="AA81"/>
  <c r="O32" i="4"/>
  <c r="O24"/>
  <c r="O16"/>
  <c r="O26" i="10"/>
  <c r="O18"/>
  <c r="O10"/>
  <c r="O14"/>
  <c r="O22"/>
  <c r="O30"/>
  <c r="O27" i="11"/>
  <c r="O19"/>
  <c r="O11"/>
  <c r="O15"/>
  <c r="O23"/>
  <c r="O31"/>
  <c r="O27" i="13"/>
  <c r="O19"/>
  <c r="O11"/>
  <c r="O15"/>
  <c r="O23"/>
  <c r="O31"/>
  <c r="O27" i="14"/>
  <c r="O19"/>
  <c r="O11"/>
  <c r="O15"/>
  <c r="O23"/>
  <c r="O31"/>
  <c r="O26" i="15"/>
  <c r="O18"/>
  <c r="O10"/>
  <c r="O17" i="16"/>
  <c r="O28" i="17"/>
  <c r="O20"/>
  <c r="O12"/>
  <c r="O16"/>
  <c r="O24"/>
  <c r="O32"/>
  <c r="O31" i="18"/>
  <c r="O23"/>
  <c r="O15"/>
  <c r="O26" i="19"/>
  <c r="O18"/>
  <c r="O10"/>
  <c r="O14"/>
  <c r="O22"/>
  <c r="O30"/>
  <c r="O29" i="20"/>
  <c r="O21"/>
  <c r="O13"/>
  <c r="O17"/>
  <c r="O25"/>
  <c r="O28" i="21"/>
  <c r="O20"/>
  <c r="O12"/>
  <c r="O31" i="22"/>
  <c r="O23"/>
  <c r="O15"/>
  <c r="O26" i="29"/>
  <c r="O18"/>
  <c r="O17" i="23"/>
  <c r="O51" i="9"/>
  <c r="O85" i="15"/>
  <c r="U98"/>
  <c r="U82"/>
  <c r="AA101"/>
  <c r="AA85"/>
  <c r="O87" i="16"/>
  <c r="U90"/>
  <c r="AA93"/>
  <c r="U102" i="17"/>
  <c r="U86"/>
  <c r="AA89"/>
  <c r="U90" i="18"/>
  <c r="O93" i="19"/>
  <c r="U98"/>
  <c r="U82"/>
  <c r="U94"/>
  <c r="AA101"/>
  <c r="AA85"/>
  <c r="V101"/>
  <c r="AA97" i="21"/>
  <c r="AA89"/>
  <c r="AA81"/>
  <c r="U102" i="22"/>
  <c r="U94"/>
  <c r="U86"/>
  <c r="U102" i="29"/>
  <c r="U94"/>
  <c r="U86"/>
  <c r="AA101"/>
  <c r="AA93"/>
  <c r="AA85"/>
  <c r="U102" i="23"/>
  <c r="U94"/>
  <c r="U86"/>
  <c r="AA101"/>
  <c r="AA93"/>
  <c r="AA85"/>
  <c r="U102" i="24"/>
  <c r="U94"/>
  <c r="U86"/>
  <c r="O27" i="7"/>
  <c r="O19"/>
  <c r="O11"/>
  <c r="O28" i="8"/>
  <c r="O20"/>
  <c r="O12"/>
  <c r="O25" i="9"/>
  <c r="O17"/>
  <c r="O28" i="12"/>
  <c r="O20"/>
  <c r="O12"/>
  <c r="O25" i="25"/>
  <c r="O17"/>
  <c r="O32" i="27"/>
  <c r="O24"/>
  <c r="O16"/>
  <c r="O20" i="30"/>
  <c r="O64" i="4"/>
  <c r="O62" i="8"/>
  <c r="U94" i="15"/>
  <c r="AA97"/>
  <c r="U102" i="16"/>
  <c r="U86"/>
  <c r="AA89"/>
  <c r="U98" i="17"/>
  <c r="U82"/>
  <c r="AA101"/>
  <c r="AA85"/>
  <c r="U102" i="18"/>
  <c r="U86"/>
  <c r="AA97" i="19"/>
  <c r="AA81"/>
  <c r="AA97" i="20"/>
  <c r="AA89"/>
  <c r="AA81"/>
  <c r="V95"/>
  <c r="AA101" i="24"/>
  <c r="AA85"/>
  <c r="O28" i="4"/>
  <c r="O20"/>
  <c r="O12"/>
  <c r="O30" i="15"/>
  <c r="O22"/>
  <c r="O14"/>
  <c r="O21" i="16"/>
  <c r="O27" i="18"/>
  <c r="O19"/>
  <c r="O11"/>
  <c r="O32" i="21"/>
  <c r="O24"/>
  <c r="O16"/>
  <c r="O27" i="22"/>
  <c r="O19"/>
  <c r="O11"/>
  <c r="O30" i="29"/>
  <c r="O22"/>
  <c r="O14"/>
  <c r="O24" i="24"/>
  <c r="O48" i="4"/>
  <c r="O61" i="7"/>
  <c r="O46" i="8"/>
  <c r="O65" i="11"/>
  <c r="O50" i="12"/>
  <c r="O55" i="25"/>
  <c r="O61" i="13"/>
  <c r="O58" i="27"/>
  <c r="O13" i="29"/>
  <c r="O32" i="23"/>
  <c r="O16"/>
  <c r="O23" i="24"/>
  <c r="O63" i="4"/>
  <c r="O47"/>
  <c r="O60" i="7"/>
  <c r="O61" i="8"/>
  <c r="O45"/>
  <c r="O53"/>
  <c r="O66" i="9"/>
  <c r="O50"/>
  <c r="O55" i="10"/>
  <c r="O64" i="11"/>
  <c r="O48"/>
  <c r="O56"/>
  <c r="O60"/>
  <c r="O65" i="12"/>
  <c r="O49"/>
  <c r="O54" i="25"/>
  <c r="O60" i="13"/>
  <c r="O56" i="14"/>
  <c r="O57" i="27"/>
  <c r="O55" i="15"/>
  <c r="P45" i="22"/>
  <c r="O28" i="23"/>
  <c r="O12"/>
  <c r="O24"/>
  <c r="O19" i="24"/>
  <c r="O59" i="4"/>
  <c r="O56" i="7"/>
  <c r="O62" i="9"/>
  <c r="O46"/>
  <c r="O58"/>
  <c r="O67" i="10"/>
  <c r="O51"/>
  <c r="O61" i="12"/>
  <c r="O45"/>
  <c r="O66" i="25"/>
  <c r="O50"/>
  <c r="O56" i="13"/>
  <c r="O53" i="27"/>
  <c r="O59" i="15"/>
  <c r="O31" i="24"/>
  <c r="O15"/>
  <c r="O55" i="4"/>
  <c r="O52" i="7"/>
  <c r="O63" i="10"/>
  <c r="O47"/>
  <c r="O57" i="12"/>
  <c r="O62" i="25"/>
  <c r="O46"/>
  <c r="O68" i="13"/>
  <c r="O52"/>
  <c r="O64" i="14"/>
  <c r="O65" i="27"/>
  <c r="O49"/>
  <c r="O63" i="15"/>
  <c r="O47"/>
  <c r="N59"/>
  <c r="N65" i="27"/>
  <c r="J68" i="23"/>
  <c r="J62" i="30" s="1"/>
  <c r="L68" i="23"/>
  <c r="L62" i="30" s="1"/>
  <c r="V47" i="17"/>
  <c r="N45"/>
  <c r="N66" i="16"/>
  <c r="V52"/>
  <c r="N50"/>
  <c r="N67" i="15"/>
  <c r="N51"/>
  <c r="V45"/>
  <c r="V67" i="27"/>
  <c r="V59"/>
  <c r="N57"/>
  <c r="V47"/>
  <c r="V62" i="14"/>
  <c r="N54"/>
  <c r="V50"/>
  <c r="N46"/>
  <c r="N68" i="13"/>
  <c r="V64"/>
  <c r="N60"/>
  <c r="N52"/>
  <c r="V48"/>
  <c r="N52" i="25"/>
  <c r="V48"/>
  <c r="N65" i="12"/>
  <c r="N57"/>
  <c r="V53"/>
  <c r="N49"/>
  <c r="V45"/>
  <c r="N66" i="11"/>
  <c r="V66"/>
  <c r="V62"/>
  <c r="N58"/>
  <c r="V54"/>
  <c r="V46"/>
  <c r="V67" i="10"/>
  <c r="N63"/>
  <c r="V59"/>
  <c r="N55"/>
  <c r="V51"/>
  <c r="N47"/>
  <c r="N64" i="9"/>
  <c r="V60"/>
  <c r="N56"/>
  <c r="V52"/>
  <c r="N48"/>
  <c r="V44"/>
  <c r="V65" i="8"/>
  <c r="V57"/>
  <c r="N53"/>
  <c r="V49"/>
  <c r="N45"/>
  <c r="V66" i="7"/>
  <c r="N62"/>
  <c r="P62" s="1"/>
  <c r="V58"/>
  <c r="V50"/>
  <c r="H62" i="4"/>
  <c r="AB59"/>
  <c r="R29" i="21"/>
  <c r="R99" s="1"/>
  <c r="Z15"/>
  <c r="Z85" s="1"/>
  <c r="X9"/>
  <c r="AB9" s="1"/>
  <c r="D10"/>
  <c r="D80" s="1"/>
  <c r="H80" s="1"/>
  <c r="L10"/>
  <c r="L80" s="1"/>
  <c r="T10"/>
  <c r="T80" s="1"/>
  <c r="X11"/>
  <c r="X81" s="1"/>
  <c r="D12"/>
  <c r="L12"/>
  <c r="L82" s="1"/>
  <c r="T12"/>
  <c r="T82" s="1"/>
  <c r="X13"/>
  <c r="X83" s="1"/>
  <c r="D14"/>
  <c r="L14"/>
  <c r="L84" s="1"/>
  <c r="T14"/>
  <c r="T84" s="1"/>
  <c r="X15"/>
  <c r="X85" s="1"/>
  <c r="D16"/>
  <c r="L16"/>
  <c r="L86" s="1"/>
  <c r="T16"/>
  <c r="T86" s="1"/>
  <c r="X17"/>
  <c r="X87" s="1"/>
  <c r="D18"/>
  <c r="L18"/>
  <c r="L88" s="1"/>
  <c r="T18"/>
  <c r="T88" s="1"/>
  <c r="X19"/>
  <c r="X89" s="1"/>
  <c r="AB89" s="1"/>
  <c r="D20"/>
  <c r="L20"/>
  <c r="L90" s="1"/>
  <c r="T20"/>
  <c r="T90" s="1"/>
  <c r="X21"/>
  <c r="X91" s="1"/>
  <c r="D22"/>
  <c r="L22"/>
  <c r="L92" s="1"/>
  <c r="T22"/>
  <c r="T92" s="1"/>
  <c r="X23"/>
  <c r="X93" s="1"/>
  <c r="D24"/>
  <c r="D94" s="1"/>
  <c r="L24"/>
  <c r="L94" s="1"/>
  <c r="T24"/>
  <c r="X25"/>
  <c r="D26"/>
  <c r="D96" s="1"/>
  <c r="L26"/>
  <c r="L96" s="1"/>
  <c r="T26"/>
  <c r="X27"/>
  <c r="X97" s="1"/>
  <c r="D28"/>
  <c r="L28"/>
  <c r="T28"/>
  <c r="X29"/>
  <c r="D30"/>
  <c r="L30"/>
  <c r="L100" s="1"/>
  <c r="T30"/>
  <c r="T100" s="1"/>
  <c r="X31"/>
  <c r="X101" s="1"/>
  <c r="D32"/>
  <c r="L32"/>
  <c r="L102" s="1"/>
  <c r="T32"/>
  <c r="T102"/>
  <c r="F9"/>
  <c r="J10"/>
  <c r="J80" s="1"/>
  <c r="R10"/>
  <c r="Z10"/>
  <c r="Z80" s="1"/>
  <c r="F11"/>
  <c r="F81" s="1"/>
  <c r="J12"/>
  <c r="N12" s="1"/>
  <c r="R12"/>
  <c r="R82" s="1"/>
  <c r="Z12"/>
  <c r="Z82" s="1"/>
  <c r="F13"/>
  <c r="F83" s="1"/>
  <c r="J14"/>
  <c r="R14"/>
  <c r="Z14"/>
  <c r="Z84" s="1"/>
  <c r="F15"/>
  <c r="F85" s="1"/>
  <c r="J16"/>
  <c r="N16" s="1"/>
  <c r="R16"/>
  <c r="Z16"/>
  <c r="Z86" s="1"/>
  <c r="F17"/>
  <c r="F87" s="1"/>
  <c r="J18"/>
  <c r="J88" s="1"/>
  <c r="R18"/>
  <c r="Z18"/>
  <c r="Z88" s="1"/>
  <c r="F19"/>
  <c r="F89" s="1"/>
  <c r="J20"/>
  <c r="R20"/>
  <c r="Z20"/>
  <c r="Z90" s="1"/>
  <c r="F21"/>
  <c r="F91" s="1"/>
  <c r="J22"/>
  <c r="J92" s="1"/>
  <c r="R22"/>
  <c r="R92" s="1"/>
  <c r="Z22"/>
  <c r="Z92" s="1"/>
  <c r="F23"/>
  <c r="F93" s="1"/>
  <c r="J24"/>
  <c r="J94" s="1"/>
  <c r="R24"/>
  <c r="Z24"/>
  <c r="F25"/>
  <c r="J26"/>
  <c r="J96" s="1"/>
  <c r="R26"/>
  <c r="R96" s="1"/>
  <c r="Z26"/>
  <c r="Z96" s="1"/>
  <c r="F27"/>
  <c r="F97" s="1"/>
  <c r="J28"/>
  <c r="N28" s="1"/>
  <c r="R28"/>
  <c r="Z28"/>
  <c r="Z98" s="1"/>
  <c r="F29"/>
  <c r="F99" s="1"/>
  <c r="J30"/>
  <c r="N30" s="1"/>
  <c r="R30"/>
  <c r="R100" s="1"/>
  <c r="Z30"/>
  <c r="Z100" s="1"/>
  <c r="F31"/>
  <c r="J32"/>
  <c r="N32" s="1"/>
  <c r="R32"/>
  <c r="Z32"/>
  <c r="D9"/>
  <c r="L9"/>
  <c r="T9"/>
  <c r="T79" s="1"/>
  <c r="X10"/>
  <c r="AB10" s="1"/>
  <c r="D11"/>
  <c r="L11"/>
  <c r="L81" s="1"/>
  <c r="T11"/>
  <c r="T81" s="1"/>
  <c r="X12"/>
  <c r="X82" s="1"/>
  <c r="AB82" s="1"/>
  <c r="D13"/>
  <c r="L13"/>
  <c r="L83" s="1"/>
  <c r="T13"/>
  <c r="T83" s="1"/>
  <c r="X14"/>
  <c r="AB14" s="1"/>
  <c r="D15"/>
  <c r="L15"/>
  <c r="L85" s="1"/>
  <c r="T15"/>
  <c r="T85"/>
  <c r="X16"/>
  <c r="D17"/>
  <c r="H17" s="1"/>
  <c r="L17"/>
  <c r="L87" s="1"/>
  <c r="T17"/>
  <c r="T87" s="1"/>
  <c r="X18"/>
  <c r="D19"/>
  <c r="H19" s="1"/>
  <c r="L19"/>
  <c r="L89" s="1"/>
  <c r="N89" s="1"/>
  <c r="T19"/>
  <c r="T89" s="1"/>
  <c r="X20"/>
  <c r="D21"/>
  <c r="H21" s="1"/>
  <c r="L21"/>
  <c r="L91" s="1"/>
  <c r="T21"/>
  <c r="T91" s="1"/>
  <c r="X22"/>
  <c r="D23"/>
  <c r="H23" s="1"/>
  <c r="L23"/>
  <c r="T23"/>
  <c r="T93" s="1"/>
  <c r="X24"/>
  <c r="D25"/>
  <c r="H25" s="1"/>
  <c r="L25"/>
  <c r="L95" s="1"/>
  <c r="T25"/>
  <c r="X26"/>
  <c r="D27"/>
  <c r="D97" s="1"/>
  <c r="H97" s="1"/>
  <c r="L27"/>
  <c r="T27"/>
  <c r="T97" s="1"/>
  <c r="X28"/>
  <c r="D29"/>
  <c r="H29" s="1"/>
  <c r="L29"/>
  <c r="L99" s="1"/>
  <c r="T29"/>
  <c r="X30"/>
  <c r="D31"/>
  <c r="H31" s="1"/>
  <c r="L31"/>
  <c r="L101" s="1"/>
  <c r="T31"/>
  <c r="T101" s="1"/>
  <c r="X32"/>
  <c r="Z9"/>
  <c r="F12"/>
  <c r="F82" s="1"/>
  <c r="J13"/>
  <c r="J83" s="1"/>
  <c r="N83" s="1"/>
  <c r="R15"/>
  <c r="Z17"/>
  <c r="Z87" s="1"/>
  <c r="F20"/>
  <c r="F90" s="1"/>
  <c r="J21"/>
  <c r="J91" s="1"/>
  <c r="R23"/>
  <c r="Z25"/>
  <c r="Z95" s="1"/>
  <c r="F28"/>
  <c r="F98" s="1"/>
  <c r="J29"/>
  <c r="J99" s="1"/>
  <c r="N99" s="1"/>
  <c r="R31"/>
  <c r="R9"/>
  <c r="V9" s="1"/>
  <c r="Z11"/>
  <c r="Z81" s="1"/>
  <c r="F14"/>
  <c r="F84" s="1"/>
  <c r="J15"/>
  <c r="R17"/>
  <c r="V17" s="1"/>
  <c r="Z19"/>
  <c r="Z89" s="1"/>
  <c r="F22"/>
  <c r="F92" s="1"/>
  <c r="J23"/>
  <c r="R25"/>
  <c r="R95" s="1"/>
  <c r="Z27"/>
  <c r="F30"/>
  <c r="F100" s="1"/>
  <c r="J31"/>
  <c r="J101" s="1"/>
  <c r="N101" s="1"/>
  <c r="J9"/>
  <c r="J79" s="1"/>
  <c r="R11"/>
  <c r="Z13"/>
  <c r="Z83" s="1"/>
  <c r="F16"/>
  <c r="F86" s="1"/>
  <c r="J17"/>
  <c r="J87" s="1"/>
  <c r="R19"/>
  <c r="Z21"/>
  <c r="Z91" s="1"/>
  <c r="F24"/>
  <c r="F94" s="1"/>
  <c r="J25"/>
  <c r="J95" s="1"/>
  <c r="N95" s="1"/>
  <c r="R27"/>
  <c r="Z29"/>
  <c r="Z99" s="1"/>
  <c r="F32"/>
  <c r="V51" i="17"/>
  <c r="N49"/>
  <c r="V64" i="16"/>
  <c r="N62"/>
  <c r="V56"/>
  <c r="V48"/>
  <c r="N46"/>
  <c r="V65" i="15"/>
  <c r="N63"/>
  <c r="P63" s="1"/>
  <c r="AC63" s="1"/>
  <c r="V57"/>
  <c r="N55"/>
  <c r="V49"/>
  <c r="N47"/>
  <c r="N52" i="30"/>
  <c r="V63" i="27"/>
  <c r="N61"/>
  <c r="V55"/>
  <c r="N53"/>
  <c r="V45"/>
  <c r="V56" i="14"/>
  <c r="V54"/>
  <c r="N50"/>
  <c r="V46"/>
  <c r="V68" i="13"/>
  <c r="N64"/>
  <c r="V60"/>
  <c r="N56"/>
  <c r="N48"/>
  <c r="N64" i="25"/>
  <c r="N56"/>
  <c r="N61" i="12"/>
  <c r="N53"/>
  <c r="V49"/>
  <c r="N45"/>
  <c r="N62" i="11"/>
  <c r="V58"/>
  <c r="N54"/>
  <c r="V50"/>
  <c r="N46"/>
  <c r="N67" i="10"/>
  <c r="V63"/>
  <c r="N59"/>
  <c r="P59" s="1"/>
  <c r="V55"/>
  <c r="N51"/>
  <c r="V64" i="9"/>
  <c r="N60"/>
  <c r="V56"/>
  <c r="N52"/>
  <c r="V48"/>
  <c r="N44"/>
  <c r="P44" s="1"/>
  <c r="N65" i="8"/>
  <c r="N57"/>
  <c r="V53"/>
  <c r="V45"/>
  <c r="N66" i="7"/>
  <c r="V62"/>
  <c r="N58"/>
  <c r="V54"/>
  <c r="V46"/>
  <c r="H46" i="4"/>
  <c r="AB12" i="23"/>
  <c r="V67" i="4"/>
  <c r="N65"/>
  <c r="V59"/>
  <c r="N57"/>
  <c r="V51"/>
  <c r="R32" i="24"/>
  <c r="F32"/>
  <c r="X31"/>
  <c r="T30"/>
  <c r="T100" s="1"/>
  <c r="V100" s="1"/>
  <c r="J30"/>
  <c r="J100" s="1"/>
  <c r="Z29"/>
  <c r="Z99" s="1"/>
  <c r="F29"/>
  <c r="F99" s="1"/>
  <c r="L28"/>
  <c r="L98" s="1"/>
  <c r="R27"/>
  <c r="R97" s="1"/>
  <c r="Z26"/>
  <c r="Z96" s="1"/>
  <c r="D26"/>
  <c r="D96" s="1"/>
  <c r="J25"/>
  <c r="R24"/>
  <c r="R94" s="1"/>
  <c r="F24"/>
  <c r="F94" s="1"/>
  <c r="X23"/>
  <c r="X93" s="1"/>
  <c r="T22"/>
  <c r="T92" s="1"/>
  <c r="J22"/>
  <c r="J92" s="1"/>
  <c r="Z21"/>
  <c r="Z91" s="1"/>
  <c r="F21"/>
  <c r="L20"/>
  <c r="L90" s="1"/>
  <c r="R19"/>
  <c r="Z18"/>
  <c r="Z88"/>
  <c r="D18"/>
  <c r="J17"/>
  <c r="N17" s="1"/>
  <c r="R16"/>
  <c r="F16"/>
  <c r="F86" s="1"/>
  <c r="X15"/>
  <c r="T14"/>
  <c r="V14" s="1"/>
  <c r="J14"/>
  <c r="Z13"/>
  <c r="Z83" s="1"/>
  <c r="F13"/>
  <c r="F83" s="1"/>
  <c r="L12"/>
  <c r="N12" s="1"/>
  <c r="R11"/>
  <c r="R81" s="1"/>
  <c r="Z10"/>
  <c r="Z80" s="1"/>
  <c r="D10"/>
  <c r="N21" i="22"/>
  <c r="N13"/>
  <c r="N32" i="20"/>
  <c r="N24"/>
  <c r="H19" i="19"/>
  <c r="L25" i="16"/>
  <c r="L95" s="1"/>
  <c r="Z23"/>
  <c r="L22"/>
  <c r="X20"/>
  <c r="J19"/>
  <c r="J89" s="1"/>
  <c r="X17"/>
  <c r="X87" s="1"/>
  <c r="T11"/>
  <c r="T81" s="1"/>
  <c r="D9" i="24"/>
  <c r="L9"/>
  <c r="T9"/>
  <c r="V9" s="1"/>
  <c r="X10"/>
  <c r="D11"/>
  <c r="L11"/>
  <c r="L81" s="1"/>
  <c r="T11"/>
  <c r="T81" s="1"/>
  <c r="X12"/>
  <c r="X82" s="1"/>
  <c r="D13"/>
  <c r="H13" s="1"/>
  <c r="L13"/>
  <c r="L83" s="1"/>
  <c r="T13"/>
  <c r="T83" s="1"/>
  <c r="X14"/>
  <c r="D15"/>
  <c r="D85" s="1"/>
  <c r="L15"/>
  <c r="L85" s="1"/>
  <c r="T15"/>
  <c r="T85" s="1"/>
  <c r="X16"/>
  <c r="D17"/>
  <c r="L17"/>
  <c r="L87" s="1"/>
  <c r="T17"/>
  <c r="T87" s="1"/>
  <c r="X18"/>
  <c r="X88" s="1"/>
  <c r="D19"/>
  <c r="D89" s="1"/>
  <c r="L19"/>
  <c r="L89" s="1"/>
  <c r="T19"/>
  <c r="T89" s="1"/>
  <c r="X20"/>
  <c r="X90" s="1"/>
  <c r="D21"/>
  <c r="D91" s="1"/>
  <c r="L21"/>
  <c r="L91" s="1"/>
  <c r="T21"/>
  <c r="T91" s="1"/>
  <c r="X22"/>
  <c r="D23"/>
  <c r="H23" s="1"/>
  <c r="L23"/>
  <c r="L93"/>
  <c r="T23"/>
  <c r="T93" s="1"/>
  <c r="X24"/>
  <c r="X94" s="1"/>
  <c r="D25"/>
  <c r="L25"/>
  <c r="N25" s="1"/>
  <c r="T25"/>
  <c r="T95" s="1"/>
  <c r="V95" s="1"/>
  <c r="X26"/>
  <c r="X96" s="1"/>
  <c r="AB96" s="1"/>
  <c r="D27"/>
  <c r="L27"/>
  <c r="T27"/>
  <c r="X28"/>
  <c r="X98" s="1"/>
  <c r="D29"/>
  <c r="L29"/>
  <c r="L99" s="1"/>
  <c r="T29"/>
  <c r="T99"/>
  <c r="X30"/>
  <c r="D31"/>
  <c r="L31"/>
  <c r="L101" s="1"/>
  <c r="T31"/>
  <c r="T101" s="1"/>
  <c r="X32"/>
  <c r="F9" i="16"/>
  <c r="F79" s="1"/>
  <c r="J10"/>
  <c r="R10"/>
  <c r="V10" s="1"/>
  <c r="Z10"/>
  <c r="Z80" s="1"/>
  <c r="F11"/>
  <c r="F81" s="1"/>
  <c r="J12"/>
  <c r="R12"/>
  <c r="Z12"/>
  <c r="Z82" s="1"/>
  <c r="F13"/>
  <c r="F83" s="1"/>
  <c r="J14"/>
  <c r="R14"/>
  <c r="Z14"/>
  <c r="Z84" s="1"/>
  <c r="F15"/>
  <c r="F85" s="1"/>
  <c r="J16"/>
  <c r="R16"/>
  <c r="V16" s="1"/>
  <c r="Z16"/>
  <c r="Z86" s="1"/>
  <c r="F17"/>
  <c r="F87" s="1"/>
  <c r="J18"/>
  <c r="R18"/>
  <c r="R88" s="1"/>
  <c r="Z18"/>
  <c r="F19"/>
  <c r="F89" s="1"/>
  <c r="J20"/>
  <c r="R20"/>
  <c r="R90" s="1"/>
  <c r="Z20"/>
  <c r="F21"/>
  <c r="F91" s="1"/>
  <c r="J22"/>
  <c r="J92" s="1"/>
  <c r="R22"/>
  <c r="R92" s="1"/>
  <c r="V92" s="1"/>
  <c r="Z22"/>
  <c r="F23"/>
  <c r="F93" s="1"/>
  <c r="J24"/>
  <c r="R24"/>
  <c r="R94" s="1"/>
  <c r="Z24"/>
  <c r="F25"/>
  <c r="F95" s="1"/>
  <c r="J26"/>
  <c r="R26"/>
  <c r="Z26"/>
  <c r="Z96" s="1"/>
  <c r="F27"/>
  <c r="F97" s="1"/>
  <c r="J28"/>
  <c r="R28"/>
  <c r="Z28"/>
  <c r="Z98" s="1"/>
  <c r="F29"/>
  <c r="F99" s="1"/>
  <c r="J30"/>
  <c r="J100" s="1"/>
  <c r="R30"/>
  <c r="Z30"/>
  <c r="Z100" s="1"/>
  <c r="F31"/>
  <c r="F101" s="1"/>
  <c r="J32"/>
  <c r="R32"/>
  <c r="Z32"/>
  <c r="Z102" s="1"/>
  <c r="J9"/>
  <c r="J79" s="1"/>
  <c r="T9"/>
  <c r="D10"/>
  <c r="D80" s="1"/>
  <c r="H80" s="1"/>
  <c r="X10"/>
  <c r="R11"/>
  <c r="R81" s="1"/>
  <c r="L12"/>
  <c r="L82" s="1"/>
  <c r="D13"/>
  <c r="H13" s="1"/>
  <c r="Z13"/>
  <c r="Z83"/>
  <c r="T14"/>
  <c r="T84" s="1"/>
  <c r="L15"/>
  <c r="L85" s="1"/>
  <c r="X15"/>
  <c r="F16"/>
  <c r="F86" s="1"/>
  <c r="J17"/>
  <c r="T17"/>
  <c r="T87" s="1"/>
  <c r="D18"/>
  <c r="D88" s="1"/>
  <c r="X18"/>
  <c r="R19"/>
  <c r="R89" s="1"/>
  <c r="L20"/>
  <c r="D21"/>
  <c r="D91" s="1"/>
  <c r="Z21"/>
  <c r="T22"/>
  <c r="T92" s="1"/>
  <c r="L23"/>
  <c r="X23"/>
  <c r="F24"/>
  <c r="F94" s="1"/>
  <c r="J25"/>
  <c r="J95" s="1"/>
  <c r="T25"/>
  <c r="D26"/>
  <c r="D96" s="1"/>
  <c r="X26"/>
  <c r="X96" s="1"/>
  <c r="AB96" s="1"/>
  <c r="R27"/>
  <c r="V27" s="1"/>
  <c r="L28"/>
  <c r="L98" s="1"/>
  <c r="D29"/>
  <c r="D99" s="1"/>
  <c r="Z29"/>
  <c r="Z99" s="1"/>
  <c r="T30"/>
  <c r="T100" s="1"/>
  <c r="L31"/>
  <c r="L101" s="1"/>
  <c r="X31"/>
  <c r="X101" s="1"/>
  <c r="AB101" s="1"/>
  <c r="F32"/>
  <c r="F102" s="1"/>
  <c r="R9"/>
  <c r="L10"/>
  <c r="L80" s="1"/>
  <c r="D11"/>
  <c r="H11" s="1"/>
  <c r="Z11"/>
  <c r="Z81" s="1"/>
  <c r="T12"/>
  <c r="T82" s="1"/>
  <c r="L13"/>
  <c r="X13"/>
  <c r="AB13" s="1"/>
  <c r="F14"/>
  <c r="F84" s="1"/>
  <c r="J15"/>
  <c r="J85" s="1"/>
  <c r="N85" s="1"/>
  <c r="T15"/>
  <c r="T85" s="1"/>
  <c r="D16"/>
  <c r="H16" s="1"/>
  <c r="X16"/>
  <c r="R17"/>
  <c r="R87" s="1"/>
  <c r="L18"/>
  <c r="D19"/>
  <c r="Z19"/>
  <c r="T20"/>
  <c r="L21"/>
  <c r="X21"/>
  <c r="X91" s="1"/>
  <c r="F22"/>
  <c r="F92" s="1"/>
  <c r="J23"/>
  <c r="T23"/>
  <c r="T93" s="1"/>
  <c r="D24"/>
  <c r="D94" s="1"/>
  <c r="H94" s="1"/>
  <c r="X24"/>
  <c r="R25"/>
  <c r="R95" s="1"/>
  <c r="L26"/>
  <c r="L96" s="1"/>
  <c r="D27"/>
  <c r="H27" s="1"/>
  <c r="Z27"/>
  <c r="Z97" s="1"/>
  <c r="T28"/>
  <c r="T98" s="1"/>
  <c r="L29"/>
  <c r="L99" s="1"/>
  <c r="X29"/>
  <c r="X99" s="1"/>
  <c r="F30"/>
  <c r="F100"/>
  <c r="J31"/>
  <c r="T31"/>
  <c r="T101" s="1"/>
  <c r="D32"/>
  <c r="X32"/>
  <c r="AB32" s="1"/>
  <c r="D9"/>
  <c r="D79" s="1"/>
  <c r="Z9"/>
  <c r="Z79" s="1"/>
  <c r="T10"/>
  <c r="T80" s="1"/>
  <c r="L11"/>
  <c r="L81" s="1"/>
  <c r="X11"/>
  <c r="F12"/>
  <c r="F82" s="1"/>
  <c r="J13"/>
  <c r="T13"/>
  <c r="T83" s="1"/>
  <c r="D14"/>
  <c r="D84" s="1"/>
  <c r="X14"/>
  <c r="X84" s="1"/>
  <c r="R15"/>
  <c r="L16"/>
  <c r="L86" s="1"/>
  <c r="D17"/>
  <c r="Z17"/>
  <c r="AB17" s="1"/>
  <c r="T18"/>
  <c r="T88"/>
  <c r="L19"/>
  <c r="X19"/>
  <c r="X89" s="1"/>
  <c r="F20"/>
  <c r="F90" s="1"/>
  <c r="J21"/>
  <c r="N21" s="1"/>
  <c r="T21"/>
  <c r="T91" s="1"/>
  <c r="D22"/>
  <c r="D92" s="1"/>
  <c r="X22"/>
  <c r="R23"/>
  <c r="V23" s="1"/>
  <c r="L24"/>
  <c r="D25"/>
  <c r="D95" s="1"/>
  <c r="Z25"/>
  <c r="Z95" s="1"/>
  <c r="T26"/>
  <c r="T96" s="1"/>
  <c r="L27"/>
  <c r="X27"/>
  <c r="X97" s="1"/>
  <c r="F28"/>
  <c r="F98" s="1"/>
  <c r="J29"/>
  <c r="N29" s="1"/>
  <c r="T29"/>
  <c r="T99" s="1"/>
  <c r="D30"/>
  <c r="H30" s="1"/>
  <c r="X30"/>
  <c r="R31"/>
  <c r="V31" s="1"/>
  <c r="L32"/>
  <c r="L102" s="1"/>
  <c r="L22" i="29"/>
  <c r="V63" i="4"/>
  <c r="N61"/>
  <c r="V55"/>
  <c r="N53"/>
  <c r="V47"/>
  <c r="N45"/>
  <c r="L32" i="24"/>
  <c r="R31"/>
  <c r="R101" s="1"/>
  <c r="Z30"/>
  <c r="Z100" s="1"/>
  <c r="D30"/>
  <c r="D100" s="1"/>
  <c r="H100" s="1"/>
  <c r="J29"/>
  <c r="R28"/>
  <c r="R98" s="1"/>
  <c r="F28"/>
  <c r="F98" s="1"/>
  <c r="X27"/>
  <c r="T26"/>
  <c r="J26"/>
  <c r="N26" s="1"/>
  <c r="Z25"/>
  <c r="Z95" s="1"/>
  <c r="F25"/>
  <c r="F95" s="1"/>
  <c r="L24"/>
  <c r="R23"/>
  <c r="V23" s="1"/>
  <c r="Z22"/>
  <c r="Z92" s="1"/>
  <c r="D22"/>
  <c r="D92" s="1"/>
  <c r="J21"/>
  <c r="N21" s="1"/>
  <c r="R20"/>
  <c r="F20"/>
  <c r="F90" s="1"/>
  <c r="X19"/>
  <c r="T18"/>
  <c r="J18"/>
  <c r="J88" s="1"/>
  <c r="Z17"/>
  <c r="Z87" s="1"/>
  <c r="F17"/>
  <c r="F87" s="1"/>
  <c r="L16"/>
  <c r="R15"/>
  <c r="R85" s="1"/>
  <c r="Z14"/>
  <c r="Z84" s="1"/>
  <c r="D14"/>
  <c r="J13"/>
  <c r="R12"/>
  <c r="R82" s="1"/>
  <c r="F12"/>
  <c r="F82" s="1"/>
  <c r="H82" s="1"/>
  <c r="X11"/>
  <c r="T10"/>
  <c r="J10"/>
  <c r="Z9"/>
  <c r="F9"/>
  <c r="L12" i="29"/>
  <c r="V29" i="22"/>
  <c r="N25"/>
  <c r="N17"/>
  <c r="N9"/>
  <c r="P32" i="20"/>
  <c r="N28"/>
  <c r="N20"/>
  <c r="N12"/>
  <c r="H31" i="19"/>
  <c r="H23"/>
  <c r="H15"/>
  <c r="F19" i="18"/>
  <c r="T27" i="16"/>
  <c r="T97" s="1"/>
  <c r="F26"/>
  <c r="T24"/>
  <c r="D23"/>
  <c r="D93" s="1"/>
  <c r="R21"/>
  <c r="V21" s="1"/>
  <c r="D20"/>
  <c r="D90" s="1"/>
  <c r="H90" s="1"/>
  <c r="L9"/>
  <c r="L79" s="1"/>
  <c r="F9" i="15"/>
  <c r="F79" s="1"/>
  <c r="J10"/>
  <c r="N10" s="1"/>
  <c r="R10"/>
  <c r="Z10"/>
  <c r="Z80" s="1"/>
  <c r="F11"/>
  <c r="F81" s="1"/>
  <c r="J12"/>
  <c r="R12"/>
  <c r="Z12"/>
  <c r="Z82" s="1"/>
  <c r="F13"/>
  <c r="F83" s="1"/>
  <c r="J14"/>
  <c r="J84" s="1"/>
  <c r="R14"/>
  <c r="R84" s="1"/>
  <c r="V84" s="1"/>
  <c r="Z14"/>
  <c r="Z84" s="1"/>
  <c r="F15"/>
  <c r="F85" s="1"/>
  <c r="J16"/>
  <c r="N16" s="1"/>
  <c r="R16"/>
  <c r="R86" s="1"/>
  <c r="Z16"/>
  <c r="Z86" s="1"/>
  <c r="F17"/>
  <c r="F87" s="1"/>
  <c r="J18"/>
  <c r="N18" s="1"/>
  <c r="R18"/>
  <c r="R88" s="1"/>
  <c r="Z18"/>
  <c r="F19"/>
  <c r="F89" s="1"/>
  <c r="J20"/>
  <c r="J90" s="1"/>
  <c r="N90" s="1"/>
  <c r="R20"/>
  <c r="R90" s="1"/>
  <c r="Z20"/>
  <c r="Z90" s="1"/>
  <c r="F21"/>
  <c r="F91" s="1"/>
  <c r="J22"/>
  <c r="R22"/>
  <c r="Z22"/>
  <c r="Z92" s="1"/>
  <c r="F23"/>
  <c r="F93" s="1"/>
  <c r="J24"/>
  <c r="J94" s="1"/>
  <c r="N94" s="1"/>
  <c r="R24"/>
  <c r="D9"/>
  <c r="L9"/>
  <c r="L79" s="1"/>
  <c r="T9"/>
  <c r="X10"/>
  <c r="X80" s="1"/>
  <c r="D11"/>
  <c r="D81" s="1"/>
  <c r="L11"/>
  <c r="L81" s="1"/>
  <c r="T11"/>
  <c r="X12"/>
  <c r="D13"/>
  <c r="D83" s="1"/>
  <c r="L13"/>
  <c r="L83" s="1"/>
  <c r="T13"/>
  <c r="T83" s="1"/>
  <c r="X14"/>
  <c r="X84" s="1"/>
  <c r="D15"/>
  <c r="D85" s="1"/>
  <c r="L15"/>
  <c r="T15"/>
  <c r="T85" s="1"/>
  <c r="V85" s="1"/>
  <c r="X16"/>
  <c r="X86" s="1"/>
  <c r="D17"/>
  <c r="D87" s="1"/>
  <c r="L17"/>
  <c r="L87" s="1"/>
  <c r="N87" s="1"/>
  <c r="T17"/>
  <c r="T87" s="1"/>
  <c r="X18"/>
  <c r="X88" s="1"/>
  <c r="D19"/>
  <c r="L19"/>
  <c r="L89" s="1"/>
  <c r="N89" s="1"/>
  <c r="T19"/>
  <c r="X20"/>
  <c r="X90" s="1"/>
  <c r="AB90" s="1"/>
  <c r="D21"/>
  <c r="D91" s="1"/>
  <c r="L21"/>
  <c r="T21"/>
  <c r="T91" s="1"/>
  <c r="X22"/>
  <c r="AB22" s="1"/>
  <c r="D23"/>
  <c r="D93" s="1"/>
  <c r="L23"/>
  <c r="T23"/>
  <c r="T93" s="1"/>
  <c r="X24"/>
  <c r="D25"/>
  <c r="D95" s="1"/>
  <c r="L25"/>
  <c r="L95" s="1"/>
  <c r="N95" s="1"/>
  <c r="T25"/>
  <c r="T95" s="1"/>
  <c r="X26"/>
  <c r="X96" s="1"/>
  <c r="D27"/>
  <c r="D97" s="1"/>
  <c r="H97" s="1"/>
  <c r="L27"/>
  <c r="T27"/>
  <c r="X28"/>
  <c r="X98" s="1"/>
  <c r="D29"/>
  <c r="L29"/>
  <c r="T29"/>
  <c r="X30"/>
  <c r="AB30" s="1"/>
  <c r="D31"/>
  <c r="L31"/>
  <c r="L101" s="1"/>
  <c r="T31"/>
  <c r="T101" s="1"/>
  <c r="X32"/>
  <c r="T32" i="29"/>
  <c r="L32"/>
  <c r="L102" s="1"/>
  <c r="D32"/>
  <c r="X31"/>
  <c r="X101" s="1"/>
  <c r="T30"/>
  <c r="L30"/>
  <c r="D30"/>
  <c r="H30" s="1"/>
  <c r="X29"/>
  <c r="AB29" s="1"/>
  <c r="T28"/>
  <c r="V28" s="1"/>
  <c r="L28"/>
  <c r="L98" s="1"/>
  <c r="D28"/>
  <c r="D98" s="1"/>
  <c r="X27"/>
  <c r="T26"/>
  <c r="T96" s="1"/>
  <c r="L26"/>
  <c r="L96" s="1"/>
  <c r="D26"/>
  <c r="X25"/>
  <c r="X95" s="1"/>
  <c r="AB95" s="1"/>
  <c r="T24"/>
  <c r="T94" s="1"/>
  <c r="L24"/>
  <c r="D24"/>
  <c r="X23"/>
  <c r="X93" s="1"/>
  <c r="T22"/>
  <c r="D22"/>
  <c r="D92" s="1"/>
  <c r="X21"/>
  <c r="T20"/>
  <c r="T90" s="1"/>
  <c r="L20"/>
  <c r="L90" s="1"/>
  <c r="D20"/>
  <c r="X19"/>
  <c r="AB19" s="1"/>
  <c r="T18"/>
  <c r="T88" s="1"/>
  <c r="L18"/>
  <c r="L88" s="1"/>
  <c r="D18"/>
  <c r="X17"/>
  <c r="AB17" s="1"/>
  <c r="T16"/>
  <c r="T86" s="1"/>
  <c r="L16"/>
  <c r="L86" s="1"/>
  <c r="D16"/>
  <c r="H16" s="1"/>
  <c r="X15"/>
  <c r="X85" s="1"/>
  <c r="T14"/>
  <c r="T84" s="1"/>
  <c r="L14"/>
  <c r="D14"/>
  <c r="D84" s="1"/>
  <c r="X13"/>
  <c r="X83" s="1"/>
  <c r="T12"/>
  <c r="T82" s="1"/>
  <c r="D12"/>
  <c r="X11"/>
  <c r="T10"/>
  <c r="T80" s="1"/>
  <c r="L10"/>
  <c r="L80" s="1"/>
  <c r="D10"/>
  <c r="X9"/>
  <c r="X79" s="1"/>
  <c r="Z32" i="22"/>
  <c r="R32"/>
  <c r="V32" s="1"/>
  <c r="J32"/>
  <c r="N32" s="1"/>
  <c r="F31"/>
  <c r="F101" s="1"/>
  <c r="H101" s="1"/>
  <c r="Z30"/>
  <c r="R30"/>
  <c r="J30"/>
  <c r="N30" s="1"/>
  <c r="F29"/>
  <c r="F99" s="1"/>
  <c r="Z28"/>
  <c r="AB28" s="1"/>
  <c r="R28"/>
  <c r="J28"/>
  <c r="N28" s="1"/>
  <c r="F27"/>
  <c r="Z26"/>
  <c r="Z96" s="1"/>
  <c r="R26"/>
  <c r="R96" s="1"/>
  <c r="J26"/>
  <c r="N26" s="1"/>
  <c r="F25"/>
  <c r="F95" s="1"/>
  <c r="Z24"/>
  <c r="Z94" s="1"/>
  <c r="R24"/>
  <c r="R94" s="1"/>
  <c r="J24"/>
  <c r="N24" s="1"/>
  <c r="F23"/>
  <c r="F93" s="1"/>
  <c r="Z22"/>
  <c r="Z92" s="1"/>
  <c r="R22"/>
  <c r="R92" s="1"/>
  <c r="J22"/>
  <c r="N22" s="1"/>
  <c r="F21"/>
  <c r="F91" s="1"/>
  <c r="Z20"/>
  <c r="Z90" s="1"/>
  <c r="R20"/>
  <c r="R90" s="1"/>
  <c r="J20"/>
  <c r="J90" s="1"/>
  <c r="N90" s="1"/>
  <c r="F19"/>
  <c r="H19" s="1"/>
  <c r="P19" s="1"/>
  <c r="Z18"/>
  <c r="Z88" s="1"/>
  <c r="R18"/>
  <c r="R88" s="1"/>
  <c r="J18"/>
  <c r="J88" s="1"/>
  <c r="F17"/>
  <c r="F87" s="1"/>
  <c r="Z16"/>
  <c r="Z86" s="1"/>
  <c r="R16"/>
  <c r="R86" s="1"/>
  <c r="J16"/>
  <c r="J86" s="1"/>
  <c r="N86" s="1"/>
  <c r="F15"/>
  <c r="H15" s="1"/>
  <c r="Z14"/>
  <c r="Z84" s="1"/>
  <c r="R14"/>
  <c r="R84" s="1"/>
  <c r="V84" s="1"/>
  <c r="J14"/>
  <c r="N14" s="1"/>
  <c r="F13"/>
  <c r="F83" s="1"/>
  <c r="Z12"/>
  <c r="Z82" s="1"/>
  <c r="R12"/>
  <c r="R82" s="1"/>
  <c r="J12"/>
  <c r="N12" s="1"/>
  <c r="F11"/>
  <c r="F81" s="1"/>
  <c r="H81" s="1"/>
  <c r="Z10"/>
  <c r="R10"/>
  <c r="R80" s="1"/>
  <c r="J10"/>
  <c r="T32" i="19"/>
  <c r="L32"/>
  <c r="L102" s="1"/>
  <c r="D32"/>
  <c r="D102" s="1"/>
  <c r="X31"/>
  <c r="X101" s="1"/>
  <c r="AB101" s="1"/>
  <c r="T30"/>
  <c r="T100" s="1"/>
  <c r="V100" s="1"/>
  <c r="L30"/>
  <c r="L100" s="1"/>
  <c r="N100" s="1"/>
  <c r="D30"/>
  <c r="X29"/>
  <c r="X99" s="1"/>
  <c r="AB99" s="1"/>
  <c r="T28"/>
  <c r="T98" s="1"/>
  <c r="L28"/>
  <c r="N28" s="1"/>
  <c r="D28"/>
  <c r="D98" s="1"/>
  <c r="X27"/>
  <c r="X97" s="1"/>
  <c r="AB97" s="1"/>
  <c r="T26"/>
  <c r="L26"/>
  <c r="D26"/>
  <c r="X25"/>
  <c r="X95" s="1"/>
  <c r="AB95" s="1"/>
  <c r="T24"/>
  <c r="T94" s="1"/>
  <c r="L24"/>
  <c r="N24" s="1"/>
  <c r="D24"/>
  <c r="X23"/>
  <c r="X93" s="1"/>
  <c r="T22"/>
  <c r="T92" s="1"/>
  <c r="L22"/>
  <c r="L92" s="1"/>
  <c r="N92" s="1"/>
  <c r="D22"/>
  <c r="X21"/>
  <c r="X91" s="1"/>
  <c r="AB91" s="1"/>
  <c r="T20"/>
  <c r="T90" s="1"/>
  <c r="L20"/>
  <c r="L90" s="1"/>
  <c r="D20"/>
  <c r="D90" s="1"/>
  <c r="X19"/>
  <c r="AB19" s="1"/>
  <c r="T18"/>
  <c r="T88" s="1"/>
  <c r="V88" s="1"/>
  <c r="L18"/>
  <c r="L88" s="1"/>
  <c r="N88" s="1"/>
  <c r="D18"/>
  <c r="X17"/>
  <c r="X87" s="1"/>
  <c r="AB87" s="1"/>
  <c r="T16"/>
  <c r="L16"/>
  <c r="L86" s="1"/>
  <c r="D16"/>
  <c r="D86" s="1"/>
  <c r="X15"/>
  <c r="X85" s="1"/>
  <c r="AB85" s="1"/>
  <c r="T14"/>
  <c r="T84" s="1"/>
  <c r="V84" s="1"/>
  <c r="L14"/>
  <c r="L84" s="1"/>
  <c r="D14"/>
  <c r="X13"/>
  <c r="X83" s="1"/>
  <c r="T12"/>
  <c r="V12" s="1"/>
  <c r="L12"/>
  <c r="L82" s="1"/>
  <c r="D12"/>
  <c r="D82" s="1"/>
  <c r="X11"/>
  <c r="X81" s="1"/>
  <c r="T10"/>
  <c r="L10"/>
  <c r="L80" s="1"/>
  <c r="D10"/>
  <c r="H10" s="1"/>
  <c r="X9"/>
  <c r="X79" s="1"/>
  <c r="Z32" i="18"/>
  <c r="Z102" s="1"/>
  <c r="AB102" s="1"/>
  <c r="R32"/>
  <c r="J32"/>
  <c r="F31"/>
  <c r="Z30"/>
  <c r="Z100" s="1"/>
  <c r="R30"/>
  <c r="R100" s="1"/>
  <c r="J30"/>
  <c r="F29"/>
  <c r="F99" s="1"/>
  <c r="Z28"/>
  <c r="Z98" s="1"/>
  <c r="R28"/>
  <c r="R98" s="1"/>
  <c r="J28"/>
  <c r="J98" s="1"/>
  <c r="F27"/>
  <c r="Z26"/>
  <c r="Z96" s="1"/>
  <c r="R26"/>
  <c r="J26"/>
  <c r="F25"/>
  <c r="F95" s="1"/>
  <c r="H95" s="1"/>
  <c r="Z24"/>
  <c r="R24"/>
  <c r="R94" s="1"/>
  <c r="J24"/>
  <c r="F23"/>
  <c r="F93" s="1"/>
  <c r="Z22"/>
  <c r="Z92" s="1"/>
  <c r="R22"/>
  <c r="R92" s="1"/>
  <c r="J22"/>
  <c r="J92" s="1"/>
  <c r="N92" s="1"/>
  <c r="F21"/>
  <c r="F91" s="1"/>
  <c r="Z20"/>
  <c r="Z90" s="1"/>
  <c r="R20"/>
  <c r="R90" s="1"/>
  <c r="J20"/>
  <c r="Z18"/>
  <c r="Z88" s="1"/>
  <c r="R18"/>
  <c r="V18" s="1"/>
  <c r="J18"/>
  <c r="J88" s="1"/>
  <c r="F17"/>
  <c r="F87" s="1"/>
  <c r="Z16"/>
  <c r="R16"/>
  <c r="J16"/>
  <c r="J86" s="1"/>
  <c r="F15"/>
  <c r="F85" s="1"/>
  <c r="Z14"/>
  <c r="Z84" s="1"/>
  <c r="R14"/>
  <c r="J14"/>
  <c r="J84" s="1"/>
  <c r="F13"/>
  <c r="F83" s="1"/>
  <c r="Z12"/>
  <c r="R12"/>
  <c r="R82" s="1"/>
  <c r="J12"/>
  <c r="J82" s="1"/>
  <c r="F11"/>
  <c r="Z10"/>
  <c r="AB10" s="1"/>
  <c r="R10"/>
  <c r="J10"/>
  <c r="J80" s="1"/>
  <c r="N80" s="1"/>
  <c r="X32" i="17"/>
  <c r="T31"/>
  <c r="T101" s="1"/>
  <c r="V101" s="1"/>
  <c r="L31"/>
  <c r="L101" s="1"/>
  <c r="D31"/>
  <c r="D101" s="1"/>
  <c r="H101" s="1"/>
  <c r="X30"/>
  <c r="T29"/>
  <c r="T99" s="1"/>
  <c r="V99" s="1"/>
  <c r="L29"/>
  <c r="L99" s="1"/>
  <c r="D29"/>
  <c r="X28"/>
  <c r="T27"/>
  <c r="T97" s="1"/>
  <c r="L27"/>
  <c r="L97" s="1"/>
  <c r="D27"/>
  <c r="D97" s="1"/>
  <c r="H97" s="1"/>
  <c r="X26"/>
  <c r="X96" s="1"/>
  <c r="T25"/>
  <c r="L25"/>
  <c r="L95" s="1"/>
  <c r="D25"/>
  <c r="D95" s="1"/>
  <c r="H95" s="1"/>
  <c r="X24"/>
  <c r="T23"/>
  <c r="T93" s="1"/>
  <c r="L23"/>
  <c r="D23"/>
  <c r="D93" s="1"/>
  <c r="H93" s="1"/>
  <c r="X22"/>
  <c r="T21"/>
  <c r="T91" s="1"/>
  <c r="L21"/>
  <c r="L91" s="1"/>
  <c r="D21"/>
  <c r="D91" s="1"/>
  <c r="X20"/>
  <c r="AB20" s="1"/>
  <c r="T19"/>
  <c r="V19" s="1"/>
  <c r="L19"/>
  <c r="L89" s="1"/>
  <c r="D19"/>
  <c r="D89" s="1"/>
  <c r="X18"/>
  <c r="X88" s="1"/>
  <c r="T17"/>
  <c r="T87" s="1"/>
  <c r="L17"/>
  <c r="L87" s="1"/>
  <c r="D17"/>
  <c r="D87" s="1"/>
  <c r="X16"/>
  <c r="T15"/>
  <c r="T85" s="1"/>
  <c r="L15"/>
  <c r="L85" s="1"/>
  <c r="R14"/>
  <c r="R84" s="1"/>
  <c r="Z13"/>
  <c r="D13"/>
  <c r="D83" s="1"/>
  <c r="H83" s="1"/>
  <c r="J12"/>
  <c r="J82" s="1"/>
  <c r="R11"/>
  <c r="R81" s="1"/>
  <c r="V81" s="1"/>
  <c r="F11"/>
  <c r="X10"/>
  <c r="X80" s="1"/>
  <c r="T9"/>
  <c r="V9" s="1"/>
  <c r="N19" i="15"/>
  <c r="H31" i="27"/>
  <c r="AB26"/>
  <c r="H23"/>
  <c r="AB18"/>
  <c r="Z17" i="12"/>
  <c r="AB17" s="1"/>
  <c r="X9" i="17"/>
  <c r="X79" s="1"/>
  <c r="D10"/>
  <c r="L10"/>
  <c r="T10"/>
  <c r="T80" s="1"/>
  <c r="X11"/>
  <c r="AB11" s="1"/>
  <c r="D12"/>
  <c r="L12"/>
  <c r="L82" s="1"/>
  <c r="T12"/>
  <c r="T82" s="1"/>
  <c r="X13"/>
  <c r="X83" s="1"/>
  <c r="D14"/>
  <c r="D84" s="1"/>
  <c r="L14"/>
  <c r="L84" s="1"/>
  <c r="T14"/>
  <c r="T84" s="1"/>
  <c r="T13" i="29"/>
  <c r="T83" s="1"/>
  <c r="V83" s="1"/>
  <c r="L13"/>
  <c r="D13"/>
  <c r="D83" s="1"/>
  <c r="X12"/>
  <c r="T11"/>
  <c r="T81" s="1"/>
  <c r="V81" s="1"/>
  <c r="L11"/>
  <c r="L81" s="1"/>
  <c r="D11"/>
  <c r="D81" s="1"/>
  <c r="X10"/>
  <c r="X80" s="1"/>
  <c r="T9"/>
  <c r="T79" s="1"/>
  <c r="V79" s="1"/>
  <c r="L9"/>
  <c r="X14" i="19"/>
  <c r="T13"/>
  <c r="V13" s="1"/>
  <c r="L13"/>
  <c r="N13" s="1"/>
  <c r="D13"/>
  <c r="D83" s="1"/>
  <c r="X12"/>
  <c r="X82" s="1"/>
  <c r="T11"/>
  <c r="V11" s="1"/>
  <c r="L11"/>
  <c r="N11" s="1"/>
  <c r="D11"/>
  <c r="D81" s="1"/>
  <c r="X10"/>
  <c r="X80" s="1"/>
  <c r="T9"/>
  <c r="L9"/>
  <c r="T16" i="17"/>
  <c r="L16"/>
  <c r="L86" s="1"/>
  <c r="N86" s="1"/>
  <c r="D16"/>
  <c r="D86" s="1"/>
  <c r="X15"/>
  <c r="X85" s="1"/>
  <c r="F15"/>
  <c r="F85" s="1"/>
  <c r="X14"/>
  <c r="X84" s="1"/>
  <c r="AB84" s="1"/>
  <c r="T13"/>
  <c r="T83" s="1"/>
  <c r="J13"/>
  <c r="Z12"/>
  <c r="Z82" s="1"/>
  <c r="F12"/>
  <c r="F82" s="1"/>
  <c r="L11"/>
  <c r="R10"/>
  <c r="R80" s="1"/>
  <c r="Z9"/>
  <c r="Z79" s="1"/>
  <c r="D9"/>
  <c r="D79" s="1"/>
  <c r="H30" i="15"/>
  <c r="H27" i="27"/>
  <c r="H19"/>
  <c r="T24" i="13"/>
  <c r="T94" s="1"/>
  <c r="H32" i="25"/>
  <c r="Z16"/>
  <c r="L16" i="12"/>
  <c r="L86" s="1"/>
  <c r="F9" i="25"/>
  <c r="J10"/>
  <c r="N10" s="1"/>
  <c r="R10"/>
  <c r="Z10"/>
  <c r="F11"/>
  <c r="F81" s="1"/>
  <c r="J12"/>
  <c r="J82" s="1"/>
  <c r="R12"/>
  <c r="Z12"/>
  <c r="Z82" s="1"/>
  <c r="F13"/>
  <c r="F83" s="1"/>
  <c r="D9"/>
  <c r="H9" s="1"/>
  <c r="Z9"/>
  <c r="T10"/>
  <c r="V10" s="1"/>
  <c r="L11"/>
  <c r="N11" s="1"/>
  <c r="X11"/>
  <c r="X81" s="1"/>
  <c r="AB81" s="1"/>
  <c r="F12"/>
  <c r="F82" s="1"/>
  <c r="J13"/>
  <c r="R13"/>
  <c r="Z13"/>
  <c r="AB13" s="1"/>
  <c r="F14"/>
  <c r="F84" s="1"/>
  <c r="J15"/>
  <c r="J85" s="1"/>
  <c r="R15"/>
  <c r="V15" s="1"/>
  <c r="Z15"/>
  <c r="AB15" s="1"/>
  <c r="F16"/>
  <c r="F86" s="1"/>
  <c r="J9"/>
  <c r="T9"/>
  <c r="D10"/>
  <c r="X10"/>
  <c r="R11"/>
  <c r="R81" s="1"/>
  <c r="L12"/>
  <c r="D13"/>
  <c r="H13" s="1"/>
  <c r="P13" s="1"/>
  <c r="J14"/>
  <c r="R14"/>
  <c r="Z14"/>
  <c r="Z84" s="1"/>
  <c r="F15"/>
  <c r="J16"/>
  <c r="J86" s="1"/>
  <c r="R16"/>
  <c r="R86" s="1"/>
  <c r="Z86"/>
  <c r="F17"/>
  <c r="J18"/>
  <c r="J88" s="1"/>
  <c r="R18"/>
  <c r="Z18"/>
  <c r="AB18" s="1"/>
  <c r="F19"/>
  <c r="H19" s="1"/>
  <c r="J20"/>
  <c r="R20"/>
  <c r="Z20"/>
  <c r="AB20" s="1"/>
  <c r="F21"/>
  <c r="F91" s="1"/>
  <c r="J22"/>
  <c r="R22"/>
  <c r="V22" s="1"/>
  <c r="Z22"/>
  <c r="Z92" s="1"/>
  <c r="AB92" s="1"/>
  <c r="F23"/>
  <c r="F93" s="1"/>
  <c r="J24"/>
  <c r="R24"/>
  <c r="V24" s="1"/>
  <c r="Z24"/>
  <c r="AB24" s="1"/>
  <c r="F25"/>
  <c r="H25" s="1"/>
  <c r="J26"/>
  <c r="N26" s="1"/>
  <c r="R26"/>
  <c r="V26" s="1"/>
  <c r="Z26"/>
  <c r="Z96" s="1"/>
  <c r="F27"/>
  <c r="H27" s="1"/>
  <c r="J28"/>
  <c r="N28" s="1"/>
  <c r="R28"/>
  <c r="R98" s="1"/>
  <c r="Z28"/>
  <c r="AB28" s="1"/>
  <c r="F29"/>
  <c r="J30"/>
  <c r="N30" s="1"/>
  <c r="R30"/>
  <c r="V30" s="1"/>
  <c r="Z30"/>
  <c r="F31"/>
  <c r="H31" s="1"/>
  <c r="J32"/>
  <c r="R32"/>
  <c r="Z32"/>
  <c r="Z102" s="1"/>
  <c r="D9" i="12"/>
  <c r="L9"/>
  <c r="L79" s="1"/>
  <c r="T9"/>
  <c r="T79" s="1"/>
  <c r="X10"/>
  <c r="X80" s="1"/>
  <c r="D11"/>
  <c r="D81" s="1"/>
  <c r="L11"/>
  <c r="L81" s="1"/>
  <c r="T11"/>
  <c r="T81" s="1"/>
  <c r="X12"/>
  <c r="X82" s="1"/>
  <c r="AB82" s="1"/>
  <c r="D13"/>
  <c r="D83" s="1"/>
  <c r="L13"/>
  <c r="L83" s="1"/>
  <c r="T13"/>
  <c r="T83" s="1"/>
  <c r="V83" s="1"/>
  <c r="X14"/>
  <c r="D15"/>
  <c r="L15"/>
  <c r="T15"/>
  <c r="T85" s="1"/>
  <c r="X16"/>
  <c r="D17"/>
  <c r="H17" s="1"/>
  <c r="L17"/>
  <c r="L87" s="1"/>
  <c r="T17"/>
  <c r="T87" s="1"/>
  <c r="X18"/>
  <c r="D19"/>
  <c r="D89" s="1"/>
  <c r="L19"/>
  <c r="T19"/>
  <c r="X20"/>
  <c r="X90" s="1"/>
  <c r="D21"/>
  <c r="L21"/>
  <c r="T21"/>
  <c r="X22"/>
  <c r="D23"/>
  <c r="L23"/>
  <c r="L93" s="1"/>
  <c r="T23"/>
  <c r="X24"/>
  <c r="D25"/>
  <c r="L25"/>
  <c r="T25"/>
  <c r="X26"/>
  <c r="X96" s="1"/>
  <c r="D27"/>
  <c r="D97" s="1"/>
  <c r="L27"/>
  <c r="L97" s="1"/>
  <c r="T27"/>
  <c r="X28"/>
  <c r="X98" s="1"/>
  <c r="AB98" s="1"/>
  <c r="D29"/>
  <c r="L29"/>
  <c r="L99" s="1"/>
  <c r="T29"/>
  <c r="V29" s="1"/>
  <c r="X30"/>
  <c r="X100" s="1"/>
  <c r="D31"/>
  <c r="L31"/>
  <c r="T31"/>
  <c r="T101" s="1"/>
  <c r="X32"/>
  <c r="X102" s="1"/>
  <c r="J9"/>
  <c r="J79" s="1"/>
  <c r="N79" s="1"/>
  <c r="D10"/>
  <c r="Z10"/>
  <c r="Z80" s="1"/>
  <c r="R11"/>
  <c r="R81" s="1"/>
  <c r="L12"/>
  <c r="L82" s="1"/>
  <c r="F13"/>
  <c r="F83" s="1"/>
  <c r="Z13"/>
  <c r="J14"/>
  <c r="T14"/>
  <c r="X15"/>
  <c r="F16"/>
  <c r="F86" s="1"/>
  <c r="R16"/>
  <c r="J17"/>
  <c r="N17" s="1"/>
  <c r="D18"/>
  <c r="Z18"/>
  <c r="Z88" s="1"/>
  <c r="R19"/>
  <c r="L20"/>
  <c r="L90" s="1"/>
  <c r="F21"/>
  <c r="Z21"/>
  <c r="Z91" s="1"/>
  <c r="J22"/>
  <c r="T22"/>
  <c r="X23"/>
  <c r="F24"/>
  <c r="R24"/>
  <c r="V24" s="1"/>
  <c r="J25"/>
  <c r="D26"/>
  <c r="Z26"/>
  <c r="Z96" s="1"/>
  <c r="R27"/>
  <c r="R97" s="1"/>
  <c r="L28"/>
  <c r="L98" s="1"/>
  <c r="F29"/>
  <c r="Z29"/>
  <c r="J30"/>
  <c r="J100" s="1"/>
  <c r="T30"/>
  <c r="X31"/>
  <c r="F32"/>
  <c r="H32" s="1"/>
  <c r="R32"/>
  <c r="V32" s="1"/>
  <c r="R9"/>
  <c r="V9" s="1"/>
  <c r="L10"/>
  <c r="L80" s="1"/>
  <c r="F11"/>
  <c r="F81" s="1"/>
  <c r="Z11"/>
  <c r="Z81" s="1"/>
  <c r="J12"/>
  <c r="N12" s="1"/>
  <c r="T12"/>
  <c r="T82" s="1"/>
  <c r="X13"/>
  <c r="X83" s="1"/>
  <c r="F14"/>
  <c r="F84" s="1"/>
  <c r="R14"/>
  <c r="R84" s="1"/>
  <c r="J15"/>
  <c r="D16"/>
  <c r="D86" s="1"/>
  <c r="H86" s="1"/>
  <c r="Z16"/>
  <c r="Z86" s="1"/>
  <c r="R17"/>
  <c r="R87" s="1"/>
  <c r="L18"/>
  <c r="L88" s="1"/>
  <c r="F19"/>
  <c r="F89" s="1"/>
  <c r="Z19"/>
  <c r="Z89" s="1"/>
  <c r="J20"/>
  <c r="J90" s="1"/>
  <c r="N90" s="1"/>
  <c r="T20"/>
  <c r="X21"/>
  <c r="X91" s="1"/>
  <c r="F22"/>
  <c r="R22"/>
  <c r="R92" s="1"/>
  <c r="J23"/>
  <c r="D24"/>
  <c r="H24" s="1"/>
  <c r="Z24"/>
  <c r="Z94" s="1"/>
  <c r="R25"/>
  <c r="V25" s="1"/>
  <c r="L26"/>
  <c r="F27"/>
  <c r="Z27"/>
  <c r="J28"/>
  <c r="N28" s="1"/>
  <c r="T28"/>
  <c r="X29"/>
  <c r="F30"/>
  <c r="R30"/>
  <c r="V30" s="1"/>
  <c r="J31"/>
  <c r="J101" s="1"/>
  <c r="F9"/>
  <c r="F79" s="1"/>
  <c r="Z9"/>
  <c r="J10"/>
  <c r="N10" s="1"/>
  <c r="T10"/>
  <c r="T80" s="1"/>
  <c r="X11"/>
  <c r="F12"/>
  <c r="F82" s="1"/>
  <c r="R12"/>
  <c r="V12" s="1"/>
  <c r="J13"/>
  <c r="D14"/>
  <c r="Z14"/>
  <c r="Z84" s="1"/>
  <c r="R15"/>
  <c r="V15" s="1"/>
  <c r="F17"/>
  <c r="F87" s="1"/>
  <c r="J18"/>
  <c r="N18" s="1"/>
  <c r="T18"/>
  <c r="T88" s="1"/>
  <c r="X19"/>
  <c r="F20"/>
  <c r="R20"/>
  <c r="V20" s="1"/>
  <c r="J21"/>
  <c r="D22"/>
  <c r="H22" s="1"/>
  <c r="Z22"/>
  <c r="Z92" s="1"/>
  <c r="R23"/>
  <c r="L24"/>
  <c r="L94" s="1"/>
  <c r="F25"/>
  <c r="Z25"/>
  <c r="Z95" s="1"/>
  <c r="J26"/>
  <c r="J96" s="1"/>
  <c r="T26"/>
  <c r="X27"/>
  <c r="X97" s="1"/>
  <c r="F28"/>
  <c r="R28"/>
  <c r="V28" s="1"/>
  <c r="J29"/>
  <c r="D30"/>
  <c r="Z30"/>
  <c r="Z100" s="1"/>
  <c r="R31"/>
  <c r="V31" s="1"/>
  <c r="L32"/>
  <c r="T32" i="27"/>
  <c r="L32"/>
  <c r="L102" s="1"/>
  <c r="N102" s="1"/>
  <c r="D32"/>
  <c r="H32" s="1"/>
  <c r="X31"/>
  <c r="T30"/>
  <c r="L30"/>
  <c r="L100" s="1"/>
  <c r="D30"/>
  <c r="D100" s="1"/>
  <c r="X29"/>
  <c r="T28"/>
  <c r="L28"/>
  <c r="D28"/>
  <c r="H28" s="1"/>
  <c r="X27"/>
  <c r="T26"/>
  <c r="V26" s="1"/>
  <c r="L26"/>
  <c r="L96" s="1"/>
  <c r="D26"/>
  <c r="H26" s="1"/>
  <c r="P26" s="1"/>
  <c r="X25"/>
  <c r="T24"/>
  <c r="L24"/>
  <c r="L94" s="1"/>
  <c r="D24"/>
  <c r="H24" s="1"/>
  <c r="X23"/>
  <c r="T22"/>
  <c r="L22"/>
  <c r="L92" s="1"/>
  <c r="N92" s="1"/>
  <c r="D22"/>
  <c r="H22" s="1"/>
  <c r="X21"/>
  <c r="T20"/>
  <c r="L20"/>
  <c r="L90" s="1"/>
  <c r="D20"/>
  <c r="H20" s="1"/>
  <c r="X19"/>
  <c r="T18"/>
  <c r="T88" s="1"/>
  <c r="L18"/>
  <c r="L88" s="1"/>
  <c r="N88" s="1"/>
  <c r="D18"/>
  <c r="H18" s="1"/>
  <c r="P18" s="1"/>
  <c r="X17"/>
  <c r="T16"/>
  <c r="L16"/>
  <c r="L86" s="1"/>
  <c r="D16"/>
  <c r="H16" s="1"/>
  <c r="X15"/>
  <c r="T14"/>
  <c r="L14"/>
  <c r="L84" s="1"/>
  <c r="D14"/>
  <c r="X13"/>
  <c r="T12"/>
  <c r="T82" s="1"/>
  <c r="L12"/>
  <c r="L82" s="1"/>
  <c r="D12"/>
  <c r="D82" s="1"/>
  <c r="X11"/>
  <c r="T10"/>
  <c r="T80" s="1"/>
  <c r="L10"/>
  <c r="N10" s="1"/>
  <c r="D10"/>
  <c r="Z32" i="14"/>
  <c r="R32"/>
  <c r="J32"/>
  <c r="F31"/>
  <c r="F101" s="1"/>
  <c r="Z30"/>
  <c r="R30"/>
  <c r="J30"/>
  <c r="F29"/>
  <c r="F99" s="1"/>
  <c r="Z28"/>
  <c r="R28"/>
  <c r="J28"/>
  <c r="F27"/>
  <c r="F97" s="1"/>
  <c r="Z26"/>
  <c r="R26"/>
  <c r="J26"/>
  <c r="F25"/>
  <c r="F95" s="1"/>
  <c r="Z24"/>
  <c r="R24"/>
  <c r="J24"/>
  <c r="F23"/>
  <c r="F93" s="1"/>
  <c r="Z22"/>
  <c r="R22"/>
  <c r="J22"/>
  <c r="F21"/>
  <c r="F91" s="1"/>
  <c r="Z20"/>
  <c r="R20"/>
  <c r="J20"/>
  <c r="F19"/>
  <c r="F89" s="1"/>
  <c r="Z18"/>
  <c r="R18"/>
  <c r="J18"/>
  <c r="F17"/>
  <c r="F87" s="1"/>
  <c r="Z16"/>
  <c r="R16"/>
  <c r="R86" s="1"/>
  <c r="J16"/>
  <c r="F15"/>
  <c r="F85" s="1"/>
  <c r="Z14"/>
  <c r="R14"/>
  <c r="J14"/>
  <c r="F13"/>
  <c r="F83" s="1"/>
  <c r="Z12"/>
  <c r="Z82" s="1"/>
  <c r="R12"/>
  <c r="R82" s="1"/>
  <c r="J12"/>
  <c r="F11"/>
  <c r="Z10"/>
  <c r="Z80" s="1"/>
  <c r="R10"/>
  <c r="J10"/>
  <c r="F9"/>
  <c r="F79" s="1"/>
  <c r="X33" i="13"/>
  <c r="T32"/>
  <c r="T102" s="1"/>
  <c r="L32"/>
  <c r="N32" s="1"/>
  <c r="D32"/>
  <c r="D102" s="1"/>
  <c r="X31"/>
  <c r="T30"/>
  <c r="V30" s="1"/>
  <c r="L30"/>
  <c r="L100" s="1"/>
  <c r="N100" s="1"/>
  <c r="R29"/>
  <c r="R99" s="1"/>
  <c r="Z28"/>
  <c r="Z98" s="1"/>
  <c r="D28"/>
  <c r="J27"/>
  <c r="R26"/>
  <c r="R96" s="1"/>
  <c r="F26"/>
  <c r="X25"/>
  <c r="X95" s="1"/>
  <c r="J24"/>
  <c r="Z23"/>
  <c r="F23"/>
  <c r="F93" s="1"/>
  <c r="L22"/>
  <c r="R21"/>
  <c r="Z20"/>
  <c r="D20"/>
  <c r="J19"/>
  <c r="J89" s="1"/>
  <c r="R18"/>
  <c r="R88" s="1"/>
  <c r="F18"/>
  <c r="F88" s="1"/>
  <c r="X17"/>
  <c r="X87" s="1"/>
  <c r="T16"/>
  <c r="J16"/>
  <c r="Z15"/>
  <c r="F15"/>
  <c r="L14"/>
  <c r="L84" s="1"/>
  <c r="R13"/>
  <c r="Z12"/>
  <c r="D12"/>
  <c r="J11"/>
  <c r="J81" s="1"/>
  <c r="N81" s="1"/>
  <c r="R10"/>
  <c r="F10"/>
  <c r="H10" s="1"/>
  <c r="AB25" i="12"/>
  <c r="T28" i="14"/>
  <c r="T98" s="1"/>
  <c r="L28"/>
  <c r="L98"/>
  <c r="D28"/>
  <c r="X27"/>
  <c r="AB27" s="1"/>
  <c r="T26"/>
  <c r="T96"/>
  <c r="L26"/>
  <c r="L96" s="1"/>
  <c r="D26"/>
  <c r="X25"/>
  <c r="T24"/>
  <c r="L24"/>
  <c r="D24"/>
  <c r="X23"/>
  <c r="T22"/>
  <c r="T92" s="1"/>
  <c r="L22"/>
  <c r="L92" s="1"/>
  <c r="D22"/>
  <c r="X21"/>
  <c r="T20"/>
  <c r="T90" s="1"/>
  <c r="L20"/>
  <c r="L90" s="1"/>
  <c r="D20"/>
  <c r="X19"/>
  <c r="T18"/>
  <c r="T88" s="1"/>
  <c r="L18"/>
  <c r="L88" s="1"/>
  <c r="D18"/>
  <c r="X17"/>
  <c r="T16"/>
  <c r="L16"/>
  <c r="L86" s="1"/>
  <c r="D16"/>
  <c r="X15"/>
  <c r="T14"/>
  <c r="T84" s="1"/>
  <c r="L14"/>
  <c r="L84" s="1"/>
  <c r="D14"/>
  <c r="D84" s="1"/>
  <c r="X13"/>
  <c r="T12"/>
  <c r="T82" s="1"/>
  <c r="L12"/>
  <c r="L82" s="1"/>
  <c r="D12"/>
  <c r="D82" s="1"/>
  <c r="X11"/>
  <c r="T10"/>
  <c r="T80" s="1"/>
  <c r="L10"/>
  <c r="D10"/>
  <c r="T26" i="13"/>
  <c r="T96" s="1"/>
  <c r="J26"/>
  <c r="J96" s="1"/>
  <c r="Z25"/>
  <c r="Z95"/>
  <c r="F25"/>
  <c r="L24"/>
  <c r="L94" s="1"/>
  <c r="R23"/>
  <c r="Z22"/>
  <c r="Z92" s="1"/>
  <c r="D22"/>
  <c r="J21"/>
  <c r="J91" s="1"/>
  <c r="N91" s="1"/>
  <c r="R20"/>
  <c r="F20"/>
  <c r="X19"/>
  <c r="X89" s="1"/>
  <c r="T18"/>
  <c r="V18" s="1"/>
  <c r="J18"/>
  <c r="Z17"/>
  <c r="F17"/>
  <c r="L16"/>
  <c r="L86" s="1"/>
  <c r="R15"/>
  <c r="Z14"/>
  <c r="Z84" s="1"/>
  <c r="D14"/>
  <c r="J13"/>
  <c r="J83" s="1"/>
  <c r="R12"/>
  <c r="F12"/>
  <c r="X11"/>
  <c r="T10"/>
  <c r="T80" s="1"/>
  <c r="N29" i="25"/>
  <c r="V23"/>
  <c r="N21"/>
  <c r="T12" i="10"/>
  <c r="X10" i="13"/>
  <c r="D11"/>
  <c r="L11"/>
  <c r="L81" s="1"/>
  <c r="T11"/>
  <c r="T81" s="1"/>
  <c r="X12"/>
  <c r="D13"/>
  <c r="H13" s="1"/>
  <c r="L13"/>
  <c r="L83" s="1"/>
  <c r="T13"/>
  <c r="T83" s="1"/>
  <c r="X14"/>
  <c r="D15"/>
  <c r="L15"/>
  <c r="T15"/>
  <c r="X16"/>
  <c r="D17"/>
  <c r="L17"/>
  <c r="L87" s="1"/>
  <c r="T17"/>
  <c r="X18"/>
  <c r="D19"/>
  <c r="L19"/>
  <c r="L89" s="1"/>
  <c r="T19"/>
  <c r="X20"/>
  <c r="D21"/>
  <c r="L21"/>
  <c r="L91" s="1"/>
  <c r="T21"/>
  <c r="T91" s="1"/>
  <c r="X22"/>
  <c r="X92" s="1"/>
  <c r="D23"/>
  <c r="L23"/>
  <c r="T23"/>
  <c r="T93" s="1"/>
  <c r="X24"/>
  <c r="X94" s="1"/>
  <c r="D25"/>
  <c r="D95" s="1"/>
  <c r="L25"/>
  <c r="T25"/>
  <c r="X26"/>
  <c r="D27"/>
  <c r="H27" s="1"/>
  <c r="L27"/>
  <c r="L97" s="1"/>
  <c r="T27"/>
  <c r="T97" s="1"/>
  <c r="X28"/>
  <c r="X98" s="1"/>
  <c r="D29"/>
  <c r="L29"/>
  <c r="T29"/>
  <c r="T99" s="1"/>
  <c r="AB32" i="11"/>
  <c r="T21" i="8"/>
  <c r="R31"/>
  <c r="R101" s="1"/>
  <c r="J29"/>
  <c r="F26"/>
  <c r="F96" s="1"/>
  <c r="F9"/>
  <c r="J10"/>
  <c r="J80" s="1"/>
  <c r="R10"/>
  <c r="Z10"/>
  <c r="Z80" s="1"/>
  <c r="F11"/>
  <c r="F81" s="1"/>
  <c r="J12"/>
  <c r="J82" s="1"/>
  <c r="R12"/>
  <c r="R82" s="1"/>
  <c r="Z12"/>
  <c r="Z82" s="1"/>
  <c r="F13"/>
  <c r="J14"/>
  <c r="N14" s="1"/>
  <c r="R14"/>
  <c r="Z14"/>
  <c r="F15"/>
  <c r="J16"/>
  <c r="J86" s="1"/>
  <c r="R16"/>
  <c r="R86" s="1"/>
  <c r="Z16"/>
  <c r="F17"/>
  <c r="J18"/>
  <c r="J88" s="1"/>
  <c r="R18"/>
  <c r="R88" s="1"/>
  <c r="Z18"/>
  <c r="Z88" s="1"/>
  <c r="F19"/>
  <c r="J20"/>
  <c r="J90" s="1"/>
  <c r="R20"/>
  <c r="R90" s="1"/>
  <c r="Z20"/>
  <c r="Z90" s="1"/>
  <c r="F21"/>
  <c r="J22"/>
  <c r="J92" s="1"/>
  <c r="R22"/>
  <c r="R92" s="1"/>
  <c r="Z22"/>
  <c r="Z92" s="1"/>
  <c r="F23"/>
  <c r="J24"/>
  <c r="J94" s="1"/>
  <c r="R24"/>
  <c r="R94" s="1"/>
  <c r="Z24"/>
  <c r="Z94" s="1"/>
  <c r="F25"/>
  <c r="J26"/>
  <c r="R26"/>
  <c r="R96" s="1"/>
  <c r="Z26"/>
  <c r="Z96" s="1"/>
  <c r="F27"/>
  <c r="J28"/>
  <c r="J98" s="1"/>
  <c r="R28"/>
  <c r="Z28"/>
  <c r="F29"/>
  <c r="J30"/>
  <c r="J100" s="1"/>
  <c r="R30"/>
  <c r="R100" s="1"/>
  <c r="Z30"/>
  <c r="Z100" s="1"/>
  <c r="F31"/>
  <c r="J32"/>
  <c r="R32"/>
  <c r="Z32"/>
  <c r="Z102" s="1"/>
  <c r="D9"/>
  <c r="L9"/>
  <c r="L79" s="1"/>
  <c r="T9"/>
  <c r="T79" s="1"/>
  <c r="X10"/>
  <c r="D11"/>
  <c r="L11"/>
  <c r="N11" s="1"/>
  <c r="T11"/>
  <c r="X12"/>
  <c r="D13"/>
  <c r="L13"/>
  <c r="N13" s="1"/>
  <c r="T13"/>
  <c r="X14"/>
  <c r="D15"/>
  <c r="L15"/>
  <c r="N15" s="1"/>
  <c r="T15"/>
  <c r="X16"/>
  <c r="D17"/>
  <c r="L17"/>
  <c r="T17"/>
  <c r="T87" s="1"/>
  <c r="X18"/>
  <c r="X88" s="1"/>
  <c r="AB88" s="1"/>
  <c r="D19"/>
  <c r="L19"/>
  <c r="L89" s="1"/>
  <c r="T19"/>
  <c r="T89"/>
  <c r="X20"/>
  <c r="X90" s="1"/>
  <c r="D21"/>
  <c r="L21"/>
  <c r="L91"/>
  <c r="X22"/>
  <c r="D23"/>
  <c r="L23"/>
  <c r="L93"/>
  <c r="T23"/>
  <c r="X24"/>
  <c r="X94" s="1"/>
  <c r="AB94" s="1"/>
  <c r="D25"/>
  <c r="L25"/>
  <c r="L95" s="1"/>
  <c r="T25"/>
  <c r="X26"/>
  <c r="D27"/>
  <c r="L27"/>
  <c r="T27"/>
  <c r="X28"/>
  <c r="D29"/>
  <c r="L29"/>
  <c r="N29" s="1"/>
  <c r="P29" s="1"/>
  <c r="T29"/>
  <c r="T99" s="1"/>
  <c r="X30"/>
  <c r="D31"/>
  <c r="L31"/>
  <c r="L101" s="1"/>
  <c r="T31"/>
  <c r="X32"/>
  <c r="AB32" s="1"/>
  <c r="X9"/>
  <c r="D10"/>
  <c r="D80" s="1"/>
  <c r="L10"/>
  <c r="T10"/>
  <c r="X11"/>
  <c r="D12"/>
  <c r="L12"/>
  <c r="T12"/>
  <c r="X13"/>
  <c r="D14"/>
  <c r="D84" s="1"/>
  <c r="L14"/>
  <c r="T14"/>
  <c r="T84" s="1"/>
  <c r="X15"/>
  <c r="D16"/>
  <c r="D86" s="1"/>
  <c r="L16"/>
  <c r="T16"/>
  <c r="T86" s="1"/>
  <c r="X17"/>
  <c r="D18"/>
  <c r="D88" s="1"/>
  <c r="L18"/>
  <c r="L88" s="1"/>
  <c r="T18"/>
  <c r="T88" s="1"/>
  <c r="X19"/>
  <c r="D20"/>
  <c r="D90" s="1"/>
  <c r="L20"/>
  <c r="T20"/>
  <c r="X21"/>
  <c r="D22"/>
  <c r="L22"/>
  <c r="T22"/>
  <c r="X23"/>
  <c r="D24"/>
  <c r="D94" s="1"/>
  <c r="L24"/>
  <c r="T24"/>
  <c r="X25"/>
  <c r="D26"/>
  <c r="D96" s="1"/>
  <c r="L26"/>
  <c r="T26"/>
  <c r="T96" s="1"/>
  <c r="X27"/>
  <c r="R9"/>
  <c r="Z11"/>
  <c r="F14"/>
  <c r="J15"/>
  <c r="R17"/>
  <c r="R87" s="1"/>
  <c r="V87" s="1"/>
  <c r="Z19"/>
  <c r="F22"/>
  <c r="J23"/>
  <c r="R25"/>
  <c r="R95" s="1"/>
  <c r="V95" s="1"/>
  <c r="Z27"/>
  <c r="R29"/>
  <c r="R99" s="1"/>
  <c r="F30"/>
  <c r="J31"/>
  <c r="N31" s="1"/>
  <c r="Z31"/>
  <c r="J9"/>
  <c r="R11"/>
  <c r="Z13"/>
  <c r="AB13" s="1"/>
  <c r="F16"/>
  <c r="J17"/>
  <c r="R19"/>
  <c r="Z21"/>
  <c r="F24"/>
  <c r="J25"/>
  <c r="R27"/>
  <c r="L28"/>
  <c r="D30"/>
  <c r="T30"/>
  <c r="T100" s="1"/>
  <c r="X31"/>
  <c r="L32"/>
  <c r="L102" s="1"/>
  <c r="Z9"/>
  <c r="Z79" s="1"/>
  <c r="F12"/>
  <c r="J13"/>
  <c r="R15"/>
  <c r="R85" s="1"/>
  <c r="Z17"/>
  <c r="F20"/>
  <c r="F90" s="1"/>
  <c r="J21"/>
  <c r="R23"/>
  <c r="R93" s="1"/>
  <c r="Z25"/>
  <c r="Z95" s="1"/>
  <c r="D28"/>
  <c r="T28"/>
  <c r="X29"/>
  <c r="AB29" s="1"/>
  <c r="L30"/>
  <c r="D32"/>
  <c r="T32"/>
  <c r="F23" i="9"/>
  <c r="F93" s="1"/>
  <c r="F28" i="8"/>
  <c r="Z23"/>
  <c r="Z93" s="1"/>
  <c r="AB93" s="1"/>
  <c r="J19"/>
  <c r="F10"/>
  <c r="X9" i="10"/>
  <c r="D10"/>
  <c r="H10" s="1"/>
  <c r="L10"/>
  <c r="T10"/>
  <c r="X11"/>
  <c r="X81" s="1"/>
  <c r="D12"/>
  <c r="D82" s="1"/>
  <c r="L12"/>
  <c r="L82" s="1"/>
  <c r="X13"/>
  <c r="X83" s="1"/>
  <c r="D14"/>
  <c r="L14"/>
  <c r="T14"/>
  <c r="X15"/>
  <c r="D16"/>
  <c r="L16"/>
  <c r="L86" s="1"/>
  <c r="T16"/>
  <c r="T86" s="1"/>
  <c r="X17"/>
  <c r="X9" i="9"/>
  <c r="D10"/>
  <c r="D80" s="1"/>
  <c r="L10"/>
  <c r="T10"/>
  <c r="X11"/>
  <c r="D12"/>
  <c r="D82" s="1"/>
  <c r="L12"/>
  <c r="T12"/>
  <c r="X13"/>
  <c r="D14"/>
  <c r="D84" s="1"/>
  <c r="L14"/>
  <c r="L84" s="1"/>
  <c r="T14"/>
  <c r="T84" s="1"/>
  <c r="X15"/>
  <c r="D16"/>
  <c r="D86" s="1"/>
  <c r="L16"/>
  <c r="L86" s="1"/>
  <c r="T16"/>
  <c r="T86" s="1"/>
  <c r="X17"/>
  <c r="D18"/>
  <c r="D88" s="1"/>
  <c r="L18"/>
  <c r="L88" s="1"/>
  <c r="T18"/>
  <c r="T88" s="1"/>
  <c r="X19"/>
  <c r="D20"/>
  <c r="D90" s="1"/>
  <c r="L20"/>
  <c r="L90" s="1"/>
  <c r="T20"/>
  <c r="T90" s="1"/>
  <c r="X21"/>
  <c r="AB21" s="1"/>
  <c r="D22"/>
  <c r="D92" s="1"/>
  <c r="F9"/>
  <c r="J10"/>
  <c r="R10"/>
  <c r="R80" s="1"/>
  <c r="Z10"/>
  <c r="F11"/>
  <c r="F81" s="1"/>
  <c r="J12"/>
  <c r="J82" s="1"/>
  <c r="R12"/>
  <c r="R82" s="1"/>
  <c r="Z12"/>
  <c r="F13"/>
  <c r="J14"/>
  <c r="N14" s="1"/>
  <c r="R14"/>
  <c r="Z14"/>
  <c r="Z84" s="1"/>
  <c r="F15"/>
  <c r="F85" s="1"/>
  <c r="J16"/>
  <c r="R16"/>
  <c r="Z16"/>
  <c r="Z86" s="1"/>
  <c r="F17"/>
  <c r="F87" s="1"/>
  <c r="J18"/>
  <c r="R18"/>
  <c r="Z18"/>
  <c r="Z88" s="1"/>
  <c r="F19"/>
  <c r="F89" s="1"/>
  <c r="J20"/>
  <c r="J90" s="1"/>
  <c r="N90" s="1"/>
  <c r="R20"/>
  <c r="Z20"/>
  <c r="Z90" s="1"/>
  <c r="F21"/>
  <c r="F91" s="1"/>
  <c r="J22"/>
  <c r="J92" s="1"/>
  <c r="R22"/>
  <c r="Z22"/>
  <c r="J24"/>
  <c r="J94" s="1"/>
  <c r="N94" s="1"/>
  <c r="R24"/>
  <c r="R94" s="1"/>
  <c r="Z24"/>
  <c r="F25"/>
  <c r="F95" s="1"/>
  <c r="J26"/>
  <c r="R26"/>
  <c r="V26" s="1"/>
  <c r="Z26"/>
  <c r="F27"/>
  <c r="F97" s="1"/>
  <c r="J28"/>
  <c r="R28"/>
  <c r="R98" s="1"/>
  <c r="Z28"/>
  <c r="F29"/>
  <c r="J30"/>
  <c r="R30"/>
  <c r="R100" s="1"/>
  <c r="Z30"/>
  <c r="F31"/>
  <c r="J32"/>
  <c r="R32"/>
  <c r="R102" s="1"/>
  <c r="Z32"/>
  <c r="Z102" s="1"/>
  <c r="L17" i="4"/>
  <c r="L87" s="1"/>
  <c r="D46" i="26"/>
  <c r="D50"/>
  <c r="D54"/>
  <c r="D58"/>
  <c r="D62"/>
  <c r="H62" s="1"/>
  <c r="D66"/>
  <c r="F46"/>
  <c r="H46" s="1"/>
  <c r="F50"/>
  <c r="F54"/>
  <c r="F56" i="5" s="1"/>
  <c r="F58" i="26"/>
  <c r="F62"/>
  <c r="F66"/>
  <c r="J47"/>
  <c r="J51"/>
  <c r="J86" s="1"/>
  <c r="J55"/>
  <c r="N55" s="1"/>
  <c r="J59"/>
  <c r="J63"/>
  <c r="J67"/>
  <c r="L47"/>
  <c r="L51"/>
  <c r="L55"/>
  <c r="L59"/>
  <c r="N59" s="1"/>
  <c r="L63"/>
  <c r="L98" s="1"/>
  <c r="L67"/>
  <c r="L102" s="1"/>
  <c r="R45"/>
  <c r="R80" s="1"/>
  <c r="R49"/>
  <c r="R53"/>
  <c r="R57"/>
  <c r="R61"/>
  <c r="R65"/>
  <c r="R100" s="1"/>
  <c r="T45"/>
  <c r="T49"/>
  <c r="T53"/>
  <c r="V53" s="1"/>
  <c r="T57"/>
  <c r="T61"/>
  <c r="T65"/>
  <c r="X46"/>
  <c r="X50"/>
  <c r="X54"/>
  <c r="X58"/>
  <c r="X62"/>
  <c r="X66"/>
  <c r="X101" s="1"/>
  <c r="Z46"/>
  <c r="Z50"/>
  <c r="Z85" s="1"/>
  <c r="Z54"/>
  <c r="Z58"/>
  <c r="AB58" s="1"/>
  <c r="Z62"/>
  <c r="Z66"/>
  <c r="D10"/>
  <c r="D14"/>
  <c r="D18"/>
  <c r="D22"/>
  <c r="D26"/>
  <c r="D30"/>
  <c r="F10"/>
  <c r="F14"/>
  <c r="F18"/>
  <c r="F22"/>
  <c r="F26"/>
  <c r="F30"/>
  <c r="J11"/>
  <c r="J15"/>
  <c r="J19"/>
  <c r="J89" s="1"/>
  <c r="J23"/>
  <c r="J27"/>
  <c r="J31"/>
  <c r="L11"/>
  <c r="L81" s="1"/>
  <c r="L15"/>
  <c r="L19"/>
  <c r="N19" s="1"/>
  <c r="L23"/>
  <c r="L27"/>
  <c r="L31"/>
  <c r="R9"/>
  <c r="R13"/>
  <c r="R17"/>
  <c r="R87" s="1"/>
  <c r="R21"/>
  <c r="R25"/>
  <c r="R29"/>
  <c r="T9"/>
  <c r="T79" s="1"/>
  <c r="T13"/>
  <c r="T17"/>
  <c r="T21"/>
  <c r="T25"/>
  <c r="T29"/>
  <c r="X10"/>
  <c r="X14"/>
  <c r="X18"/>
  <c r="X88" s="1"/>
  <c r="X22"/>
  <c r="X26"/>
  <c r="AB26" s="1"/>
  <c r="X30"/>
  <c r="Z10"/>
  <c r="Z80" s="1"/>
  <c r="Z14"/>
  <c r="Z18"/>
  <c r="AB18" s="1"/>
  <c r="Z22"/>
  <c r="Z26"/>
  <c r="Z30"/>
  <c r="D45"/>
  <c r="D49"/>
  <c r="D53"/>
  <c r="D57"/>
  <c r="D61"/>
  <c r="D65"/>
  <c r="F45"/>
  <c r="F49"/>
  <c r="F53"/>
  <c r="F57"/>
  <c r="F61"/>
  <c r="F65"/>
  <c r="J46"/>
  <c r="J50"/>
  <c r="J54"/>
  <c r="J58"/>
  <c r="J62"/>
  <c r="J66"/>
  <c r="L46"/>
  <c r="L50"/>
  <c r="L54"/>
  <c r="N54" s="1"/>
  <c r="L58"/>
  <c r="N58" s="1"/>
  <c r="L62"/>
  <c r="L66"/>
  <c r="R44"/>
  <c r="R48"/>
  <c r="R52"/>
  <c r="R56"/>
  <c r="R60"/>
  <c r="R64"/>
  <c r="T44"/>
  <c r="T48"/>
  <c r="T52"/>
  <c r="T56"/>
  <c r="T60"/>
  <c r="T95" s="1"/>
  <c r="T64"/>
  <c r="T99" s="1"/>
  <c r="X45"/>
  <c r="X49"/>
  <c r="X53"/>
  <c r="X57"/>
  <c r="X61"/>
  <c r="X65"/>
  <c r="Z45"/>
  <c r="Z49"/>
  <c r="Z53"/>
  <c r="Z57"/>
  <c r="Z61"/>
  <c r="Z65"/>
  <c r="Z100" s="1"/>
  <c r="D9"/>
  <c r="D79" s="1"/>
  <c r="H79" s="1"/>
  <c r="D13"/>
  <c r="D17"/>
  <c r="D87" s="1"/>
  <c r="D21"/>
  <c r="D25"/>
  <c r="D95" s="1"/>
  <c r="D29"/>
  <c r="F9"/>
  <c r="F13"/>
  <c r="F17"/>
  <c r="F87" s="1"/>
  <c r="F21"/>
  <c r="F25"/>
  <c r="F95" s="1"/>
  <c r="F29"/>
  <c r="J10"/>
  <c r="J80" s="1"/>
  <c r="J14"/>
  <c r="J18"/>
  <c r="J88" s="1"/>
  <c r="N88" s="1"/>
  <c r="J22"/>
  <c r="J26"/>
  <c r="J96" s="1"/>
  <c r="N96" s="1"/>
  <c r="J30"/>
  <c r="L10"/>
  <c r="L80" s="1"/>
  <c r="L14"/>
  <c r="L18"/>
  <c r="L22"/>
  <c r="L26"/>
  <c r="L30"/>
  <c r="R12"/>
  <c r="R82" s="1"/>
  <c r="R16"/>
  <c r="R20"/>
  <c r="V20" s="1"/>
  <c r="R24"/>
  <c r="R28"/>
  <c r="V28" s="1"/>
  <c r="R32"/>
  <c r="T12"/>
  <c r="T82" s="1"/>
  <c r="T16"/>
  <c r="T20"/>
  <c r="T90" s="1"/>
  <c r="V90" s="1"/>
  <c r="T24"/>
  <c r="T28"/>
  <c r="T32"/>
  <c r="X9"/>
  <c r="AB9" s="1"/>
  <c r="X13"/>
  <c r="X17"/>
  <c r="AB17" s="1"/>
  <c r="X21"/>
  <c r="X25"/>
  <c r="AB25" s="1"/>
  <c r="X29"/>
  <c r="Z9"/>
  <c r="Z13"/>
  <c r="Z17"/>
  <c r="Z21"/>
  <c r="Z25"/>
  <c r="Z95" s="1"/>
  <c r="Z29"/>
  <c r="D44"/>
  <c r="D48"/>
  <c r="D52"/>
  <c r="D56"/>
  <c r="D60"/>
  <c r="H60" s="1"/>
  <c r="D64"/>
  <c r="F44"/>
  <c r="F48"/>
  <c r="F52"/>
  <c r="F56"/>
  <c r="F60"/>
  <c r="F64"/>
  <c r="J45"/>
  <c r="N45" s="1"/>
  <c r="J49"/>
  <c r="J53"/>
  <c r="J57"/>
  <c r="J61"/>
  <c r="J65"/>
  <c r="L45"/>
  <c r="L49"/>
  <c r="N49" s="1"/>
  <c r="L53"/>
  <c r="L57"/>
  <c r="L61"/>
  <c r="L65"/>
  <c r="R47"/>
  <c r="V47" s="1"/>
  <c r="R51"/>
  <c r="R55"/>
  <c r="R59"/>
  <c r="R63"/>
  <c r="R67"/>
  <c r="T47"/>
  <c r="T51"/>
  <c r="T55"/>
  <c r="T59"/>
  <c r="T63"/>
  <c r="T67"/>
  <c r="X44"/>
  <c r="X46" i="5" s="1"/>
  <c r="X48" i="26"/>
  <c r="X52"/>
  <c r="X54" i="5" s="1"/>
  <c r="X56" i="26"/>
  <c r="X60"/>
  <c r="AB60" s="1"/>
  <c r="X64"/>
  <c r="Z44"/>
  <c r="Z79" s="1"/>
  <c r="Z48"/>
  <c r="Z52"/>
  <c r="Z56"/>
  <c r="Z60"/>
  <c r="Z64"/>
  <c r="D12"/>
  <c r="H12" s="1"/>
  <c r="D16"/>
  <c r="D20"/>
  <c r="D24"/>
  <c r="D28"/>
  <c r="D32"/>
  <c r="F12"/>
  <c r="F16"/>
  <c r="F20"/>
  <c r="F24"/>
  <c r="F28"/>
  <c r="F98" s="1"/>
  <c r="F32"/>
  <c r="H32" s="1"/>
  <c r="J9"/>
  <c r="J79" s="1"/>
  <c r="N79" s="1"/>
  <c r="J13"/>
  <c r="J17"/>
  <c r="J21"/>
  <c r="J91" s="1"/>
  <c r="J25"/>
  <c r="J29"/>
  <c r="L9"/>
  <c r="L13"/>
  <c r="L48"/>
  <c r="L17"/>
  <c r="L21"/>
  <c r="L25"/>
  <c r="L29"/>
  <c r="R11"/>
  <c r="R15"/>
  <c r="R19"/>
  <c r="R89" s="1"/>
  <c r="R23"/>
  <c r="R27"/>
  <c r="R31"/>
  <c r="T11"/>
  <c r="T15"/>
  <c r="T19"/>
  <c r="T23"/>
  <c r="T27"/>
  <c r="T31"/>
  <c r="X12"/>
  <c r="X16"/>
  <c r="AB16" s="1"/>
  <c r="X20"/>
  <c r="X24"/>
  <c r="AB24" s="1"/>
  <c r="X28"/>
  <c r="X32"/>
  <c r="Z12"/>
  <c r="AB12" s="1"/>
  <c r="Z16"/>
  <c r="Z20"/>
  <c r="Z24"/>
  <c r="Z28"/>
  <c r="Z32"/>
  <c r="AB21" i="4"/>
  <c r="N32" i="26"/>
  <c r="Z59"/>
  <c r="X59"/>
  <c r="T66"/>
  <c r="T50"/>
  <c r="T85" s="1"/>
  <c r="R62"/>
  <c r="R46"/>
  <c r="R81" s="1"/>
  <c r="L60"/>
  <c r="L44"/>
  <c r="L79" s="1"/>
  <c r="J60"/>
  <c r="J44"/>
  <c r="F67"/>
  <c r="F51"/>
  <c r="D67"/>
  <c r="D51"/>
  <c r="D86" s="1"/>
  <c r="L15" i="7"/>
  <c r="D15"/>
  <c r="D85" s="1"/>
  <c r="X14"/>
  <c r="X84" s="1"/>
  <c r="T13"/>
  <c r="L13"/>
  <c r="D13"/>
  <c r="D83" s="1"/>
  <c r="X12"/>
  <c r="X82" s="1"/>
  <c r="T11"/>
  <c r="T81" s="1"/>
  <c r="V81" s="1"/>
  <c r="L11"/>
  <c r="D11"/>
  <c r="D81" s="1"/>
  <c r="X10"/>
  <c r="AB10" s="1"/>
  <c r="T9"/>
  <c r="L9"/>
  <c r="L79" s="1"/>
  <c r="F19" i="26"/>
  <c r="H19" s="1"/>
  <c r="D31"/>
  <c r="D15"/>
  <c r="Z63"/>
  <c r="Z47"/>
  <c r="X63"/>
  <c r="X47"/>
  <c r="AB47" s="1"/>
  <c r="T54"/>
  <c r="R66"/>
  <c r="R50"/>
  <c r="L64"/>
  <c r="J64"/>
  <c r="J48"/>
  <c r="F55"/>
  <c r="D55"/>
  <c r="L23" i="4"/>
  <c r="D23"/>
  <c r="D93" s="1"/>
  <c r="X22"/>
  <c r="X92" s="1"/>
  <c r="AB92" s="1"/>
  <c r="T21"/>
  <c r="T91" s="1"/>
  <c r="L21"/>
  <c r="D21"/>
  <c r="X20"/>
  <c r="T19"/>
  <c r="T89" s="1"/>
  <c r="L19"/>
  <c r="D19"/>
  <c r="D89" s="1"/>
  <c r="X18"/>
  <c r="T17"/>
  <c r="T87" s="1"/>
  <c r="D17"/>
  <c r="H17" s="1"/>
  <c r="X16"/>
  <c r="T15"/>
  <c r="T85" s="1"/>
  <c r="L15"/>
  <c r="N15" s="1"/>
  <c r="D15"/>
  <c r="D85" s="1"/>
  <c r="X14"/>
  <c r="X84" s="1"/>
  <c r="T13"/>
  <c r="T83" s="1"/>
  <c r="L13"/>
  <c r="L83" s="1"/>
  <c r="D13"/>
  <c r="D83" s="1"/>
  <c r="X12"/>
  <c r="T11"/>
  <c r="V11" s="1"/>
  <c r="L11"/>
  <c r="D11"/>
  <c r="X10"/>
  <c r="T9"/>
  <c r="T79" s="1"/>
  <c r="L9"/>
  <c r="L79" s="1"/>
  <c r="D9"/>
  <c r="R14"/>
  <c r="R84" s="1"/>
  <c r="J14"/>
  <c r="F13"/>
  <c r="Z12"/>
  <c r="Z82" s="1"/>
  <c r="R12"/>
  <c r="J12"/>
  <c r="N12" s="1"/>
  <c r="F11"/>
  <c r="F81" s="1"/>
  <c r="Z10"/>
  <c r="Z80" s="1"/>
  <c r="R10"/>
  <c r="J10"/>
  <c r="D82" i="7"/>
  <c r="X89" i="11"/>
  <c r="AB15"/>
  <c r="X81"/>
  <c r="AB81" s="1"/>
  <c r="Z101" i="14"/>
  <c r="X89" i="15"/>
  <c r="X81"/>
  <c r="V23" i="20"/>
  <c r="R93" i="9"/>
  <c r="V9" i="11"/>
  <c r="L81"/>
  <c r="V26"/>
  <c r="D87"/>
  <c r="D91"/>
  <c r="N16" i="7"/>
  <c r="P16" s="1"/>
  <c r="D90"/>
  <c r="D98"/>
  <c r="J102"/>
  <c r="J99" i="9"/>
  <c r="J95" i="11"/>
  <c r="R89" i="25"/>
  <c r="J88" i="17"/>
  <c r="D89" i="29"/>
  <c r="AB15" i="20"/>
  <c r="F101"/>
  <c r="H101" s="1"/>
  <c r="F89" i="23"/>
  <c r="X90"/>
  <c r="Z96"/>
  <c r="AB16" i="9"/>
  <c r="H20" i="12"/>
  <c r="H15" i="25"/>
  <c r="AB19" i="17"/>
  <c r="V22" i="24"/>
  <c r="H52" i="30"/>
  <c r="H18" i="4"/>
  <c r="V31"/>
  <c r="R90" i="7"/>
  <c r="H24" i="15"/>
  <c r="D100" i="18"/>
  <c r="X88" i="7"/>
  <c r="X84" i="11"/>
  <c r="H10" i="4"/>
  <c r="D80"/>
  <c r="H14"/>
  <c r="D84"/>
  <c r="H84" s="1"/>
  <c r="J94"/>
  <c r="AB15" i="7"/>
  <c r="X93"/>
  <c r="V29"/>
  <c r="R92" i="11"/>
  <c r="R96"/>
  <c r="X100"/>
  <c r="L103" i="13"/>
  <c r="X87" i="15"/>
  <c r="X83"/>
  <c r="AB83" s="1"/>
  <c r="R100" i="17"/>
  <c r="J79"/>
  <c r="D86" i="15"/>
  <c r="D96" i="17"/>
  <c r="D89" i="20"/>
  <c r="R85" i="29"/>
  <c r="X80" i="23"/>
  <c r="R84"/>
  <c r="V20" i="9"/>
  <c r="N18" i="27"/>
  <c r="V16" i="13"/>
  <c r="V29" i="4"/>
  <c r="AB102" i="7"/>
  <c r="T89" i="11"/>
  <c r="H12" i="18"/>
  <c r="V26" i="15"/>
  <c r="R96" i="17"/>
  <c r="R98" i="15"/>
  <c r="L80" i="11"/>
  <c r="J80"/>
  <c r="D86"/>
  <c r="F79" i="7"/>
  <c r="AB17" i="25"/>
  <c r="X87"/>
  <c r="AB87" s="1"/>
  <c r="N28" i="17"/>
  <c r="AB28"/>
  <c r="Z79" i="20"/>
  <c r="AB79" s="1"/>
  <c r="D82"/>
  <c r="D98"/>
  <c r="H98" s="1"/>
  <c r="J100"/>
  <c r="N100" s="1"/>
  <c r="Z93" i="23"/>
  <c r="T99"/>
  <c r="AB9" i="14"/>
  <c r="N26" i="27"/>
  <c r="H21" i="25"/>
  <c r="V52" i="30"/>
  <c r="P63" i="20"/>
  <c r="P67" i="22"/>
  <c r="H52" i="26"/>
  <c r="H53"/>
  <c r="D88"/>
  <c r="R92" i="9"/>
  <c r="AB11"/>
  <c r="X81"/>
  <c r="AB81" s="1"/>
  <c r="D88" i="14"/>
  <c r="F102" i="12"/>
  <c r="F83" i="4"/>
  <c r="L91"/>
  <c r="L93"/>
  <c r="V11" i="7"/>
  <c r="X102" i="26"/>
  <c r="R85"/>
  <c r="X83"/>
  <c r="J84"/>
  <c r="J102" i="9"/>
  <c r="J100"/>
  <c r="N28"/>
  <c r="J98"/>
  <c r="J86"/>
  <c r="J80"/>
  <c r="X79" i="10"/>
  <c r="F98" i="8"/>
  <c r="F94"/>
  <c r="L90"/>
  <c r="F80" i="13"/>
  <c r="Z82"/>
  <c r="F96"/>
  <c r="Z88" i="14"/>
  <c r="Z90"/>
  <c r="Z92"/>
  <c r="Z94"/>
  <c r="AB94" s="1"/>
  <c r="AB24"/>
  <c r="Z96"/>
  <c r="Z98"/>
  <c r="AB28"/>
  <c r="Z100"/>
  <c r="Z102"/>
  <c r="AB11" i="27"/>
  <c r="AB13"/>
  <c r="AB15"/>
  <c r="AB17"/>
  <c r="AB19"/>
  <c r="AB21"/>
  <c r="AB23"/>
  <c r="AB25"/>
  <c r="AB27"/>
  <c r="AB29"/>
  <c r="AB31"/>
  <c r="X81"/>
  <c r="X33"/>
  <c r="X19" i="30" s="1"/>
  <c r="X83" i="27"/>
  <c r="X85"/>
  <c r="AB85" s="1"/>
  <c r="X87"/>
  <c r="X89"/>
  <c r="AB89" s="1"/>
  <c r="X91"/>
  <c r="X93"/>
  <c r="AB93" s="1"/>
  <c r="X95"/>
  <c r="X97"/>
  <c r="X99"/>
  <c r="X101"/>
  <c r="AB101" s="1"/>
  <c r="J99" i="12"/>
  <c r="N99" s="1"/>
  <c r="J91"/>
  <c r="J83"/>
  <c r="J85"/>
  <c r="D96"/>
  <c r="AB23"/>
  <c r="X93"/>
  <c r="AB93" s="1"/>
  <c r="D88"/>
  <c r="AB15"/>
  <c r="X85"/>
  <c r="D80"/>
  <c r="L89"/>
  <c r="J102" i="25"/>
  <c r="J100"/>
  <c r="N100" s="1"/>
  <c r="J98"/>
  <c r="N98" s="1"/>
  <c r="X80"/>
  <c r="R82"/>
  <c r="AB12" i="17"/>
  <c r="L79" i="29"/>
  <c r="L96" i="26"/>
  <c r="L97"/>
  <c r="L92"/>
  <c r="N10" i="4"/>
  <c r="D91"/>
  <c r="R90" i="26"/>
  <c r="F79"/>
  <c r="V17"/>
  <c r="R90" i="9"/>
  <c r="X83"/>
  <c r="D86" i="10"/>
  <c r="N25" i="13"/>
  <c r="L85"/>
  <c r="V15"/>
  <c r="R85"/>
  <c r="D90" i="14"/>
  <c r="X99" i="12"/>
  <c r="R80" i="4"/>
  <c r="X82"/>
  <c r="AB82" s="1"/>
  <c r="X86"/>
  <c r="H21" i="26"/>
  <c r="X92"/>
  <c r="J93"/>
  <c r="Z101"/>
  <c r="T84"/>
  <c r="F85"/>
  <c r="AB24" i="9"/>
  <c r="Z94"/>
  <c r="R88"/>
  <c r="V88" s="1"/>
  <c r="L84" i="10"/>
  <c r="L80"/>
  <c r="J89" i="8"/>
  <c r="T102"/>
  <c r="T98"/>
  <c r="N21"/>
  <c r="J91"/>
  <c r="N91" s="1"/>
  <c r="J83"/>
  <c r="X101"/>
  <c r="R97"/>
  <c r="V19"/>
  <c r="R89"/>
  <c r="R81"/>
  <c r="F100"/>
  <c r="N23"/>
  <c r="J93"/>
  <c r="J85"/>
  <c r="X97"/>
  <c r="AB25"/>
  <c r="X95"/>
  <c r="AB23"/>
  <c r="X93"/>
  <c r="AB21"/>
  <c r="X91"/>
  <c r="X89"/>
  <c r="AB17"/>
  <c r="X87"/>
  <c r="AB15"/>
  <c r="X85"/>
  <c r="X83"/>
  <c r="X81"/>
  <c r="AB9"/>
  <c r="X79"/>
  <c r="H31"/>
  <c r="D101"/>
  <c r="H29"/>
  <c r="D99"/>
  <c r="H99" s="1"/>
  <c r="H27"/>
  <c r="D97"/>
  <c r="H25"/>
  <c r="D95"/>
  <c r="H95" s="1"/>
  <c r="H17"/>
  <c r="D87"/>
  <c r="H87" s="1"/>
  <c r="H15"/>
  <c r="D85"/>
  <c r="F85"/>
  <c r="D83"/>
  <c r="D81"/>
  <c r="D79"/>
  <c r="F101"/>
  <c r="F99"/>
  <c r="F97"/>
  <c r="F95"/>
  <c r="F93"/>
  <c r="F91"/>
  <c r="F89"/>
  <c r="F87"/>
  <c r="J99"/>
  <c r="X81" i="14"/>
  <c r="AB13"/>
  <c r="X83"/>
  <c r="AB83" s="1"/>
  <c r="AB17"/>
  <c r="X87"/>
  <c r="X89"/>
  <c r="AB21"/>
  <c r="X91"/>
  <c r="AB91" s="1"/>
  <c r="X93"/>
  <c r="AB25"/>
  <c r="X95"/>
  <c r="X97"/>
  <c r="AB97" s="1"/>
  <c r="T98" i="26"/>
  <c r="F96"/>
  <c r="F99"/>
  <c r="L101"/>
  <c r="F100"/>
  <c r="H21" i="9"/>
  <c r="D81" i="4"/>
  <c r="D87"/>
  <c r="H87" s="1"/>
  <c r="N48" i="26"/>
  <c r="Z46" i="5"/>
  <c r="N53" i="26"/>
  <c r="X87"/>
  <c r="X56" i="5"/>
  <c r="J57"/>
  <c r="X91" i="9"/>
  <c r="AB91" s="1"/>
  <c r="AB15"/>
  <c r="X85"/>
  <c r="AB85" s="1"/>
  <c r="X79"/>
  <c r="H14" i="10"/>
  <c r="D84"/>
  <c r="X86" i="8"/>
  <c r="N29" i="13"/>
  <c r="L99"/>
  <c r="N99" s="1"/>
  <c r="N23"/>
  <c r="L93"/>
  <c r="R82"/>
  <c r="D86" i="14"/>
  <c r="D90" i="13"/>
  <c r="J80" i="4"/>
  <c r="N80" s="1"/>
  <c r="J84"/>
  <c r="T81"/>
  <c r="X80" i="7"/>
  <c r="X98" i="26"/>
  <c r="N9"/>
  <c r="H28"/>
  <c r="V12"/>
  <c r="AB44"/>
  <c r="V63"/>
  <c r="N61"/>
  <c r="J47" i="5"/>
  <c r="H44" i="26"/>
  <c r="X95"/>
  <c r="X79"/>
  <c r="AB79" s="1"/>
  <c r="R98"/>
  <c r="N26"/>
  <c r="N10"/>
  <c r="H25"/>
  <c r="H9"/>
  <c r="N62"/>
  <c r="V9"/>
  <c r="Z89"/>
  <c r="L90"/>
  <c r="F83" i="9"/>
  <c r="F79"/>
  <c r="H79" s="1"/>
  <c r="X99" i="8"/>
  <c r="Z91"/>
  <c r="V25"/>
  <c r="R79"/>
  <c r="D92"/>
  <c r="D82"/>
  <c r="L81"/>
  <c r="N81" s="1"/>
  <c r="J102"/>
  <c r="J96"/>
  <c r="N18"/>
  <c r="J84"/>
  <c r="X96" i="13"/>
  <c r="X90"/>
  <c r="X88"/>
  <c r="X86"/>
  <c r="AB14"/>
  <c r="X84"/>
  <c r="AB12"/>
  <c r="X82"/>
  <c r="X80"/>
  <c r="F80" i="26"/>
  <c r="T89"/>
  <c r="Z87"/>
  <c r="AB87" s="1"/>
  <c r="L88"/>
  <c r="H31" i="9"/>
  <c r="T95" i="8"/>
  <c r="R80"/>
  <c r="N21" i="13"/>
  <c r="R91"/>
  <c r="V91" s="1"/>
  <c r="J94"/>
  <c r="V29"/>
  <c r="D33" i="27"/>
  <c r="D19" i="30" s="1"/>
  <c r="N20" i="27"/>
  <c r="D94"/>
  <c r="D98"/>
  <c r="N32"/>
  <c r="R101" i="12"/>
  <c r="V101" s="1"/>
  <c r="R93"/>
  <c r="J88"/>
  <c r="N88" s="1"/>
  <c r="R82"/>
  <c r="R100"/>
  <c r="R95"/>
  <c r="V17"/>
  <c r="J82"/>
  <c r="N82" s="1"/>
  <c r="J87"/>
  <c r="D99"/>
  <c r="D91"/>
  <c r="D87"/>
  <c r="H87" s="1"/>
  <c r="H13"/>
  <c r="H11"/>
  <c r="D79"/>
  <c r="H79" s="1"/>
  <c r="F101" i="25"/>
  <c r="F89"/>
  <c r="F87"/>
  <c r="D83"/>
  <c r="D80"/>
  <c r="Z85"/>
  <c r="Z83"/>
  <c r="N12"/>
  <c r="J80"/>
  <c r="J83" i="17"/>
  <c r="N9" i="19"/>
  <c r="L81"/>
  <c r="N81" s="1"/>
  <c r="L83"/>
  <c r="N83" s="1"/>
  <c r="V11" i="29"/>
  <c r="V13"/>
  <c r="H12" i="17"/>
  <c r="D82"/>
  <c r="D80"/>
  <c r="F81"/>
  <c r="X86"/>
  <c r="X94"/>
  <c r="X98"/>
  <c r="AB98" s="1"/>
  <c r="AB15" i="19"/>
  <c r="AB17"/>
  <c r="X89"/>
  <c r="AB89" s="1"/>
  <c r="AB25"/>
  <c r="AB29"/>
  <c r="AB31"/>
  <c r="N10" i="22"/>
  <c r="J80"/>
  <c r="J82"/>
  <c r="N82" s="1"/>
  <c r="J84"/>
  <c r="N84" s="1"/>
  <c r="N16"/>
  <c r="N18"/>
  <c r="N20"/>
  <c r="J92"/>
  <c r="J94"/>
  <c r="J96"/>
  <c r="N96" s="1"/>
  <c r="J98"/>
  <c r="J100"/>
  <c r="J102"/>
  <c r="H12" i="29"/>
  <c r="D82"/>
  <c r="H82" s="1"/>
  <c r="D86"/>
  <c r="H86" s="1"/>
  <c r="D88"/>
  <c r="D96"/>
  <c r="D102"/>
  <c r="T79" i="15"/>
  <c r="V79" s="1"/>
  <c r="J92"/>
  <c r="J88"/>
  <c r="J86"/>
  <c r="N86" s="1"/>
  <c r="J82"/>
  <c r="J80"/>
  <c r="J83" i="24"/>
  <c r="J91"/>
  <c r="L94"/>
  <c r="T96"/>
  <c r="J99"/>
  <c r="AB27" i="16"/>
  <c r="AB19"/>
  <c r="D87"/>
  <c r="AB11"/>
  <c r="X81"/>
  <c r="H9"/>
  <c r="J101"/>
  <c r="N101" s="1"/>
  <c r="J93"/>
  <c r="R79"/>
  <c r="R97"/>
  <c r="V97" s="1"/>
  <c r="J87"/>
  <c r="D101" i="24"/>
  <c r="D99"/>
  <c r="D97"/>
  <c r="D95"/>
  <c r="H17"/>
  <c r="D81"/>
  <c r="J84"/>
  <c r="R86"/>
  <c r="R102"/>
  <c r="R97" i="21"/>
  <c r="R89"/>
  <c r="V11"/>
  <c r="R81"/>
  <c r="D102"/>
  <c r="D100"/>
  <c r="H28"/>
  <c r="D98"/>
  <c r="H98" s="1"/>
  <c r="H20"/>
  <c r="H18"/>
  <c r="D88"/>
  <c r="D86"/>
  <c r="H86" s="1"/>
  <c r="D84"/>
  <c r="H84" s="1"/>
  <c r="D82"/>
  <c r="H82" s="1"/>
  <c r="O79" i="22"/>
  <c r="G103" i="10"/>
  <c r="G76" i="30" s="1"/>
  <c r="H27" i="14"/>
  <c r="N14" i="27"/>
  <c r="N22"/>
  <c r="N30"/>
  <c r="H11" i="17"/>
  <c r="V31"/>
  <c r="H12" i="24"/>
  <c r="H28"/>
  <c r="N12" i="19"/>
  <c r="N16" i="27"/>
  <c r="V13" i="21"/>
  <c r="H21" i="22"/>
  <c r="P21" s="1"/>
  <c r="AB14" i="18"/>
  <c r="V30" i="24"/>
  <c r="O52" i="30"/>
  <c r="L80" i="17"/>
  <c r="N80" s="1"/>
  <c r="Z80" i="18"/>
  <c r="AB15" i="29"/>
  <c r="X89"/>
  <c r="X97"/>
  <c r="X99"/>
  <c r="AB99" s="1"/>
  <c r="AB28" i="15"/>
  <c r="X92"/>
  <c r="X82"/>
  <c r="R94"/>
  <c r="R92"/>
  <c r="V18"/>
  <c r="V14"/>
  <c r="V12"/>
  <c r="R80"/>
  <c r="R91" i="16"/>
  <c r="R90" i="24"/>
  <c r="J96"/>
  <c r="N96" s="1"/>
  <c r="V101"/>
  <c r="AB30" i="16"/>
  <c r="X100"/>
  <c r="AB100" s="1"/>
  <c r="AB22"/>
  <c r="X92"/>
  <c r="T79"/>
  <c r="N32"/>
  <c r="J98"/>
  <c r="N26"/>
  <c r="J96"/>
  <c r="N24"/>
  <c r="J94"/>
  <c r="J90"/>
  <c r="N18"/>
  <c r="J88"/>
  <c r="J86"/>
  <c r="J84"/>
  <c r="J82"/>
  <c r="J80"/>
  <c r="L79" i="24"/>
  <c r="N21" i="21"/>
  <c r="V32"/>
  <c r="R102"/>
  <c r="V30"/>
  <c r="V100"/>
  <c r="V24"/>
  <c r="R90"/>
  <c r="V90" s="1"/>
  <c r="R88"/>
  <c r="R86"/>
  <c r="R84"/>
  <c r="V12"/>
  <c r="R80"/>
  <c r="V80" s="1"/>
  <c r="O84" i="7"/>
  <c r="O79" i="9"/>
  <c r="V21" i="17"/>
  <c r="N21"/>
  <c r="N10" i="19"/>
  <c r="N31" i="15"/>
  <c r="N9" i="24"/>
  <c r="V25"/>
  <c r="N19"/>
  <c r="N10" i="17"/>
  <c r="P46" i="16"/>
  <c r="R102" i="25"/>
  <c r="R100"/>
  <c r="V100" s="1"/>
  <c r="R96"/>
  <c r="R94"/>
  <c r="V94" s="1"/>
  <c r="V20"/>
  <c r="V86"/>
  <c r="R84"/>
  <c r="J79"/>
  <c r="N13"/>
  <c r="AB14" i="17"/>
  <c r="N16"/>
  <c r="X84" i="19"/>
  <c r="V26" i="18"/>
  <c r="R80"/>
  <c r="R84"/>
  <c r="R86"/>
  <c r="V86" s="1"/>
  <c r="R88"/>
  <c r="V88" s="1"/>
  <c r="R96"/>
  <c r="Z80" i="22"/>
  <c r="T98" i="29"/>
  <c r="V98" s="1"/>
  <c r="T100"/>
  <c r="T102"/>
  <c r="D101" i="15"/>
  <c r="H101" s="1"/>
  <c r="D99"/>
  <c r="L99"/>
  <c r="H27"/>
  <c r="H25"/>
  <c r="H21"/>
  <c r="D89"/>
  <c r="D79"/>
  <c r="H20" i="16"/>
  <c r="Z79" i="24"/>
  <c r="J99" i="16"/>
  <c r="N99" s="1"/>
  <c r="J91"/>
  <c r="V15"/>
  <c r="J83"/>
  <c r="D102"/>
  <c r="H24"/>
  <c r="D89"/>
  <c r="X83"/>
  <c r="D81"/>
  <c r="H26"/>
  <c r="X93"/>
  <c r="R102"/>
  <c r="V26"/>
  <c r="R84"/>
  <c r="V84" s="1"/>
  <c r="R80"/>
  <c r="V80" s="1"/>
  <c r="AB15" i="24"/>
  <c r="D88"/>
  <c r="N23" i="21"/>
  <c r="J93"/>
  <c r="J85"/>
  <c r="R101"/>
  <c r="R93"/>
  <c r="V15"/>
  <c r="R85"/>
  <c r="X102"/>
  <c r="X100"/>
  <c r="X98"/>
  <c r="X96"/>
  <c r="X94"/>
  <c r="X92"/>
  <c r="X90"/>
  <c r="X88"/>
  <c r="X86"/>
  <c r="X80"/>
  <c r="O79" i="7"/>
  <c r="G103"/>
  <c r="G73" i="30" s="1"/>
  <c r="G84"/>
  <c r="O79" i="25"/>
  <c r="V15" i="17"/>
  <c r="H20" i="24"/>
  <c r="N15" i="17"/>
  <c r="AB24" i="22"/>
  <c r="V26" i="29"/>
  <c r="N25" i="17"/>
  <c r="H25" i="18"/>
  <c r="H24" i="24"/>
  <c r="P48" i="13"/>
  <c r="M84" i="30"/>
  <c r="U84"/>
  <c r="N19" i="13"/>
  <c r="J97"/>
  <c r="N97" s="1"/>
  <c r="J80" i="14"/>
  <c r="N12"/>
  <c r="J82"/>
  <c r="N82" s="1"/>
  <c r="N14"/>
  <c r="J84"/>
  <c r="N16"/>
  <c r="J86"/>
  <c r="N86" s="1"/>
  <c r="N18"/>
  <c r="J88"/>
  <c r="J90"/>
  <c r="N22"/>
  <c r="J92"/>
  <c r="N92" s="1"/>
  <c r="J94"/>
  <c r="N26"/>
  <c r="J96"/>
  <c r="N96" s="1"/>
  <c r="N28"/>
  <c r="J98"/>
  <c r="N30"/>
  <c r="J100"/>
  <c r="N100" s="1"/>
  <c r="N32"/>
  <c r="J102"/>
  <c r="L80" i="27"/>
  <c r="Z79" i="12"/>
  <c r="N30"/>
  <c r="N22"/>
  <c r="J92"/>
  <c r="N92" s="1"/>
  <c r="V19"/>
  <c r="R89"/>
  <c r="R86"/>
  <c r="J84"/>
  <c r="AB30"/>
  <c r="AB28"/>
  <c r="AB26"/>
  <c r="AB24"/>
  <c r="X92"/>
  <c r="AB92" s="1"/>
  <c r="X88"/>
  <c r="X86"/>
  <c r="AB86" s="1"/>
  <c r="X84"/>
  <c r="AB12"/>
  <c r="AB32" i="25"/>
  <c r="Z100"/>
  <c r="Z98"/>
  <c r="Z94"/>
  <c r="Z90"/>
  <c r="T79"/>
  <c r="R83"/>
  <c r="F79"/>
  <c r="L81" i="17"/>
  <c r="N81" s="1"/>
  <c r="H16"/>
  <c r="V9" i="19"/>
  <c r="T81"/>
  <c r="T83"/>
  <c r="V83" s="1"/>
  <c r="X82" i="29"/>
  <c r="AB13" i="17"/>
  <c r="X81"/>
  <c r="AB81" s="1"/>
  <c r="H23"/>
  <c r="H27"/>
  <c r="N16" i="18"/>
  <c r="N20"/>
  <c r="J90"/>
  <c r="N90" s="1"/>
  <c r="J100"/>
  <c r="J102"/>
  <c r="H14" i="19"/>
  <c r="H24"/>
  <c r="D80"/>
  <c r="D84"/>
  <c r="D88"/>
  <c r="D94"/>
  <c r="D100"/>
  <c r="V10" i="22"/>
  <c r="V12"/>
  <c r="V14"/>
  <c r="V16"/>
  <c r="V18"/>
  <c r="V20"/>
  <c r="V22"/>
  <c r="V24"/>
  <c r="V26"/>
  <c r="R98"/>
  <c r="R100"/>
  <c r="R102"/>
  <c r="V102" s="1"/>
  <c r="L100" i="29"/>
  <c r="N25" i="15"/>
  <c r="F79" i="24"/>
  <c r="X89"/>
  <c r="X97"/>
  <c r="AB30"/>
  <c r="X102" i="16"/>
  <c r="AB102" s="1"/>
  <c r="AB24"/>
  <c r="X94"/>
  <c r="X86"/>
  <c r="AB86" s="1"/>
  <c r="AB26"/>
  <c r="X88"/>
  <c r="AB10"/>
  <c r="X80"/>
  <c r="AB80" s="1"/>
  <c r="X102" i="24"/>
  <c r="X100"/>
  <c r="AB100" s="1"/>
  <c r="AB26"/>
  <c r="X86"/>
  <c r="X80"/>
  <c r="J87"/>
  <c r="J95"/>
  <c r="R87" i="21"/>
  <c r="Z79"/>
  <c r="H27"/>
  <c r="D93"/>
  <c r="H93" s="1"/>
  <c r="D87"/>
  <c r="H15"/>
  <c r="D85"/>
  <c r="H85" s="1"/>
  <c r="H13"/>
  <c r="D83"/>
  <c r="H11"/>
  <c r="D81"/>
  <c r="H81" s="1"/>
  <c r="H9"/>
  <c r="D79"/>
  <c r="F79"/>
  <c r="X99"/>
  <c r="AB99" s="1"/>
  <c r="AB21"/>
  <c r="AB17"/>
  <c r="X79"/>
  <c r="O79" i="15"/>
  <c r="M103" i="29"/>
  <c r="M93" i="30" s="1"/>
  <c r="O79" i="24"/>
  <c r="O79" i="21"/>
  <c r="V13" i="12"/>
  <c r="N12" i="27"/>
  <c r="N22" i="19"/>
  <c r="N30" i="13"/>
  <c r="N24" i="27"/>
  <c r="N14" i="17"/>
  <c r="N23"/>
  <c r="N31"/>
  <c r="H28" i="16"/>
  <c r="N19" i="21"/>
  <c r="H29" i="22"/>
  <c r="O79" i="19"/>
  <c r="H82" i="20"/>
  <c r="AB81" i="27"/>
  <c r="N80" i="22"/>
  <c r="V79" i="8"/>
  <c r="V89" i="26"/>
  <c r="AB54" i="16" l="1"/>
  <c r="AB53"/>
  <c r="W54" i="30"/>
  <c r="AA86" i="16"/>
  <c r="AA84"/>
  <c r="AA96"/>
  <c r="AA94"/>
  <c r="W22" i="30"/>
  <c r="W53"/>
  <c r="AA102" i="15"/>
  <c r="AA83"/>
  <c r="AA79"/>
  <c r="AA94"/>
  <c r="AA92"/>
  <c r="W21" i="30"/>
  <c r="H95" i="26"/>
  <c r="N88" i="15"/>
  <c r="V82" i="14"/>
  <c r="P22" i="27"/>
  <c r="P22" i="12"/>
  <c r="V28" i="16"/>
  <c r="P12" i="24"/>
  <c r="P23" i="21"/>
  <c r="P21"/>
  <c r="AB87"/>
  <c r="O88" i="9"/>
  <c r="O82"/>
  <c r="O80" i="8"/>
  <c r="AB79" i="9"/>
  <c r="V80" i="15"/>
  <c r="V30" i="18"/>
  <c r="N87" i="29"/>
  <c r="H20"/>
  <c r="V13" i="24"/>
  <c r="O102" i="1"/>
  <c r="O87"/>
  <c r="O84"/>
  <c r="P25" i="15"/>
  <c r="P9" i="26"/>
  <c r="N32" i="8"/>
  <c r="V10" i="14"/>
  <c r="V30" i="16"/>
  <c r="V12"/>
  <c r="P17" i="24"/>
  <c r="V19"/>
  <c r="AB101" i="21"/>
  <c r="AB25"/>
  <c r="AB91"/>
  <c r="D82" i="26"/>
  <c r="AB79" i="12"/>
  <c r="N17" i="17"/>
  <c r="V21" i="24"/>
  <c r="N16" i="19"/>
  <c r="AB19" i="21"/>
  <c r="X95"/>
  <c r="AB95" s="1"/>
  <c r="D101"/>
  <c r="R33"/>
  <c r="R27" i="30" s="1"/>
  <c r="H25" i="17"/>
  <c r="P16"/>
  <c r="V11" i="12"/>
  <c r="N10" i="29"/>
  <c r="V18"/>
  <c r="R82" i="16"/>
  <c r="R100"/>
  <c r="V100" s="1"/>
  <c r="D83"/>
  <c r="H83" s="1"/>
  <c r="AB31"/>
  <c r="AB21"/>
  <c r="R93"/>
  <c r="R101"/>
  <c r="H99" i="15"/>
  <c r="V102" i="29"/>
  <c r="H9" i="17"/>
  <c r="V16" i="25"/>
  <c r="V29" i="24"/>
  <c r="V18" i="19"/>
  <c r="N13" i="21"/>
  <c r="N29"/>
  <c r="N16" i="16"/>
  <c r="P16" s="1"/>
  <c r="R93" i="24"/>
  <c r="V93" s="1"/>
  <c r="J80"/>
  <c r="V92" i="15"/>
  <c r="H13" i="17"/>
  <c r="H13" i="22"/>
  <c r="P13" s="1"/>
  <c r="H17"/>
  <c r="H31"/>
  <c r="V19" i="13"/>
  <c r="H100" i="21"/>
  <c r="R89" i="24"/>
  <c r="V89" s="1"/>
  <c r="D93"/>
  <c r="H93" s="1"/>
  <c r="H25"/>
  <c r="P25" s="1"/>
  <c r="AC25" s="1"/>
  <c r="H99"/>
  <c r="N15" i="16"/>
  <c r="H87"/>
  <c r="H22"/>
  <c r="N99" i="24"/>
  <c r="H28" i="29"/>
  <c r="AB11" i="19"/>
  <c r="H81" i="17"/>
  <c r="H17" i="25"/>
  <c r="D93" i="12"/>
  <c r="R79"/>
  <c r="V79" s="1"/>
  <c r="V14"/>
  <c r="N20"/>
  <c r="P20" s="1"/>
  <c r="J98"/>
  <c r="N98" s="1"/>
  <c r="J80"/>
  <c r="R85"/>
  <c r="R90"/>
  <c r="R98"/>
  <c r="D102" i="27"/>
  <c r="D96"/>
  <c r="D92"/>
  <c r="H92" s="1"/>
  <c r="P92" s="1"/>
  <c r="N13" i="13"/>
  <c r="P13" s="1"/>
  <c r="AB82"/>
  <c r="N28" i="8"/>
  <c r="H24"/>
  <c r="V17"/>
  <c r="J101"/>
  <c r="T88" i="26"/>
  <c r="AB9" i="9"/>
  <c r="N13" i="7"/>
  <c r="H97" i="8"/>
  <c r="H101"/>
  <c r="P31"/>
  <c r="N93"/>
  <c r="V89"/>
  <c r="D93" i="26"/>
  <c r="D94" i="12"/>
  <c r="R80" i="14"/>
  <c r="V80" s="1"/>
  <c r="D80" i="10"/>
  <c r="H80" s="1"/>
  <c r="D83" i="13"/>
  <c r="J84" i="9"/>
  <c r="V12" i="14"/>
  <c r="AB17" i="17"/>
  <c r="H20" i="11"/>
  <c r="AB25" i="29"/>
  <c r="AB24"/>
  <c r="Z102" i="20"/>
  <c r="AB102" s="1"/>
  <c r="N27" i="23"/>
  <c r="V15" i="15"/>
  <c r="V32"/>
  <c r="H23" i="11"/>
  <c r="AB81" i="15"/>
  <c r="H11" i="4"/>
  <c r="F90" i="26"/>
  <c r="J95"/>
  <c r="AB59"/>
  <c r="R97"/>
  <c r="N29"/>
  <c r="F94"/>
  <c r="N65"/>
  <c r="T102"/>
  <c r="V24"/>
  <c r="V16"/>
  <c r="AB65"/>
  <c r="V56"/>
  <c r="T83"/>
  <c r="R91"/>
  <c r="L85"/>
  <c r="F84"/>
  <c r="D92"/>
  <c r="H19" i="9"/>
  <c r="H89"/>
  <c r="AB9" i="12"/>
  <c r="H20" i="13"/>
  <c r="V21"/>
  <c r="N24"/>
  <c r="N13" i="12"/>
  <c r="V81"/>
  <c r="AB100"/>
  <c r="AB96"/>
  <c r="AB22"/>
  <c r="AB18"/>
  <c r="AB16"/>
  <c r="AB14"/>
  <c r="P28" i="25"/>
  <c r="N88"/>
  <c r="AB10"/>
  <c r="N11" i="17"/>
  <c r="H11" i="18"/>
  <c r="J33" i="22"/>
  <c r="J28" i="30" s="1"/>
  <c r="Z33" i="22"/>
  <c r="Z28" i="30" s="1"/>
  <c r="N14" i="29"/>
  <c r="H24"/>
  <c r="H98"/>
  <c r="V32"/>
  <c r="H31" i="15"/>
  <c r="H29"/>
  <c r="H95"/>
  <c r="V22"/>
  <c r="V88"/>
  <c r="V10"/>
  <c r="N12" i="29"/>
  <c r="N29" i="24"/>
  <c r="N100" i="16"/>
  <c r="H14" i="21"/>
  <c r="H12"/>
  <c r="O90" i="9"/>
  <c r="H84" i="7"/>
  <c r="H13" i="14"/>
  <c r="H21"/>
  <c r="N85" i="18"/>
  <c r="H15" i="29"/>
  <c r="N21"/>
  <c r="AB23"/>
  <c r="AB27"/>
  <c r="P49" i="18"/>
  <c r="F27" i="1"/>
  <c r="X44"/>
  <c r="X56"/>
  <c r="D48"/>
  <c r="F47"/>
  <c r="Z12"/>
  <c r="X53"/>
  <c r="AB53" s="1"/>
  <c r="D58"/>
  <c r="L62"/>
  <c r="L26"/>
  <c r="T16"/>
  <c r="T27"/>
  <c r="J26"/>
  <c r="N26" s="1"/>
  <c r="D26"/>
  <c r="X46"/>
  <c r="R46"/>
  <c r="J46"/>
  <c r="T50"/>
  <c r="D54"/>
  <c r="H54" s="1"/>
  <c r="Z9"/>
  <c r="L11"/>
  <c r="Z53"/>
  <c r="T22"/>
  <c r="X65"/>
  <c r="J53"/>
  <c r="D57"/>
  <c r="D92" s="1"/>
  <c r="Z21"/>
  <c r="Z67"/>
  <c r="T63"/>
  <c r="J47"/>
  <c r="D51"/>
  <c r="D64"/>
  <c r="R17"/>
  <c r="F20"/>
  <c r="J60"/>
  <c r="T64"/>
  <c r="Z49"/>
  <c r="T30"/>
  <c r="J16"/>
  <c r="D31"/>
  <c r="J52"/>
  <c r="X24"/>
  <c r="L31"/>
  <c r="J11"/>
  <c r="J25"/>
  <c r="F19"/>
  <c r="H19" s="1"/>
  <c r="L67"/>
  <c r="G101"/>
  <c r="O101" s="1"/>
  <c r="G99"/>
  <c r="O99" s="1"/>
  <c r="G91"/>
  <c r="G86"/>
  <c r="I103"/>
  <c r="M81"/>
  <c r="M82"/>
  <c r="M83"/>
  <c r="M86"/>
  <c r="M96"/>
  <c r="O96" s="1"/>
  <c r="M97"/>
  <c r="O97" s="1"/>
  <c r="M99"/>
  <c r="M100"/>
  <c r="Q103"/>
  <c r="U85"/>
  <c r="U86"/>
  <c r="U93"/>
  <c r="U94"/>
  <c r="U101"/>
  <c r="U102"/>
  <c r="Y103"/>
  <c r="AA84"/>
  <c r="AA85"/>
  <c r="AA92"/>
  <c r="AA95"/>
  <c r="E81" i="5"/>
  <c r="I83"/>
  <c r="E95"/>
  <c r="E98"/>
  <c r="U33"/>
  <c r="I103" i="7"/>
  <c r="I73" i="30" s="1"/>
  <c r="Q103" i="7"/>
  <c r="Q73" i="30" s="1"/>
  <c r="W103" i="7"/>
  <c r="W73" i="30" s="1"/>
  <c r="I103" i="8"/>
  <c r="I74" i="30" s="1"/>
  <c r="E103" i="9"/>
  <c r="E75" i="30" s="1"/>
  <c r="I103" i="10"/>
  <c r="I76" i="30" s="1"/>
  <c r="Y103" i="10"/>
  <c r="Y76" i="30" s="1"/>
  <c r="K103" i="11"/>
  <c r="K77" i="30" s="1"/>
  <c r="S103" i="11"/>
  <c r="S77" i="30" s="1"/>
  <c r="W103" i="11"/>
  <c r="W77" i="30" s="1"/>
  <c r="K103" i="12"/>
  <c r="K78" i="30" s="1"/>
  <c r="Y103" i="12"/>
  <c r="Y78" i="30" s="1"/>
  <c r="U64"/>
  <c r="E104" i="13"/>
  <c r="E80" i="30" s="1"/>
  <c r="S104" i="13"/>
  <c r="S80" i="30" s="1"/>
  <c r="I103" i="14"/>
  <c r="I81" i="30" s="1"/>
  <c r="Y103" i="14"/>
  <c r="Y81" i="30" s="1"/>
  <c r="Q103" i="15"/>
  <c r="Q85" i="30" s="1"/>
  <c r="K103" i="16"/>
  <c r="K86" i="30" s="1"/>
  <c r="W103" i="17"/>
  <c r="W87" i="30" s="1"/>
  <c r="S103" i="26"/>
  <c r="S82" i="30" s="1"/>
  <c r="E103" i="27"/>
  <c r="E83" i="30" s="1"/>
  <c r="K103" i="27"/>
  <c r="K83" i="30" s="1"/>
  <c r="S103" i="27"/>
  <c r="S83" i="30" s="1"/>
  <c r="M100" i="4"/>
  <c r="M98"/>
  <c r="M96"/>
  <c r="M91"/>
  <c r="M89"/>
  <c r="M84"/>
  <c r="M82"/>
  <c r="U97"/>
  <c r="U96"/>
  <c r="U88"/>
  <c r="U87"/>
  <c r="AA102"/>
  <c r="AA92"/>
  <c r="AA84"/>
  <c r="M98" i="7"/>
  <c r="M96"/>
  <c r="M83"/>
  <c r="M81"/>
  <c r="U102"/>
  <c r="U94"/>
  <c r="U92"/>
  <c r="U85"/>
  <c r="U84"/>
  <c r="AA98"/>
  <c r="AA89"/>
  <c r="AA88"/>
  <c r="M87" i="8"/>
  <c r="M86"/>
  <c r="O86" s="1"/>
  <c r="M81"/>
  <c r="O81" s="1"/>
  <c r="U94"/>
  <c r="U93"/>
  <c r="U86"/>
  <c r="U84"/>
  <c r="AA98"/>
  <c r="AA90"/>
  <c r="AA80"/>
  <c r="M102" i="9"/>
  <c r="M100"/>
  <c r="M91"/>
  <c r="O91" s="1"/>
  <c r="M89"/>
  <c r="M87"/>
  <c r="M86"/>
  <c r="M85"/>
  <c r="M84"/>
  <c r="U97"/>
  <c r="U96"/>
  <c r="U88"/>
  <c r="U87"/>
  <c r="AA102"/>
  <c r="AA94"/>
  <c r="AA84"/>
  <c r="M87" i="10"/>
  <c r="U95"/>
  <c r="U94"/>
  <c r="U84"/>
  <c r="U83"/>
  <c r="AA97"/>
  <c r="AA89"/>
  <c r="M102" i="11"/>
  <c r="M97"/>
  <c r="M95"/>
  <c r="M85"/>
  <c r="O85" s="1"/>
  <c r="U99"/>
  <c r="U98"/>
  <c r="U90"/>
  <c r="U88"/>
  <c r="U81"/>
  <c r="U80"/>
  <c r="AA95"/>
  <c r="AA94"/>
  <c r="AA86"/>
  <c r="AA85"/>
  <c r="U99" i="12"/>
  <c r="U98"/>
  <c r="U90"/>
  <c r="U89"/>
  <c r="U81"/>
  <c r="U80"/>
  <c r="AA96"/>
  <c r="AA86"/>
  <c r="U98" i="25"/>
  <c r="U97"/>
  <c r="U88"/>
  <c r="U87"/>
  <c r="U80"/>
  <c r="AA102"/>
  <c r="AA94"/>
  <c r="AA93"/>
  <c r="AA85"/>
  <c r="AA84"/>
  <c r="M102" i="13"/>
  <c r="M100"/>
  <c r="M93"/>
  <c r="M86"/>
  <c r="M84"/>
  <c r="M81"/>
  <c r="U97"/>
  <c r="U96"/>
  <c r="U88"/>
  <c r="U87"/>
  <c r="AA102"/>
  <c r="AA101"/>
  <c r="AA93"/>
  <c r="AA92"/>
  <c r="AA84"/>
  <c r="AA83"/>
  <c r="U95" i="14"/>
  <c r="U94"/>
  <c r="U86"/>
  <c r="U85"/>
  <c r="AA100"/>
  <c r="AA91"/>
  <c r="AA82"/>
  <c r="M101" i="26"/>
  <c r="M94"/>
  <c r="M87"/>
  <c r="M85"/>
  <c r="M103" s="1"/>
  <c r="M82" i="30" s="1"/>
  <c r="U96" i="26"/>
  <c r="U95"/>
  <c r="U87"/>
  <c r="U86"/>
  <c r="AA101"/>
  <c r="AA100"/>
  <c r="AA92"/>
  <c r="AA91"/>
  <c r="AA83"/>
  <c r="AA82"/>
  <c r="M96" i="27"/>
  <c r="M89"/>
  <c r="M87"/>
  <c r="M80"/>
  <c r="M103" s="1"/>
  <c r="M83" i="30" s="1"/>
  <c r="U96" i="27"/>
  <c r="U95"/>
  <c r="U87"/>
  <c r="U86"/>
  <c r="AA101"/>
  <c r="AA99"/>
  <c r="AA95"/>
  <c r="AA87"/>
  <c r="AA86"/>
  <c r="M101" i="15"/>
  <c r="M99"/>
  <c r="M92"/>
  <c r="M90"/>
  <c r="M84"/>
  <c r="M82"/>
  <c r="U93"/>
  <c r="U92"/>
  <c r="U84"/>
  <c r="U83"/>
  <c r="AA96"/>
  <c r="AA86"/>
  <c r="AA81"/>
  <c r="M86" i="16"/>
  <c r="M84"/>
  <c r="U97"/>
  <c r="U96"/>
  <c r="U85"/>
  <c r="U84"/>
  <c r="AA100"/>
  <c r="AA88"/>
  <c r="M102" i="17"/>
  <c r="M98"/>
  <c r="M94"/>
  <c r="M90"/>
  <c r="M86"/>
  <c r="M82"/>
  <c r="U99"/>
  <c r="U97"/>
  <c r="U89"/>
  <c r="U88"/>
  <c r="AA102"/>
  <c r="AA92"/>
  <c r="AA82"/>
  <c r="M102" i="18"/>
  <c r="M100"/>
  <c r="M98"/>
  <c r="M96"/>
  <c r="M94"/>
  <c r="O94" s="1"/>
  <c r="M92"/>
  <c r="M90"/>
  <c r="O90" s="1"/>
  <c r="M89"/>
  <c r="O89" s="1"/>
  <c r="M88"/>
  <c r="O88" s="1"/>
  <c r="M83"/>
  <c r="O83" s="1"/>
  <c r="M82"/>
  <c r="O82" s="1"/>
  <c r="M81"/>
  <c r="O81" s="1"/>
  <c r="M80"/>
  <c r="O80" s="1"/>
  <c r="U93"/>
  <c r="U92"/>
  <c r="U83"/>
  <c r="U82"/>
  <c r="M102" i="19"/>
  <c r="M100"/>
  <c r="M98"/>
  <c r="M96"/>
  <c r="M94"/>
  <c r="M92"/>
  <c r="M90"/>
  <c r="M88"/>
  <c r="O88" s="1"/>
  <c r="M86"/>
  <c r="M84"/>
  <c r="M82"/>
  <c r="M80"/>
  <c r="U95"/>
  <c r="U93"/>
  <c r="U84"/>
  <c r="U83"/>
  <c r="M102" i="20"/>
  <c r="M100"/>
  <c r="M98"/>
  <c r="M96"/>
  <c r="M94"/>
  <c r="O94" s="1"/>
  <c r="M92"/>
  <c r="M90"/>
  <c r="M88"/>
  <c r="M86"/>
  <c r="M84"/>
  <c r="M82"/>
  <c r="M80"/>
  <c r="U96"/>
  <c r="U95"/>
  <c r="U85"/>
  <c r="U84"/>
  <c r="AA87"/>
  <c r="AA86"/>
  <c r="AA84"/>
  <c r="AA83"/>
  <c r="AA82"/>
  <c r="AA80"/>
  <c r="U97" i="21"/>
  <c r="U96"/>
  <c r="U87"/>
  <c r="U85"/>
  <c r="AA88"/>
  <c r="AA87"/>
  <c r="AA86"/>
  <c r="AA85"/>
  <c r="AA84"/>
  <c r="AA83"/>
  <c r="AA82"/>
  <c r="AA80"/>
  <c r="U100" i="22"/>
  <c r="U99"/>
  <c r="U91"/>
  <c r="U90"/>
  <c r="U82"/>
  <c r="U81"/>
  <c r="AA95"/>
  <c r="AA84"/>
  <c r="U101" i="29"/>
  <c r="U93"/>
  <c r="U92"/>
  <c r="U84"/>
  <c r="U83"/>
  <c r="AA98"/>
  <c r="AA97"/>
  <c r="AA89"/>
  <c r="AA88"/>
  <c r="AA80"/>
  <c r="M101" i="23"/>
  <c r="M99"/>
  <c r="M97"/>
  <c r="M95"/>
  <c r="M93"/>
  <c r="M91"/>
  <c r="M89"/>
  <c r="M87"/>
  <c r="M85"/>
  <c r="M83"/>
  <c r="M81"/>
  <c r="M103" s="1"/>
  <c r="M94" i="30" s="1"/>
  <c r="U100" i="23"/>
  <c r="U99"/>
  <c r="U91"/>
  <c r="U90"/>
  <c r="U82"/>
  <c r="U81"/>
  <c r="AA96"/>
  <c r="AA95"/>
  <c r="AA87"/>
  <c r="AA86"/>
  <c r="U101" i="24"/>
  <c r="U93"/>
  <c r="U92"/>
  <c r="U84"/>
  <c r="U83"/>
  <c r="AA98"/>
  <c r="AA96"/>
  <c r="AA93"/>
  <c r="AA87"/>
  <c r="AA86"/>
  <c r="O14" i="4"/>
  <c r="O13"/>
  <c r="O11"/>
  <c r="O18" i="7"/>
  <c r="O17"/>
  <c r="O16"/>
  <c r="O23" i="8"/>
  <c r="O21"/>
  <c r="O19"/>
  <c r="O26" i="9"/>
  <c r="O24"/>
  <c r="O23"/>
  <c r="O28" i="10"/>
  <c r="O25"/>
  <c r="O24"/>
  <c r="O16" i="11"/>
  <c r="O14"/>
  <c r="O13"/>
  <c r="O10"/>
  <c r="O31" i="12"/>
  <c r="O30"/>
  <c r="O29"/>
  <c r="O13"/>
  <c r="O11"/>
  <c r="O10"/>
  <c r="O31" i="25"/>
  <c r="O30"/>
  <c r="O22"/>
  <c r="O21"/>
  <c r="O13"/>
  <c r="O12"/>
  <c r="O17" i="13"/>
  <c r="O16"/>
  <c r="O14"/>
  <c r="O20" i="14"/>
  <c r="O17"/>
  <c r="O16"/>
  <c r="O27" i="27"/>
  <c r="O26"/>
  <c r="O18"/>
  <c r="O17"/>
  <c r="O19" i="15"/>
  <c r="O17"/>
  <c r="O16"/>
  <c r="O32" i="16"/>
  <c r="O31"/>
  <c r="O12"/>
  <c r="O11"/>
  <c r="O10"/>
  <c r="O14" i="17"/>
  <c r="O13"/>
  <c r="O11"/>
  <c r="O16" i="18"/>
  <c r="O13"/>
  <c r="O12"/>
  <c r="O17" i="19"/>
  <c r="O15"/>
  <c r="O13"/>
  <c r="O32" i="20"/>
  <c r="O30"/>
  <c r="O28"/>
  <c r="O26" i="21"/>
  <c r="O25"/>
  <c r="O23"/>
  <c r="O25" i="22"/>
  <c r="O22"/>
  <c r="O21"/>
  <c r="O29" i="29"/>
  <c r="O28"/>
  <c r="O19"/>
  <c r="O17"/>
  <c r="O27" i="23"/>
  <c r="O26"/>
  <c r="O18"/>
  <c r="O15"/>
  <c r="O32" i="24"/>
  <c r="O13"/>
  <c r="O12"/>
  <c r="O11"/>
  <c r="O56" i="4"/>
  <c r="O53"/>
  <c r="O67" i="7"/>
  <c r="O50"/>
  <c r="O48"/>
  <c r="O47"/>
  <c r="O56" i="8"/>
  <c r="O54"/>
  <c r="O52"/>
  <c r="O64" i="9"/>
  <c r="O61"/>
  <c r="O60"/>
  <c r="O60" i="10"/>
  <c r="O59"/>
  <c r="O58"/>
  <c r="O53" i="11"/>
  <c r="O51"/>
  <c r="O50"/>
  <c r="O62" i="12"/>
  <c r="O59"/>
  <c r="O58"/>
  <c r="O65" i="25"/>
  <c r="O64"/>
  <c r="O56"/>
  <c r="O53"/>
  <c r="O58" i="13"/>
  <c r="O55"/>
  <c r="O54"/>
  <c r="O63" i="14"/>
  <c r="O61"/>
  <c r="O60"/>
  <c r="O62" i="27"/>
  <c r="O61"/>
  <c r="O51"/>
  <c r="O50"/>
  <c r="O54" i="15"/>
  <c r="O53"/>
  <c r="O52"/>
  <c r="O62" i="16"/>
  <c r="O60"/>
  <c r="O59"/>
  <c r="O46"/>
  <c r="O67" i="17"/>
  <c r="O66"/>
  <c r="O65"/>
  <c r="O51"/>
  <c r="O50"/>
  <c r="O49"/>
  <c r="O56" i="18"/>
  <c r="O54"/>
  <c r="O53"/>
  <c r="O65" i="19"/>
  <c r="O64"/>
  <c r="O63"/>
  <c r="O49"/>
  <c r="O48"/>
  <c r="O47"/>
  <c r="O58" i="20"/>
  <c r="O56"/>
  <c r="O55"/>
  <c r="O67" i="21"/>
  <c r="O66"/>
  <c r="O65"/>
  <c r="O51"/>
  <c r="O50"/>
  <c r="O49"/>
  <c r="O66" i="22"/>
  <c r="O64"/>
  <c r="O63"/>
  <c r="O50"/>
  <c r="O48"/>
  <c r="O47"/>
  <c r="O67" i="29"/>
  <c r="O66"/>
  <c r="O27" i="26"/>
  <c r="O19"/>
  <c r="O11"/>
  <c r="O64"/>
  <c r="O56"/>
  <c r="O48"/>
  <c r="O59" i="29"/>
  <c r="O58"/>
  <c r="O51"/>
  <c r="O50"/>
  <c r="O64" i="23"/>
  <c r="O63"/>
  <c r="O56"/>
  <c r="O55"/>
  <c r="O48"/>
  <c r="O47"/>
  <c r="O67" i="24"/>
  <c r="O54"/>
  <c r="O52"/>
  <c r="O51"/>
  <c r="H67" i="29"/>
  <c r="N65"/>
  <c r="H59"/>
  <c r="H53"/>
  <c r="AB45"/>
  <c r="N45"/>
  <c r="AB58" i="22"/>
  <c r="V57"/>
  <c r="AB85"/>
  <c r="N58" i="19"/>
  <c r="V45"/>
  <c r="N58" i="18"/>
  <c r="AB50"/>
  <c r="V49"/>
  <c r="V47"/>
  <c r="N46"/>
  <c r="AB45"/>
  <c r="N67" i="17"/>
  <c r="N62"/>
  <c r="AB61"/>
  <c r="N61"/>
  <c r="AB60"/>
  <c r="N57" i="13"/>
  <c r="V64" i="25"/>
  <c r="H64"/>
  <c r="V63"/>
  <c r="V62"/>
  <c r="H61"/>
  <c r="H60"/>
  <c r="V56"/>
  <c r="V54"/>
  <c r="V53"/>
  <c r="AB65" i="12"/>
  <c r="V60"/>
  <c r="V59"/>
  <c r="V57"/>
  <c r="V55"/>
  <c r="H55"/>
  <c r="AB61" i="11"/>
  <c r="AB59"/>
  <c r="AB58"/>
  <c r="N55"/>
  <c r="N61" i="10"/>
  <c r="H51"/>
  <c r="V49"/>
  <c r="V47"/>
  <c r="V46"/>
  <c r="V44"/>
  <c r="V67" i="9"/>
  <c r="V65"/>
  <c r="H64"/>
  <c r="H63"/>
  <c r="AB61"/>
  <c r="Z31" i="24"/>
  <c r="AB31" s="1"/>
  <c r="J28"/>
  <c r="N28" s="1"/>
  <c r="P28" s="1"/>
  <c r="T24"/>
  <c r="Z20"/>
  <c r="AB20" s="1"/>
  <c r="X17"/>
  <c r="F14"/>
  <c r="H14" s="1"/>
  <c r="L10"/>
  <c r="N10" s="1"/>
  <c r="X32" i="23"/>
  <c r="X102" s="1"/>
  <c r="F32"/>
  <c r="F102" s="1"/>
  <c r="L31"/>
  <c r="L101" s="1"/>
  <c r="X30"/>
  <c r="D30"/>
  <c r="D100" s="1"/>
  <c r="L29"/>
  <c r="N29" s="1"/>
  <c r="J28"/>
  <c r="J98" s="1"/>
  <c r="R26"/>
  <c r="R96" s="1"/>
  <c r="J25"/>
  <c r="D24"/>
  <c r="Z22"/>
  <c r="L21"/>
  <c r="L91" s="1"/>
  <c r="F20"/>
  <c r="F90" s="1"/>
  <c r="T18"/>
  <c r="T88" s="1"/>
  <c r="L17"/>
  <c r="Z15"/>
  <c r="L14"/>
  <c r="L84" s="1"/>
  <c r="J13"/>
  <c r="D12"/>
  <c r="R10"/>
  <c r="J9"/>
  <c r="F32" i="29"/>
  <c r="H32" s="1"/>
  <c r="R29"/>
  <c r="L27"/>
  <c r="R24"/>
  <c r="F22"/>
  <c r="J19"/>
  <c r="J89" s="1"/>
  <c r="R16"/>
  <c r="F14"/>
  <c r="H14" s="1"/>
  <c r="F10"/>
  <c r="D32" i="17"/>
  <c r="T30"/>
  <c r="X29"/>
  <c r="R28"/>
  <c r="J27"/>
  <c r="Z25"/>
  <c r="T24"/>
  <c r="D24"/>
  <c r="T22"/>
  <c r="X21"/>
  <c r="J20"/>
  <c r="T18"/>
  <c r="Z16"/>
  <c r="R13"/>
  <c r="F10"/>
  <c r="J29" i="15"/>
  <c r="T28"/>
  <c r="F28"/>
  <c r="R27"/>
  <c r="R97" s="1"/>
  <c r="Z26"/>
  <c r="L26"/>
  <c r="L96" s="1"/>
  <c r="Z25"/>
  <c r="R25"/>
  <c r="R95" s="1"/>
  <c r="V95" s="1"/>
  <c r="T24"/>
  <c r="Z23"/>
  <c r="J23"/>
  <c r="D22"/>
  <c r="J21"/>
  <c r="F20"/>
  <c r="R19"/>
  <c r="F18"/>
  <c r="F88" s="1"/>
  <c r="H88" s="1"/>
  <c r="P88" s="1"/>
  <c r="Z17"/>
  <c r="T16"/>
  <c r="V16" s="1"/>
  <c r="Z15"/>
  <c r="J15"/>
  <c r="J85" s="1"/>
  <c r="D14"/>
  <c r="D84" s="1"/>
  <c r="J13"/>
  <c r="F12"/>
  <c r="F82" s="1"/>
  <c r="J11"/>
  <c r="AB16" i="27"/>
  <c r="L15"/>
  <c r="L85" s="1"/>
  <c r="F15"/>
  <c r="Z14"/>
  <c r="R14"/>
  <c r="V14" s="1"/>
  <c r="F14"/>
  <c r="H14" s="1"/>
  <c r="P14" s="1"/>
  <c r="T13"/>
  <c r="T83" s="1"/>
  <c r="L13"/>
  <c r="F13"/>
  <c r="Z12"/>
  <c r="R12"/>
  <c r="F12"/>
  <c r="H12" s="1"/>
  <c r="P12" s="1"/>
  <c r="T11"/>
  <c r="L11"/>
  <c r="F11"/>
  <c r="Z10"/>
  <c r="R10"/>
  <c r="F10"/>
  <c r="F80" s="1"/>
  <c r="T9"/>
  <c r="L9"/>
  <c r="F9"/>
  <c r="X22" i="14"/>
  <c r="L21"/>
  <c r="Z19"/>
  <c r="X18"/>
  <c r="L17"/>
  <c r="L87" s="1"/>
  <c r="Z15"/>
  <c r="X14"/>
  <c r="X84" s="1"/>
  <c r="L13"/>
  <c r="Z11"/>
  <c r="R9"/>
  <c r="L16" i="25"/>
  <c r="L15"/>
  <c r="T14"/>
  <c r="T84" s="1"/>
  <c r="V84" s="1"/>
  <c r="T13"/>
  <c r="D12"/>
  <c r="T11"/>
  <c r="F10"/>
  <c r="F80" s="1"/>
  <c r="H80" s="1"/>
  <c r="F23" i="12"/>
  <c r="H23" s="1"/>
  <c r="J19"/>
  <c r="J89" s="1"/>
  <c r="N89" s="1"/>
  <c r="J16"/>
  <c r="D12"/>
  <c r="F11" i="11"/>
  <c r="F81" s="1"/>
  <c r="X9"/>
  <c r="L9" i="9"/>
  <c r="L79" s="1"/>
  <c r="J28" i="7"/>
  <c r="J98" s="1"/>
  <c r="J27"/>
  <c r="L26"/>
  <c r="X25"/>
  <c r="J25"/>
  <c r="J95" s="1"/>
  <c r="R24"/>
  <c r="R23"/>
  <c r="R93" s="1"/>
  <c r="D23"/>
  <c r="J22"/>
  <c r="J92" s="1"/>
  <c r="T21"/>
  <c r="Z20"/>
  <c r="Z90" s="1"/>
  <c r="J20"/>
  <c r="R19"/>
  <c r="R89" s="1"/>
  <c r="V89" s="1"/>
  <c r="L18"/>
  <c r="T17"/>
  <c r="T87" s="1"/>
  <c r="T16"/>
  <c r="Z14"/>
  <c r="AB14" s="1"/>
  <c r="J12"/>
  <c r="X9"/>
  <c r="X79" s="1"/>
  <c r="L27" i="4"/>
  <c r="L97" s="1"/>
  <c r="T26"/>
  <c r="T96" s="1"/>
  <c r="D26"/>
  <c r="D96" s="1"/>
  <c r="L25"/>
  <c r="L95" s="1"/>
  <c r="T24"/>
  <c r="T94" s="1"/>
  <c r="D24"/>
  <c r="D94" s="1"/>
  <c r="J23"/>
  <c r="J93" s="1"/>
  <c r="N93" s="1"/>
  <c r="P93" s="1"/>
  <c r="F22"/>
  <c r="J21"/>
  <c r="J20"/>
  <c r="R19"/>
  <c r="L18"/>
  <c r="X17"/>
  <c r="R16"/>
  <c r="Z15"/>
  <c r="T14"/>
  <c r="X13"/>
  <c r="X11"/>
  <c r="X9"/>
  <c r="O31" i="26"/>
  <c r="O26"/>
  <c r="O23"/>
  <c r="O18"/>
  <c r="O15"/>
  <c r="O10"/>
  <c r="O79" i="1"/>
  <c r="G68" i="29"/>
  <c r="G61" i="30" s="1"/>
  <c r="O44" i="29"/>
  <c r="Q103"/>
  <c r="Q93" i="30" s="1"/>
  <c r="U79" i="29"/>
  <c r="AB79" i="17"/>
  <c r="N90" i="8"/>
  <c r="H24" i="26"/>
  <c r="N57"/>
  <c r="N50"/>
  <c r="Z92"/>
  <c r="AB92" s="1"/>
  <c r="X84"/>
  <c r="N15"/>
  <c r="U32" i="30"/>
  <c r="AB86" i="25"/>
  <c r="H11"/>
  <c r="P11" s="1"/>
  <c r="N98" i="17"/>
  <c r="M33" i="1"/>
  <c r="O89"/>
  <c r="O82"/>
  <c r="O80"/>
  <c r="U53" i="5"/>
  <c r="U66"/>
  <c r="AA47"/>
  <c r="G72" i="11"/>
  <c r="G72" i="12"/>
  <c r="G72" i="17"/>
  <c r="AA79" i="21"/>
  <c r="O44"/>
  <c r="G37" i="11"/>
  <c r="C74" i="14"/>
  <c r="U79" i="17"/>
  <c r="G79" i="29"/>
  <c r="E103" i="25"/>
  <c r="E79" i="30" s="1"/>
  <c r="S103" i="25"/>
  <c r="S79" i="30" s="1"/>
  <c r="W103" i="25"/>
  <c r="W79" i="30" s="1"/>
  <c r="O100" i="4"/>
  <c r="O98"/>
  <c r="O96"/>
  <c r="O91"/>
  <c r="O89"/>
  <c r="O84"/>
  <c r="O82"/>
  <c r="O102" i="9"/>
  <c r="O100"/>
  <c r="C39" i="21"/>
  <c r="G37"/>
  <c r="P79" i="26"/>
  <c r="P19" i="21"/>
  <c r="P16" i="27"/>
  <c r="V79" i="16"/>
  <c r="V80" i="17"/>
  <c r="H96" i="8"/>
  <c r="N60" i="26"/>
  <c r="V48"/>
  <c r="H65"/>
  <c r="H49"/>
  <c r="V29"/>
  <c r="AB101"/>
  <c r="AB50"/>
  <c r="V49"/>
  <c r="N67"/>
  <c r="H26" i="8"/>
  <c r="V13" i="13"/>
  <c r="N16"/>
  <c r="AB84" i="18"/>
  <c r="V88" i="16"/>
  <c r="Q96" i="30"/>
  <c r="E96"/>
  <c r="N13" i="29"/>
  <c r="N26"/>
  <c r="V24"/>
  <c r="N30" i="19"/>
  <c r="H17" i="14"/>
  <c r="AB13" i="21"/>
  <c r="AB31"/>
  <c r="R79"/>
  <c r="D84" i="24"/>
  <c r="P24" i="19"/>
  <c r="J96" i="18"/>
  <c r="N12"/>
  <c r="P12" s="1"/>
  <c r="V11" i="17"/>
  <c r="AB9"/>
  <c r="L81" i="25"/>
  <c r="R85"/>
  <c r="V85" s="1"/>
  <c r="AB22"/>
  <c r="AB10" i="12"/>
  <c r="V86"/>
  <c r="V17" i="24"/>
  <c r="H25" i="22"/>
  <c r="P25" s="1"/>
  <c r="O79" i="23"/>
  <c r="X84" i="21"/>
  <c r="V85"/>
  <c r="V31"/>
  <c r="N15"/>
  <c r="N19" i="16"/>
  <c r="H21"/>
  <c r="H29"/>
  <c r="P29" s="1"/>
  <c r="AB83"/>
  <c r="H32"/>
  <c r="P32" s="1"/>
  <c r="H17" i="15"/>
  <c r="V96" i="18"/>
  <c r="V16"/>
  <c r="V18" i="25"/>
  <c r="V10" i="29"/>
  <c r="N32" i="19"/>
  <c r="V29" i="17"/>
  <c r="V10" i="21"/>
  <c r="V84"/>
  <c r="V16"/>
  <c r="V102"/>
  <c r="N86" i="16"/>
  <c r="V31" i="24"/>
  <c r="V20" i="15"/>
  <c r="X87" i="29"/>
  <c r="V25" i="15"/>
  <c r="H12" i="16"/>
  <c r="AB32" i="18"/>
  <c r="V11" i="13"/>
  <c r="V27"/>
  <c r="H88" i="21"/>
  <c r="H30"/>
  <c r="N18"/>
  <c r="J100"/>
  <c r="V19"/>
  <c r="V27"/>
  <c r="V11" i="24"/>
  <c r="H29"/>
  <c r="V11" i="16"/>
  <c r="V89"/>
  <c r="V17"/>
  <c r="N31"/>
  <c r="H14"/>
  <c r="H17"/>
  <c r="D100"/>
  <c r="H100" s="1"/>
  <c r="V26" i="24"/>
  <c r="H23" i="16"/>
  <c r="N20" i="15"/>
  <c r="N22"/>
  <c r="N24"/>
  <c r="V31"/>
  <c r="D100" i="29"/>
  <c r="D94"/>
  <c r="H94" s="1"/>
  <c r="AB27" i="19"/>
  <c r="AB21"/>
  <c r="V9" i="29"/>
  <c r="V10" i="17"/>
  <c r="H83" i="25"/>
  <c r="F95"/>
  <c r="H95" s="1"/>
  <c r="H81" i="12"/>
  <c r="N9"/>
  <c r="D80" i="27"/>
  <c r="T95" i="13"/>
  <c r="V18" i="8"/>
  <c r="J82" i="4"/>
  <c r="V18" i="27"/>
  <c r="H13" i="7"/>
  <c r="P13" s="1"/>
  <c r="AB12" i="4"/>
  <c r="H16" i="12"/>
  <c r="D92"/>
  <c r="R96" i="9"/>
  <c r="V96" s="1"/>
  <c r="N15" i="7"/>
  <c r="Z94" i="26"/>
  <c r="N27" i="12"/>
  <c r="N29"/>
  <c r="D97" i="13"/>
  <c r="N98" i="9"/>
  <c r="AB21" i="12"/>
  <c r="X102" i="8"/>
  <c r="AB102" s="1"/>
  <c r="H10" i="18"/>
  <c r="D85" i="29"/>
  <c r="V17" i="9"/>
  <c r="AB31" i="23"/>
  <c r="X100" i="20"/>
  <c r="AB100" s="1"/>
  <c r="X79" i="15"/>
  <c r="AB79" s="1"/>
  <c r="AB21" i="25"/>
  <c r="N17" i="29"/>
  <c r="V11" i="20"/>
  <c r="V21"/>
  <c r="AB32" i="7"/>
  <c r="V17" i="11"/>
  <c r="H13" i="4"/>
  <c r="N83"/>
  <c r="F89" i="26"/>
  <c r="T93"/>
  <c r="AB61"/>
  <c r="AB53"/>
  <c r="V44"/>
  <c r="H61"/>
  <c r="H45"/>
  <c r="AB10"/>
  <c r="H26"/>
  <c r="H10"/>
  <c r="AB62"/>
  <c r="V61"/>
  <c r="H50"/>
  <c r="H91" i="9"/>
  <c r="V18"/>
  <c r="N20" i="8"/>
  <c r="V13"/>
  <c r="V32"/>
  <c r="V100"/>
  <c r="V14"/>
  <c r="N30" i="11"/>
  <c r="N31" i="25"/>
  <c r="P31" s="1"/>
  <c r="H14" i="13"/>
  <c r="N27"/>
  <c r="AB80" i="14"/>
  <c r="H31" i="12"/>
  <c r="H29"/>
  <c r="H25"/>
  <c r="H9"/>
  <c r="P9" s="1"/>
  <c r="AC9" s="1"/>
  <c r="T80" i="25"/>
  <c r="N17" i="15"/>
  <c r="N82" i="17"/>
  <c r="V85"/>
  <c r="AB88"/>
  <c r="V10" i="18"/>
  <c r="P15" i="22"/>
  <c r="N101" i="15"/>
  <c r="P101" s="1"/>
  <c r="H85"/>
  <c r="H83"/>
  <c r="V9"/>
  <c r="H9"/>
  <c r="N79" i="16"/>
  <c r="V10" i="24"/>
  <c r="AB25" i="16"/>
  <c r="AB10" i="24"/>
  <c r="AB20" i="16"/>
  <c r="N17" i="18"/>
  <c r="P45" i="12"/>
  <c r="V92" i="21"/>
  <c r="AB83"/>
  <c r="AB81"/>
  <c r="G37" i="4"/>
  <c r="O44"/>
  <c r="W103" i="1"/>
  <c r="N10" i="11"/>
  <c r="N9" i="7"/>
  <c r="H12"/>
  <c r="N80" i="15"/>
  <c r="V26" i="17"/>
  <c r="H19"/>
  <c r="P61" i="18"/>
  <c r="D27" i="1"/>
  <c r="H27" s="1"/>
  <c r="D24"/>
  <c r="J28"/>
  <c r="X10"/>
  <c r="AB10" s="1"/>
  <c r="F28"/>
  <c r="F98" s="1"/>
  <c r="F64"/>
  <c r="D28"/>
  <c r="H28" s="1"/>
  <c r="L29"/>
  <c r="X64"/>
  <c r="F63"/>
  <c r="Z55"/>
  <c r="Z63"/>
  <c r="Z98" s="1"/>
  <c r="D65"/>
  <c r="J65"/>
  <c r="L21"/>
  <c r="X14"/>
  <c r="L58"/>
  <c r="J50"/>
  <c r="X27"/>
  <c r="J30"/>
  <c r="R31"/>
  <c r="V31" s="1"/>
  <c r="R54"/>
  <c r="Z23"/>
  <c r="AB23" s="1"/>
  <c r="T15"/>
  <c r="T85" s="1"/>
  <c r="L30"/>
  <c r="J18"/>
  <c r="J88" s="1"/>
  <c r="F10"/>
  <c r="F14"/>
  <c r="F30"/>
  <c r="Z66"/>
  <c r="Z62"/>
  <c r="T66"/>
  <c r="T62"/>
  <c r="L46"/>
  <c r="L81" s="1"/>
  <c r="J54"/>
  <c r="Z15"/>
  <c r="R15"/>
  <c r="D50"/>
  <c r="R58"/>
  <c r="L66"/>
  <c r="X30"/>
  <c r="X100" s="1"/>
  <c r="R11"/>
  <c r="R81" s="1"/>
  <c r="X19"/>
  <c r="J24"/>
  <c r="X45"/>
  <c r="X80" s="1"/>
  <c r="T53"/>
  <c r="T49"/>
  <c r="L57"/>
  <c r="N57" s="1"/>
  <c r="T65"/>
  <c r="F49"/>
  <c r="F53"/>
  <c r="D45"/>
  <c r="F61"/>
  <c r="Z16"/>
  <c r="X47"/>
  <c r="X63"/>
  <c r="T51"/>
  <c r="T86" s="1"/>
  <c r="T55"/>
  <c r="L55"/>
  <c r="T59"/>
  <c r="J59"/>
  <c r="J94" s="1"/>
  <c r="F51"/>
  <c r="H51" s="1"/>
  <c r="D63"/>
  <c r="D98" s="1"/>
  <c r="H98" s="1"/>
  <c r="X48"/>
  <c r="F56"/>
  <c r="Z30"/>
  <c r="T13"/>
  <c r="L15"/>
  <c r="J27"/>
  <c r="D12"/>
  <c r="R60"/>
  <c r="F52"/>
  <c r="Z64"/>
  <c r="T56"/>
  <c r="D56"/>
  <c r="X18"/>
  <c r="X88" s="1"/>
  <c r="X9"/>
  <c r="R28"/>
  <c r="L51"/>
  <c r="F12"/>
  <c r="F82" s="1"/>
  <c r="D15"/>
  <c r="X52"/>
  <c r="T44"/>
  <c r="F60"/>
  <c r="Z24"/>
  <c r="T21"/>
  <c r="R9"/>
  <c r="J21"/>
  <c r="X21"/>
  <c r="X91" s="1"/>
  <c r="D11"/>
  <c r="T10"/>
  <c r="D21"/>
  <c r="T32"/>
  <c r="F16"/>
  <c r="F29"/>
  <c r="J32"/>
  <c r="O31"/>
  <c r="O29"/>
  <c r="O27"/>
  <c r="O15"/>
  <c r="O13"/>
  <c r="O11"/>
  <c r="O33" s="1"/>
  <c r="Z46"/>
  <c r="M68"/>
  <c r="AA68"/>
  <c r="O50"/>
  <c r="O68" s="1"/>
  <c r="O54"/>
  <c r="O59"/>
  <c r="O60"/>
  <c r="O64"/>
  <c r="G98"/>
  <c r="O98" s="1"/>
  <c r="O91"/>
  <c r="G88"/>
  <c r="O88" s="1"/>
  <c r="G81"/>
  <c r="O81" s="1"/>
  <c r="M85"/>
  <c r="O85" s="1"/>
  <c r="M88"/>
  <c r="M92"/>
  <c r="O92" s="1"/>
  <c r="M95"/>
  <c r="O95" s="1"/>
  <c r="S103"/>
  <c r="U80"/>
  <c r="U84"/>
  <c r="U88"/>
  <c r="U92"/>
  <c r="U96"/>
  <c r="U100"/>
  <c r="AA83"/>
  <c r="AA87"/>
  <c r="AA91"/>
  <c r="AA93"/>
  <c r="AA97"/>
  <c r="AA102"/>
  <c r="C74" i="4"/>
  <c r="O99"/>
  <c r="O97"/>
  <c r="O92"/>
  <c r="O90"/>
  <c r="O88"/>
  <c r="O83"/>
  <c r="O81"/>
  <c r="O87" i="8"/>
  <c r="O101" i="9"/>
  <c r="O102" i="13"/>
  <c r="O100"/>
  <c r="O93"/>
  <c r="O86"/>
  <c r="O84"/>
  <c r="O102" i="26"/>
  <c r="O95"/>
  <c r="O93"/>
  <c r="O86"/>
  <c r="O97" i="27"/>
  <c r="O95"/>
  <c r="O88"/>
  <c r="O81"/>
  <c r="O102" i="23"/>
  <c r="O100"/>
  <c r="O98"/>
  <c r="O96"/>
  <c r="O94"/>
  <c r="O92"/>
  <c r="O90"/>
  <c r="O88"/>
  <c r="O86"/>
  <c r="O84"/>
  <c r="O82"/>
  <c r="O80"/>
  <c r="Q32" i="30"/>
  <c r="M33" i="19"/>
  <c r="M25" i="30" s="1"/>
  <c r="AA33" i="19"/>
  <c r="AA25" i="30" s="1"/>
  <c r="M33" i="20"/>
  <c r="M26" i="30" s="1"/>
  <c r="Q103" i="20"/>
  <c r="Q90" i="30" s="1"/>
  <c r="W103" i="20"/>
  <c r="W90" i="30" s="1"/>
  <c r="M33" i="21"/>
  <c r="M27" i="30" s="1"/>
  <c r="I103" i="21"/>
  <c r="I91" i="30" s="1"/>
  <c r="K103" i="22"/>
  <c r="K92" i="30" s="1"/>
  <c r="W103" i="22"/>
  <c r="W92" i="30" s="1"/>
  <c r="W103" i="23"/>
  <c r="W94" i="30" s="1"/>
  <c r="G33" i="24"/>
  <c r="G31" i="30" s="1"/>
  <c r="U33" i="24"/>
  <c r="U31" i="30" s="1"/>
  <c r="Q103" i="24"/>
  <c r="Q95" i="30" s="1"/>
  <c r="M33" i="25"/>
  <c r="M15" i="30" s="1"/>
  <c r="I103" i="25"/>
  <c r="I79" i="30" s="1"/>
  <c r="Y103" i="25"/>
  <c r="Y79" i="30" s="1"/>
  <c r="I103" i="26"/>
  <c r="I82" i="30" s="1"/>
  <c r="W103" i="26"/>
  <c r="W82" i="30" s="1"/>
  <c r="Y103" i="27"/>
  <c r="Y83" i="30" s="1"/>
  <c r="U98" i="4"/>
  <c r="U94"/>
  <c r="U90"/>
  <c r="U84"/>
  <c r="U80"/>
  <c r="U103" s="1"/>
  <c r="U72" i="30" s="1"/>
  <c r="AA99" i="4"/>
  <c r="AA93"/>
  <c r="AA89"/>
  <c r="AA85"/>
  <c r="AA80"/>
  <c r="U100" i="7"/>
  <c r="U95"/>
  <c r="U90"/>
  <c r="U86"/>
  <c r="U82"/>
  <c r="U103" s="1"/>
  <c r="U73" i="30" s="1"/>
  <c r="AA99" i="7"/>
  <c r="AA94"/>
  <c r="AA90"/>
  <c r="AA86"/>
  <c r="AA81"/>
  <c r="U100" i="8"/>
  <c r="U95"/>
  <c r="U91"/>
  <c r="U87"/>
  <c r="U82"/>
  <c r="U103" s="1"/>
  <c r="U74" i="30" s="1"/>
  <c r="U98" i="9"/>
  <c r="U94"/>
  <c r="U90"/>
  <c r="U84"/>
  <c r="U80"/>
  <c r="AA99"/>
  <c r="AA95"/>
  <c r="AA90"/>
  <c r="AA85"/>
  <c r="AA81"/>
  <c r="AA80"/>
  <c r="U102" i="10"/>
  <c r="U96"/>
  <c r="U92"/>
  <c r="O101" i="13"/>
  <c r="O94"/>
  <c r="O92"/>
  <c r="O85"/>
  <c r="O101" i="26"/>
  <c r="O94"/>
  <c r="O87"/>
  <c r="O85"/>
  <c r="O96" i="27"/>
  <c r="O89"/>
  <c r="O87"/>
  <c r="O80"/>
  <c r="O101" i="23"/>
  <c r="O99"/>
  <c r="O97"/>
  <c r="O95"/>
  <c r="O93"/>
  <c r="O91"/>
  <c r="O89"/>
  <c r="O87"/>
  <c r="O85"/>
  <c r="O83"/>
  <c r="O81"/>
  <c r="G93" i="11"/>
  <c r="G91"/>
  <c r="G89"/>
  <c r="G87"/>
  <c r="G101" i="25"/>
  <c r="G99"/>
  <c r="G97"/>
  <c r="G95"/>
  <c r="G93"/>
  <c r="G91"/>
  <c r="G89"/>
  <c r="G87"/>
  <c r="G85"/>
  <c r="G83"/>
  <c r="G81"/>
  <c r="G103" s="1"/>
  <c r="G79" i="30" s="1"/>
  <c r="G88" i="15"/>
  <c r="G86"/>
  <c r="G97" i="16"/>
  <c r="G89"/>
  <c r="G83"/>
  <c r="G81"/>
  <c r="G100" i="17"/>
  <c r="G96"/>
  <c r="G92"/>
  <c r="G88"/>
  <c r="G84"/>
  <c r="X101" i="24"/>
  <c r="T88"/>
  <c r="D87"/>
  <c r="H87" s="1"/>
  <c r="L86"/>
  <c r="D83"/>
  <c r="X81"/>
  <c r="D80"/>
  <c r="D95" i="21"/>
  <c r="R94"/>
  <c r="R58" i="5"/>
  <c r="D91" i="21"/>
  <c r="D89"/>
  <c r="H89" s="1"/>
  <c r="R82" i="15"/>
  <c r="V82" s="1"/>
  <c r="P47"/>
  <c r="H89" i="27"/>
  <c r="D86"/>
  <c r="H86" s="1"/>
  <c r="D84"/>
  <c r="D62" i="5"/>
  <c r="L81" i="23"/>
  <c r="N46"/>
  <c r="U90" i="10"/>
  <c r="U86"/>
  <c r="U80"/>
  <c r="U103" s="1"/>
  <c r="U76" i="30" s="1"/>
  <c r="AA98" i="10"/>
  <c r="AA94"/>
  <c r="AA90"/>
  <c r="AA85"/>
  <c r="AA80"/>
  <c r="G99" i="11"/>
  <c r="M91"/>
  <c r="O91" s="1"/>
  <c r="M89"/>
  <c r="M88"/>
  <c r="M87"/>
  <c r="M86"/>
  <c r="G83"/>
  <c r="O83" s="1"/>
  <c r="M80"/>
  <c r="U100"/>
  <c r="U96"/>
  <c r="U91"/>
  <c r="U86"/>
  <c r="U82"/>
  <c r="U103" s="1"/>
  <c r="U77" i="30" s="1"/>
  <c r="U100" i="12"/>
  <c r="U96"/>
  <c r="U91"/>
  <c r="U87"/>
  <c r="U82"/>
  <c r="M101" i="25"/>
  <c r="O101" s="1"/>
  <c r="M100"/>
  <c r="O100" s="1"/>
  <c r="M99"/>
  <c r="O99" s="1"/>
  <c r="M98"/>
  <c r="O98" s="1"/>
  <c r="M97"/>
  <c r="O97" s="1"/>
  <c r="M95"/>
  <c r="O95" s="1"/>
  <c r="M93"/>
  <c r="O93" s="1"/>
  <c r="M92"/>
  <c r="O92" s="1"/>
  <c r="M91"/>
  <c r="O91" s="1"/>
  <c r="M90"/>
  <c r="O90" s="1"/>
  <c r="M89"/>
  <c r="O89" s="1"/>
  <c r="M87"/>
  <c r="O87" s="1"/>
  <c r="M85"/>
  <c r="O85" s="1"/>
  <c r="M84"/>
  <c r="O84" s="1"/>
  <c r="M83"/>
  <c r="O83" s="1"/>
  <c r="M82"/>
  <c r="O82" s="1"/>
  <c r="M81"/>
  <c r="U99"/>
  <c r="U95"/>
  <c r="U90"/>
  <c r="U85"/>
  <c r="U81"/>
  <c r="AA100"/>
  <c r="AA95"/>
  <c r="AA90"/>
  <c r="AA86"/>
  <c r="AA82"/>
  <c r="AA103" s="1"/>
  <c r="AA79" i="30" s="1"/>
  <c r="G99" i="13"/>
  <c r="O99" s="1"/>
  <c r="G97"/>
  <c r="G91"/>
  <c r="O91" s="1"/>
  <c r="G89"/>
  <c r="G83"/>
  <c r="O83" s="1"/>
  <c r="U103"/>
  <c r="U98"/>
  <c r="U93"/>
  <c r="U89"/>
  <c r="U84"/>
  <c r="U104" s="1"/>
  <c r="U80" i="30" s="1"/>
  <c r="U101" i="14"/>
  <c r="U96"/>
  <c r="U92"/>
  <c r="U87"/>
  <c r="U83"/>
  <c r="AA101"/>
  <c r="AA97"/>
  <c r="AA92"/>
  <c r="AA87"/>
  <c r="AA83"/>
  <c r="G100" i="26"/>
  <c r="O100" s="1"/>
  <c r="O99"/>
  <c r="G98"/>
  <c r="O98" s="1"/>
  <c r="O97"/>
  <c r="G92"/>
  <c r="O92" s="1"/>
  <c r="O91"/>
  <c r="G90"/>
  <c r="O90" s="1"/>
  <c r="O89"/>
  <c r="G84"/>
  <c r="O84" s="1"/>
  <c r="O83"/>
  <c r="G82"/>
  <c r="O82" s="1"/>
  <c r="O81"/>
  <c r="U102"/>
  <c r="U98"/>
  <c r="U93"/>
  <c r="U88"/>
  <c r="U84"/>
  <c r="AA102"/>
  <c r="AA98"/>
  <c r="AA93"/>
  <c r="AA89"/>
  <c r="AA84"/>
  <c r="AA103" s="1"/>
  <c r="AA82" i="30" s="1"/>
  <c r="G101" i="27"/>
  <c r="O101" s="1"/>
  <c r="O100"/>
  <c r="G99"/>
  <c r="O99" s="1"/>
  <c r="G93"/>
  <c r="O93" s="1"/>
  <c r="O92"/>
  <c r="G91"/>
  <c r="O91" s="1"/>
  <c r="G85"/>
  <c r="O85" s="1"/>
  <c r="O84"/>
  <c r="G83"/>
  <c r="O83" s="1"/>
  <c r="U102"/>
  <c r="U97"/>
  <c r="U92"/>
  <c r="U88"/>
  <c r="U83"/>
  <c r="U103" s="1"/>
  <c r="U83" i="30" s="1"/>
  <c r="AA102" i="27"/>
  <c r="AA97"/>
  <c r="AA93"/>
  <c r="AA88"/>
  <c r="AA83"/>
  <c r="AB96"/>
  <c r="G98" i="15"/>
  <c r="O98" s="1"/>
  <c r="G96"/>
  <c r="U100"/>
  <c r="U95"/>
  <c r="U90"/>
  <c r="U85"/>
  <c r="U80"/>
  <c r="U103" s="1"/>
  <c r="U85" i="30" s="1"/>
  <c r="G101" i="16"/>
  <c r="G93"/>
  <c r="U98"/>
  <c r="U92"/>
  <c r="U87"/>
  <c r="U82"/>
  <c r="G80" i="17"/>
  <c r="U100"/>
  <c r="U95"/>
  <c r="U91"/>
  <c r="U85"/>
  <c r="U80"/>
  <c r="M101" i="18"/>
  <c r="G101"/>
  <c r="M99"/>
  <c r="G99"/>
  <c r="M97"/>
  <c r="G97"/>
  <c r="G95"/>
  <c r="M93"/>
  <c r="G93"/>
  <c r="G91"/>
  <c r="G87"/>
  <c r="O87" s="1"/>
  <c r="G85"/>
  <c r="U100"/>
  <c r="U96"/>
  <c r="U89"/>
  <c r="U84"/>
  <c r="U80"/>
  <c r="AA102"/>
  <c r="AA101"/>
  <c r="AA100"/>
  <c r="AA99"/>
  <c r="AA96"/>
  <c r="AA95"/>
  <c r="AA83"/>
  <c r="AA80"/>
  <c r="M101" i="19"/>
  <c r="M99"/>
  <c r="M97"/>
  <c r="O97" s="1"/>
  <c r="M95"/>
  <c r="M91"/>
  <c r="M87"/>
  <c r="M85"/>
  <c r="M83"/>
  <c r="M81"/>
  <c r="O81" s="1"/>
  <c r="U101"/>
  <c r="U96"/>
  <c r="U91"/>
  <c r="U85"/>
  <c r="U80"/>
  <c r="AA102"/>
  <c r="AA100"/>
  <c r="AA99"/>
  <c r="AA98"/>
  <c r="AA96"/>
  <c r="AA95"/>
  <c r="AA83"/>
  <c r="AA82"/>
  <c r="AA80"/>
  <c r="N91"/>
  <c r="V87"/>
  <c r="M101" i="20"/>
  <c r="G101"/>
  <c r="M99"/>
  <c r="G99"/>
  <c r="M97"/>
  <c r="G97"/>
  <c r="M95"/>
  <c r="G95"/>
  <c r="M93"/>
  <c r="G93"/>
  <c r="M91"/>
  <c r="G91"/>
  <c r="M89"/>
  <c r="G89"/>
  <c r="M87"/>
  <c r="G87"/>
  <c r="M85"/>
  <c r="G85"/>
  <c r="M83"/>
  <c r="G83"/>
  <c r="M81"/>
  <c r="G81"/>
  <c r="U97"/>
  <c r="U92"/>
  <c r="U87"/>
  <c r="U81"/>
  <c r="U103" s="1"/>
  <c r="U90" i="30" s="1"/>
  <c r="AA96" i="20"/>
  <c r="AA95"/>
  <c r="AA94"/>
  <c r="AA92"/>
  <c r="AA91"/>
  <c r="AA90"/>
  <c r="AA88"/>
  <c r="G102" i="21"/>
  <c r="G100"/>
  <c r="G98"/>
  <c r="G96"/>
  <c r="G94"/>
  <c r="G92"/>
  <c r="G90"/>
  <c r="G88"/>
  <c r="G86"/>
  <c r="G84"/>
  <c r="G82"/>
  <c r="G80"/>
  <c r="U99"/>
  <c r="U93"/>
  <c r="U88"/>
  <c r="U83"/>
  <c r="AA96"/>
  <c r="AA95"/>
  <c r="AA94"/>
  <c r="AA93"/>
  <c r="AA92"/>
  <c r="AA91"/>
  <c r="AA90"/>
  <c r="G101" i="22"/>
  <c r="G99"/>
  <c r="G97"/>
  <c r="G95"/>
  <c r="G93"/>
  <c r="G91"/>
  <c r="G89"/>
  <c r="G87"/>
  <c r="G85"/>
  <c r="G83"/>
  <c r="G81"/>
  <c r="U101"/>
  <c r="U97"/>
  <c r="U92"/>
  <c r="U88"/>
  <c r="U83"/>
  <c r="U103" s="1"/>
  <c r="U92" i="30" s="1"/>
  <c r="AA102" i="22"/>
  <c r="AA96"/>
  <c r="AA91"/>
  <c r="AA86"/>
  <c r="AA80"/>
  <c r="G102" i="29"/>
  <c r="O102" s="1"/>
  <c r="O101"/>
  <c r="G100"/>
  <c r="O100" s="1"/>
  <c r="O99"/>
  <c r="G98"/>
  <c r="O98" s="1"/>
  <c r="O97"/>
  <c r="G96"/>
  <c r="O96" s="1"/>
  <c r="O95"/>
  <c r="G94"/>
  <c r="O94" s="1"/>
  <c r="O93"/>
  <c r="G92"/>
  <c r="O92" s="1"/>
  <c r="O91"/>
  <c r="G90"/>
  <c r="O90" s="1"/>
  <c r="O89"/>
  <c r="G88"/>
  <c r="O88" s="1"/>
  <c r="O87"/>
  <c r="G86"/>
  <c r="O86" s="1"/>
  <c r="O85"/>
  <c r="G84"/>
  <c r="O84" s="1"/>
  <c r="O83"/>
  <c r="G82"/>
  <c r="O82" s="1"/>
  <c r="O81"/>
  <c r="G80"/>
  <c r="O80" s="1"/>
  <c r="U99"/>
  <c r="U95"/>
  <c r="U90"/>
  <c r="U85"/>
  <c r="U81"/>
  <c r="AA99"/>
  <c r="AA95"/>
  <c r="AA90"/>
  <c r="AA86"/>
  <c r="AA81"/>
  <c r="AA103" s="1"/>
  <c r="AA93" i="30" s="1"/>
  <c r="U101" i="23"/>
  <c r="U97"/>
  <c r="U92"/>
  <c r="U88"/>
  <c r="U83"/>
  <c r="AA102"/>
  <c r="AA97"/>
  <c r="AA92"/>
  <c r="AA88"/>
  <c r="AA83"/>
  <c r="AA103" s="1"/>
  <c r="AA94" i="30" s="1"/>
  <c r="G102" i="24"/>
  <c r="O102" s="1"/>
  <c r="O101"/>
  <c r="G100"/>
  <c r="O100" s="1"/>
  <c r="O99"/>
  <c r="G98"/>
  <c r="O98" s="1"/>
  <c r="O97"/>
  <c r="G96"/>
  <c r="O96" s="1"/>
  <c r="O95"/>
  <c r="G94"/>
  <c r="O94" s="1"/>
  <c r="O93"/>
  <c r="G92"/>
  <c r="O92" s="1"/>
  <c r="O91"/>
  <c r="G90"/>
  <c r="O90" s="1"/>
  <c r="O89"/>
  <c r="G88"/>
  <c r="O88" s="1"/>
  <c r="O87"/>
  <c r="G86"/>
  <c r="O86" s="1"/>
  <c r="O85"/>
  <c r="G84"/>
  <c r="O84" s="1"/>
  <c r="O83"/>
  <c r="G82"/>
  <c r="O82" s="1"/>
  <c r="O81"/>
  <c r="G80"/>
  <c r="G103" s="1"/>
  <c r="G95" i="30" s="1"/>
  <c r="U99" i="24"/>
  <c r="U95"/>
  <c r="U90"/>
  <c r="U85"/>
  <c r="U81"/>
  <c r="U103" s="1"/>
  <c r="U95" i="30" s="1"/>
  <c r="O29" i="4"/>
  <c r="O27"/>
  <c r="O18"/>
  <c r="O17"/>
  <c r="O31" i="7"/>
  <c r="O30"/>
  <c r="O22"/>
  <c r="O21"/>
  <c r="O13"/>
  <c r="O12"/>
  <c r="O25" i="8"/>
  <c r="O24"/>
  <c r="O16"/>
  <c r="O15"/>
  <c r="O29" i="9"/>
  <c r="O28"/>
  <c r="O20"/>
  <c r="O19"/>
  <c r="O11"/>
  <c r="O10"/>
  <c r="O31" i="10"/>
  <c r="O29"/>
  <c r="O20"/>
  <c r="O19"/>
  <c r="O30" i="11"/>
  <c r="O29"/>
  <c r="O20"/>
  <c r="O18"/>
  <c r="O25" i="12"/>
  <c r="O24"/>
  <c r="O16"/>
  <c r="O15"/>
  <c r="O32" i="25"/>
  <c r="O28"/>
  <c r="O23"/>
  <c r="O19"/>
  <c r="O14"/>
  <c r="O10"/>
  <c r="O33" s="1"/>
  <c r="O15" i="30" s="1"/>
  <c r="O32" i="13"/>
  <c r="O30"/>
  <c r="O21"/>
  <c r="O20"/>
  <c r="O32" i="14"/>
  <c r="O22"/>
  <c r="O21"/>
  <c r="O12"/>
  <c r="O10"/>
  <c r="O28" i="27"/>
  <c r="O23"/>
  <c r="O19"/>
  <c r="O14"/>
  <c r="O10"/>
  <c r="O33" s="1"/>
  <c r="O19" i="30" s="1"/>
  <c r="O32" i="15"/>
  <c r="O23"/>
  <c r="O21"/>
  <c r="O12"/>
  <c r="O11"/>
  <c r="O27" i="16"/>
  <c r="O26"/>
  <c r="O16"/>
  <c r="O15"/>
  <c r="O29" i="17"/>
  <c r="O27"/>
  <c r="O18"/>
  <c r="O17"/>
  <c r="O29" i="18"/>
  <c r="O28"/>
  <c r="O18"/>
  <c r="O17"/>
  <c r="O31" i="19"/>
  <c r="O29"/>
  <c r="O20"/>
  <c r="O19"/>
  <c r="O24" i="20"/>
  <c r="O23"/>
  <c r="O14"/>
  <c r="O12"/>
  <c r="O11"/>
  <c r="O30" i="21"/>
  <c r="O29"/>
  <c r="O19"/>
  <c r="O18"/>
  <c r="O28" i="22"/>
  <c r="O26"/>
  <c r="O17"/>
  <c r="O16"/>
  <c r="O31" i="29"/>
  <c r="O25"/>
  <c r="O20"/>
  <c r="O15"/>
  <c r="O29" i="23"/>
  <c r="O23"/>
  <c r="O19"/>
  <c r="O13"/>
  <c r="O33" s="1"/>
  <c r="O30" i="30" s="1"/>
  <c r="O28" i="24"/>
  <c r="O27"/>
  <c r="O17"/>
  <c r="O16"/>
  <c r="O58" i="4"/>
  <c r="O49"/>
  <c r="O45"/>
  <c r="O64" i="7"/>
  <c r="O63"/>
  <c r="O53"/>
  <c r="O51"/>
  <c r="O59" i="8"/>
  <c r="O58"/>
  <c r="O57"/>
  <c r="O49"/>
  <c r="O48"/>
  <c r="O67" i="9"/>
  <c r="O65"/>
  <c r="O56"/>
  <c r="O55"/>
  <c r="O45"/>
  <c r="O64" i="10"/>
  <c r="O62"/>
  <c r="O54"/>
  <c r="O53"/>
  <c r="O67" i="11"/>
  <c r="O66"/>
  <c r="O55"/>
  <c r="O54"/>
  <c r="O46"/>
  <c r="O45"/>
  <c r="O64" i="12"/>
  <c r="O63"/>
  <c r="O54"/>
  <c r="O53"/>
  <c r="O67" i="25"/>
  <c r="O61"/>
  <c r="O57"/>
  <c r="O51"/>
  <c r="O45"/>
  <c r="O68" s="1"/>
  <c r="O47" i="30" s="1"/>
  <c r="O62" i="13"/>
  <c r="O59"/>
  <c r="O50"/>
  <c r="O49"/>
  <c r="O66" i="14"/>
  <c r="O65"/>
  <c r="O57"/>
  <c r="O55"/>
  <c r="O52"/>
  <c r="O46"/>
  <c r="O45"/>
  <c r="O63" i="27"/>
  <c r="O59"/>
  <c r="O52"/>
  <c r="O47"/>
  <c r="O67" i="15"/>
  <c r="O58"/>
  <c r="O57"/>
  <c r="O49"/>
  <c r="O48"/>
  <c r="O64" i="16"/>
  <c r="O63"/>
  <c r="O56"/>
  <c r="O55"/>
  <c r="O48"/>
  <c r="O47"/>
  <c r="O62" i="17"/>
  <c r="O61"/>
  <c r="O54"/>
  <c r="O53"/>
  <c r="O46"/>
  <c r="O45"/>
  <c r="O66" i="18"/>
  <c r="O65"/>
  <c r="O58"/>
  <c r="O57"/>
  <c r="O50"/>
  <c r="O49"/>
  <c r="O67" i="19"/>
  <c r="O60"/>
  <c r="O59"/>
  <c r="O52"/>
  <c r="O51"/>
  <c r="O67" i="20"/>
  <c r="O60"/>
  <c r="O59"/>
  <c r="O52"/>
  <c r="O51"/>
  <c r="O62" i="21"/>
  <c r="O61"/>
  <c r="O54"/>
  <c r="O53"/>
  <c r="J59" i="5"/>
  <c r="D90" i="29"/>
  <c r="J55" i="5"/>
  <c r="T79" i="19"/>
  <c r="V79" s="1"/>
  <c r="X61" i="5"/>
  <c r="J92" i="17"/>
  <c r="R61" i="5"/>
  <c r="F97" i="25"/>
  <c r="H97" s="1"/>
  <c r="J96" i="9"/>
  <c r="L97" i="8"/>
  <c r="N97" s="1"/>
  <c r="Z83"/>
  <c r="AB83" s="1"/>
  <c r="P54" i="7"/>
  <c r="L83"/>
  <c r="T100" i="22"/>
  <c r="V100" s="1"/>
  <c r="Z99"/>
  <c r="T98"/>
  <c r="X96"/>
  <c r="X92"/>
  <c r="AB20"/>
  <c r="AB18"/>
  <c r="AB16"/>
  <c r="R85"/>
  <c r="X84"/>
  <c r="X82"/>
  <c r="D82"/>
  <c r="R81"/>
  <c r="AB10"/>
  <c r="J81" i="21"/>
  <c r="X101" i="20"/>
  <c r="AB101" s="1"/>
  <c r="R100"/>
  <c r="V100" s="1"/>
  <c r="Z99"/>
  <c r="AB99" s="1"/>
  <c r="F99"/>
  <c r="Z97"/>
  <c r="R94"/>
  <c r="T92"/>
  <c r="F89"/>
  <c r="F87"/>
  <c r="H87" s="1"/>
  <c r="X85"/>
  <c r="Z83"/>
  <c r="AB83" s="1"/>
  <c r="Z81"/>
  <c r="J81"/>
  <c r="D80"/>
  <c r="F100" i="19"/>
  <c r="L99"/>
  <c r="H28"/>
  <c r="F94"/>
  <c r="L93"/>
  <c r="N93" s="1"/>
  <c r="F92"/>
  <c r="F90"/>
  <c r="L89"/>
  <c r="N89" s="1"/>
  <c r="F88"/>
  <c r="L87"/>
  <c r="Z86"/>
  <c r="F86"/>
  <c r="L85"/>
  <c r="AB14"/>
  <c r="AB13"/>
  <c r="Z82"/>
  <c r="Z81"/>
  <c r="Z80"/>
  <c r="AB80" s="1"/>
  <c r="D33"/>
  <c r="D25" i="30" s="1"/>
  <c r="L100" i="18"/>
  <c r="L98"/>
  <c r="D97"/>
  <c r="X94"/>
  <c r="L91"/>
  <c r="T89"/>
  <c r="L87"/>
  <c r="N87" s="1"/>
  <c r="R83"/>
  <c r="D102" i="17"/>
  <c r="T100"/>
  <c r="Z95"/>
  <c r="D94"/>
  <c r="T92"/>
  <c r="X91"/>
  <c r="V18"/>
  <c r="Z86"/>
  <c r="V13"/>
  <c r="F80"/>
  <c r="AB31" i="15"/>
  <c r="N29"/>
  <c r="Z96"/>
  <c r="Z95"/>
  <c r="T94"/>
  <c r="Z87"/>
  <c r="Z85"/>
  <c r="N26" i="13"/>
  <c r="R92"/>
  <c r="F91"/>
  <c r="X85"/>
  <c r="J82"/>
  <c r="T102" i="25"/>
  <c r="X100"/>
  <c r="X99"/>
  <c r="V28"/>
  <c r="R97"/>
  <c r="F33"/>
  <c r="F15" i="30" s="1"/>
  <c r="D93" i="25"/>
  <c r="H93" s="1"/>
  <c r="L85"/>
  <c r="V13"/>
  <c r="T81"/>
  <c r="N9"/>
  <c r="L100" i="12"/>
  <c r="N100" s="1"/>
  <c r="J86"/>
  <c r="R80"/>
  <c r="D102" i="11"/>
  <c r="T100"/>
  <c r="L99"/>
  <c r="L98"/>
  <c r="L93"/>
  <c r="F87"/>
  <c r="X82"/>
  <c r="X79"/>
  <c r="J102" i="10"/>
  <c r="L100"/>
  <c r="J98"/>
  <c r="J97"/>
  <c r="L96"/>
  <c r="L95"/>
  <c r="J94"/>
  <c r="L91"/>
  <c r="J90"/>
  <c r="J89"/>
  <c r="L88"/>
  <c r="L87"/>
  <c r="Z85"/>
  <c r="Z84"/>
  <c r="L83"/>
  <c r="Z81"/>
  <c r="Z80"/>
  <c r="L79"/>
  <c r="X80" i="9"/>
  <c r="F102" i="8"/>
  <c r="Z98" i="7"/>
  <c r="X95"/>
  <c r="R94"/>
  <c r="D93"/>
  <c r="N18"/>
  <c r="J82"/>
  <c r="Z101" i="4"/>
  <c r="F101"/>
  <c r="X97"/>
  <c r="D97"/>
  <c r="X95"/>
  <c r="L94"/>
  <c r="X93"/>
  <c r="R89"/>
  <c r="X87"/>
  <c r="X83"/>
  <c r="X81"/>
  <c r="X79"/>
  <c r="V14" i="26"/>
  <c r="N28"/>
  <c r="D81"/>
  <c r="O60"/>
  <c r="O52"/>
  <c r="O46" i="21"/>
  <c r="O45"/>
  <c r="O67" i="22"/>
  <c r="O60"/>
  <c r="O59"/>
  <c r="O52"/>
  <c r="O51"/>
  <c r="O64" i="29"/>
  <c r="O60"/>
  <c r="O56"/>
  <c r="O52"/>
  <c r="O48"/>
  <c r="O65" i="23"/>
  <c r="O61"/>
  <c r="O57"/>
  <c r="O53"/>
  <c r="O49"/>
  <c r="O45"/>
  <c r="O68" s="1"/>
  <c r="O62" i="30" s="1"/>
  <c r="O64" i="24"/>
  <c r="O63"/>
  <c r="O56"/>
  <c r="O55"/>
  <c r="O48"/>
  <c r="O47"/>
  <c r="G98" i="16"/>
  <c r="G96"/>
  <c r="N66" i="24"/>
  <c r="H61"/>
  <c r="P61" s="1"/>
  <c r="V60"/>
  <c r="N59"/>
  <c r="N56"/>
  <c r="H55"/>
  <c r="P55" s="1"/>
  <c r="N54" i="23"/>
  <c r="N47"/>
  <c r="P47" s="1"/>
  <c r="AB46"/>
  <c r="V45"/>
  <c r="N67" i="29"/>
  <c r="V65"/>
  <c r="N64"/>
  <c r="N62"/>
  <c r="V61"/>
  <c r="H61"/>
  <c r="N59"/>
  <c r="N49"/>
  <c r="N46"/>
  <c r="V45"/>
  <c r="V63" i="22"/>
  <c r="V65" i="21"/>
  <c r="V62"/>
  <c r="V47"/>
  <c r="H47"/>
  <c r="V46"/>
  <c r="AB51" i="20"/>
  <c r="AB63" i="19"/>
  <c r="AB62"/>
  <c r="N61"/>
  <c r="N59"/>
  <c r="AB57"/>
  <c r="V55"/>
  <c r="N54"/>
  <c r="AB47"/>
  <c r="AB67" i="18"/>
  <c r="N66"/>
  <c r="AB65"/>
  <c r="N65"/>
  <c r="N64"/>
  <c r="N63"/>
  <c r="P63" s="1"/>
  <c r="N62"/>
  <c r="AB61"/>
  <c r="V59"/>
  <c r="H59"/>
  <c r="V55"/>
  <c r="H55"/>
  <c r="H45"/>
  <c r="P45" s="1"/>
  <c r="V44"/>
  <c r="H44"/>
  <c r="V67" i="17"/>
  <c r="V66"/>
  <c r="AB56"/>
  <c r="AB55"/>
  <c r="AB54"/>
  <c r="AB53"/>
  <c r="AB52"/>
  <c r="N52"/>
  <c r="AB50"/>
  <c r="N46"/>
  <c r="AB65" i="16"/>
  <c r="H60"/>
  <c r="H53"/>
  <c r="H50"/>
  <c r="P50" s="1"/>
  <c r="V47"/>
  <c r="N56" i="15"/>
  <c r="P56" s="1"/>
  <c r="N50"/>
  <c r="AB49"/>
  <c r="V46"/>
  <c r="AB56" i="27"/>
  <c r="V48"/>
  <c r="AB44"/>
  <c r="H57" i="14"/>
  <c r="N51"/>
  <c r="N59" i="13"/>
  <c r="N58"/>
  <c r="AB57"/>
  <c r="V56"/>
  <c r="AB54"/>
  <c r="N51"/>
  <c r="V46"/>
  <c r="H46"/>
  <c r="H66" i="25"/>
  <c r="P66" s="1"/>
  <c r="V65"/>
  <c r="H65"/>
  <c r="AB64"/>
  <c r="AB63"/>
  <c r="AB62"/>
  <c r="AB59"/>
  <c r="AB57"/>
  <c r="N57"/>
  <c r="AB56"/>
  <c r="AB55"/>
  <c r="AB53"/>
  <c r="AB52"/>
  <c r="AB46"/>
  <c r="N46"/>
  <c r="N44"/>
  <c r="N66" i="12"/>
  <c r="AB64"/>
  <c r="AB63"/>
  <c r="N62"/>
  <c r="N60"/>
  <c r="N54"/>
  <c r="AB53"/>
  <c r="N46"/>
  <c r="N67" i="11"/>
  <c r="H59"/>
  <c r="P59" s="1"/>
  <c r="H56"/>
  <c r="P56" s="1"/>
  <c r="H53"/>
  <c r="P53" s="1"/>
  <c r="AB49"/>
  <c r="N48"/>
  <c r="P48" s="1"/>
  <c r="H64" i="10"/>
  <c r="P64" s="1"/>
  <c r="V58"/>
  <c r="V54"/>
  <c r="AB64" i="9"/>
  <c r="AB62"/>
  <c r="AB60"/>
  <c r="N58"/>
  <c r="N55"/>
  <c r="H53"/>
  <c r="P53" s="1"/>
  <c r="H52"/>
  <c r="P52" s="1"/>
  <c r="AB50"/>
  <c r="N50"/>
  <c r="AB46"/>
  <c r="N66" i="8"/>
  <c r="H65"/>
  <c r="P65" s="1"/>
  <c r="H62"/>
  <c r="AB56"/>
  <c r="AB54"/>
  <c r="H53"/>
  <c r="P53" s="1"/>
  <c r="H48"/>
  <c r="P48" s="1"/>
  <c r="V47"/>
  <c r="H44"/>
  <c r="AB66" i="7"/>
  <c r="AB63"/>
  <c r="AB56"/>
  <c r="H55"/>
  <c r="H51"/>
  <c r="H49"/>
  <c r="P49" s="1"/>
  <c r="N44"/>
  <c r="P44" s="1"/>
  <c r="V62" i="4"/>
  <c r="H52"/>
  <c r="V50"/>
  <c r="H44"/>
  <c r="T32" i="24"/>
  <c r="T102" s="1"/>
  <c r="V102" s="1"/>
  <c r="F31"/>
  <c r="H31" s="1"/>
  <c r="Z28"/>
  <c r="Z98" s="1"/>
  <c r="J27"/>
  <c r="X25"/>
  <c r="AB25" s="1"/>
  <c r="Z23"/>
  <c r="AB23" s="1"/>
  <c r="F22"/>
  <c r="H22" s="1"/>
  <c r="J20"/>
  <c r="J90" s="1"/>
  <c r="N90" s="1"/>
  <c r="L18"/>
  <c r="T16"/>
  <c r="V16" s="1"/>
  <c r="F15"/>
  <c r="H15" s="1"/>
  <c r="Z12"/>
  <c r="J11"/>
  <c r="N11" s="1"/>
  <c r="X9"/>
  <c r="AB9" s="1"/>
  <c r="Z32" i="23"/>
  <c r="R32"/>
  <c r="J32"/>
  <c r="D32"/>
  <c r="D102" s="1"/>
  <c r="T31"/>
  <c r="J31"/>
  <c r="J101" s="1"/>
  <c r="N101" s="1"/>
  <c r="Z30"/>
  <c r="R30"/>
  <c r="V30" s="1"/>
  <c r="J30"/>
  <c r="N30" s="1"/>
  <c r="Z29"/>
  <c r="R29"/>
  <c r="V29" s="1"/>
  <c r="F29"/>
  <c r="T28"/>
  <c r="X27"/>
  <c r="D27"/>
  <c r="F26"/>
  <c r="R25"/>
  <c r="Z24"/>
  <c r="L24"/>
  <c r="T23"/>
  <c r="D23"/>
  <c r="R22"/>
  <c r="R92" s="1"/>
  <c r="X21"/>
  <c r="D21"/>
  <c r="J20"/>
  <c r="N20" s="1"/>
  <c r="X19"/>
  <c r="Z18"/>
  <c r="L18"/>
  <c r="X17"/>
  <c r="F17"/>
  <c r="F87" s="1"/>
  <c r="J16"/>
  <c r="T15"/>
  <c r="X14"/>
  <c r="F14"/>
  <c r="F84" s="1"/>
  <c r="T13"/>
  <c r="F13"/>
  <c r="F83" s="1"/>
  <c r="R12"/>
  <c r="T11"/>
  <c r="T81" s="1"/>
  <c r="D11"/>
  <c r="H11" s="1"/>
  <c r="D10"/>
  <c r="D80" s="1"/>
  <c r="T9"/>
  <c r="V9" s="1"/>
  <c r="F9"/>
  <c r="X32" i="29"/>
  <c r="R31"/>
  <c r="R101" s="1"/>
  <c r="R30"/>
  <c r="V30" s="1"/>
  <c r="F29"/>
  <c r="T27"/>
  <c r="V27" s="1"/>
  <c r="X26"/>
  <c r="X96" s="1"/>
  <c r="F25"/>
  <c r="F95" s="1"/>
  <c r="T23"/>
  <c r="Z22"/>
  <c r="Z92" s="1"/>
  <c r="R21"/>
  <c r="J20"/>
  <c r="X18"/>
  <c r="F17"/>
  <c r="T15"/>
  <c r="V15" s="1"/>
  <c r="Z14"/>
  <c r="F13"/>
  <c r="F11"/>
  <c r="F9"/>
  <c r="H9" s="1"/>
  <c r="X101" i="22"/>
  <c r="V31"/>
  <c r="L32" i="18"/>
  <c r="N32" s="1"/>
  <c r="X31"/>
  <c r="X101" s="1"/>
  <c r="D31"/>
  <c r="H31" s="1"/>
  <c r="X29"/>
  <c r="X28"/>
  <c r="AB28" s="1"/>
  <c r="F28"/>
  <c r="F98" s="1"/>
  <c r="R27"/>
  <c r="L26"/>
  <c r="L96" s="1"/>
  <c r="L25"/>
  <c r="L24"/>
  <c r="N24" s="1"/>
  <c r="X23"/>
  <c r="AB23" s="1"/>
  <c r="D23"/>
  <c r="H23" s="1"/>
  <c r="X21"/>
  <c r="X20"/>
  <c r="F20"/>
  <c r="D19"/>
  <c r="D89" s="1"/>
  <c r="Z17"/>
  <c r="F16"/>
  <c r="F86" s="1"/>
  <c r="T14"/>
  <c r="V14" s="1"/>
  <c r="T12"/>
  <c r="Z32" i="17"/>
  <c r="Z102" s="1"/>
  <c r="J32"/>
  <c r="N32" s="1"/>
  <c r="X31"/>
  <c r="AB31" s="1"/>
  <c r="Z30"/>
  <c r="AB30" s="1"/>
  <c r="L30"/>
  <c r="L100" s="1"/>
  <c r="D30"/>
  <c r="J29"/>
  <c r="J99" s="1"/>
  <c r="N99" s="1"/>
  <c r="T28"/>
  <c r="T98" s="1"/>
  <c r="F28"/>
  <c r="X27"/>
  <c r="X97" s="1"/>
  <c r="Z26"/>
  <c r="Z96" s="1"/>
  <c r="AB96" s="1"/>
  <c r="J26"/>
  <c r="N26" s="1"/>
  <c r="X25"/>
  <c r="Z24"/>
  <c r="R24"/>
  <c r="F24"/>
  <c r="R23"/>
  <c r="Z22"/>
  <c r="L22"/>
  <c r="N22" s="1"/>
  <c r="Z21"/>
  <c r="F21"/>
  <c r="H21" s="1"/>
  <c r="P21" s="1"/>
  <c r="T20"/>
  <c r="F20"/>
  <c r="J19"/>
  <c r="J89" s="1"/>
  <c r="N89" s="1"/>
  <c r="D18"/>
  <c r="F17"/>
  <c r="H17" s="1"/>
  <c r="Z15"/>
  <c r="AB15" s="1"/>
  <c r="F14"/>
  <c r="R12"/>
  <c r="V12" s="1"/>
  <c r="Z10"/>
  <c r="AB10" s="1"/>
  <c r="H14" i="15"/>
  <c r="V31" i="27"/>
  <c r="V23"/>
  <c r="V17"/>
  <c r="L102" i="14"/>
  <c r="N102" s="1"/>
  <c r="Z95"/>
  <c r="AB95" s="1"/>
  <c r="L93"/>
  <c r="X79"/>
  <c r="AB79" s="1"/>
  <c r="T33" i="13"/>
  <c r="T103" s="1"/>
  <c r="J33"/>
  <c r="J103" s="1"/>
  <c r="D33"/>
  <c r="R32"/>
  <c r="Z31"/>
  <c r="Z101" s="1"/>
  <c r="L31"/>
  <c r="D31"/>
  <c r="D101" s="1"/>
  <c r="X30"/>
  <c r="X100" s="1"/>
  <c r="F30"/>
  <c r="F100" s="1"/>
  <c r="X29"/>
  <c r="F29"/>
  <c r="F99" s="1"/>
  <c r="R28"/>
  <c r="R98" s="1"/>
  <c r="F28"/>
  <c r="H28" s="1"/>
  <c r="X27"/>
  <c r="X97" s="1"/>
  <c r="Z26"/>
  <c r="AB26" s="1"/>
  <c r="R25"/>
  <c r="V25" s="1"/>
  <c r="Z24"/>
  <c r="AB24" s="1"/>
  <c r="D24"/>
  <c r="D94" s="1"/>
  <c r="T22"/>
  <c r="J22"/>
  <c r="X21"/>
  <c r="L20"/>
  <c r="Z19"/>
  <c r="Z18"/>
  <c r="AB18" s="1"/>
  <c r="R17"/>
  <c r="Z16"/>
  <c r="D16"/>
  <c r="T14"/>
  <c r="J14"/>
  <c r="N14" s="1"/>
  <c r="X13"/>
  <c r="X83" s="1"/>
  <c r="L12"/>
  <c r="Z11"/>
  <c r="Z81" s="1"/>
  <c r="Z10"/>
  <c r="T32" i="10"/>
  <c r="F32"/>
  <c r="F102" s="1"/>
  <c r="T31"/>
  <c r="D31"/>
  <c r="D101" s="1"/>
  <c r="R30"/>
  <c r="F30"/>
  <c r="F100" s="1"/>
  <c r="T29"/>
  <c r="D29"/>
  <c r="D99" s="1"/>
  <c r="T28"/>
  <c r="F28"/>
  <c r="F98" s="1"/>
  <c r="T27"/>
  <c r="D27"/>
  <c r="D97" s="1"/>
  <c r="R26"/>
  <c r="F26"/>
  <c r="F96" s="1"/>
  <c r="T25"/>
  <c r="D25"/>
  <c r="D95" s="1"/>
  <c r="T24"/>
  <c r="F24"/>
  <c r="T23"/>
  <c r="D23"/>
  <c r="D93" s="1"/>
  <c r="R22"/>
  <c r="F22"/>
  <c r="F92" s="1"/>
  <c r="T21"/>
  <c r="D21"/>
  <c r="D91" s="1"/>
  <c r="T20"/>
  <c r="F20"/>
  <c r="F90" s="1"/>
  <c r="T19"/>
  <c r="D19"/>
  <c r="D89" s="1"/>
  <c r="R18"/>
  <c r="F18"/>
  <c r="F88" s="1"/>
  <c r="R17"/>
  <c r="D17"/>
  <c r="D87" s="1"/>
  <c r="J16"/>
  <c r="T15"/>
  <c r="F15"/>
  <c r="R14"/>
  <c r="R84" s="1"/>
  <c r="T13"/>
  <c r="D13"/>
  <c r="D83" s="1"/>
  <c r="J12"/>
  <c r="T11"/>
  <c r="F11"/>
  <c r="R10"/>
  <c r="R80" s="1"/>
  <c r="R9"/>
  <c r="F9"/>
  <c r="H9" s="1"/>
  <c r="F18" i="8"/>
  <c r="X32" i="4"/>
  <c r="X102" s="1"/>
  <c r="R32"/>
  <c r="R102" s="1"/>
  <c r="V102" s="1"/>
  <c r="J32"/>
  <c r="J102" s="1"/>
  <c r="D32"/>
  <c r="X31"/>
  <c r="X101" s="1"/>
  <c r="L31"/>
  <c r="D31"/>
  <c r="D101" s="1"/>
  <c r="T30"/>
  <c r="T100" s="1"/>
  <c r="L30"/>
  <c r="D30"/>
  <c r="H30" s="1"/>
  <c r="X29"/>
  <c r="X99" s="1"/>
  <c r="L29"/>
  <c r="F29"/>
  <c r="Z28"/>
  <c r="T28"/>
  <c r="L28"/>
  <c r="F28"/>
  <c r="H28" s="1"/>
  <c r="Z27"/>
  <c r="R27"/>
  <c r="F27"/>
  <c r="Z26"/>
  <c r="R26"/>
  <c r="F26"/>
  <c r="Z25"/>
  <c r="R25"/>
  <c r="R95" s="1"/>
  <c r="F25"/>
  <c r="Z24"/>
  <c r="R24"/>
  <c r="F24"/>
  <c r="F94" s="1"/>
  <c r="Z23"/>
  <c r="R23"/>
  <c r="R93" s="1"/>
  <c r="F23"/>
  <c r="T22"/>
  <c r="L22"/>
  <c r="D22"/>
  <c r="D92" s="1"/>
  <c r="R21"/>
  <c r="F21"/>
  <c r="H21" s="1"/>
  <c r="R20"/>
  <c r="F20"/>
  <c r="X19"/>
  <c r="J19"/>
  <c r="T18"/>
  <c r="J18"/>
  <c r="J88" s="1"/>
  <c r="Z17"/>
  <c r="J17"/>
  <c r="J33" s="1"/>
  <c r="J8" i="30" s="1"/>
  <c r="Z16" i="4"/>
  <c r="AB16" s="1"/>
  <c r="L16"/>
  <c r="N16" s="1"/>
  <c r="P16" s="1"/>
  <c r="D16"/>
  <c r="H16" s="1"/>
  <c r="R15"/>
  <c r="F15"/>
  <c r="L14"/>
  <c r="N14" s="1"/>
  <c r="P14" s="1"/>
  <c r="Z13"/>
  <c r="T12"/>
  <c r="T82" s="1"/>
  <c r="Z11"/>
  <c r="T10"/>
  <c r="Z9"/>
  <c r="O29" i="26"/>
  <c r="O25"/>
  <c r="O21"/>
  <c r="O17"/>
  <c r="O13"/>
  <c r="O33" s="1"/>
  <c r="O18" i="30" s="1"/>
  <c r="V15" i="8"/>
  <c r="T85"/>
  <c r="AB11" i="13"/>
  <c r="X81"/>
  <c r="X103"/>
  <c r="AB33"/>
  <c r="T96" i="19"/>
  <c r="V96" s="1"/>
  <c r="V26"/>
  <c r="T82" i="25"/>
  <c r="V12"/>
  <c r="T101" i="29"/>
  <c r="V101" s="1"/>
  <c r="V31"/>
  <c r="N67" i="24"/>
  <c r="L69" i="5"/>
  <c r="L102" i="24"/>
  <c r="J94" i="17"/>
  <c r="N59"/>
  <c r="H51" i="16"/>
  <c r="D86"/>
  <c r="V48" i="11"/>
  <c r="T83"/>
  <c r="N64" i="8"/>
  <c r="L99"/>
  <c r="L65" i="5"/>
  <c r="L98" i="8"/>
  <c r="N98" s="1"/>
  <c r="N63"/>
  <c r="Z85"/>
  <c r="AB50"/>
  <c r="V44" i="7"/>
  <c r="T46" i="5"/>
  <c r="L101" i="22"/>
  <c r="N31"/>
  <c r="P31" s="1"/>
  <c r="L99"/>
  <c r="N29"/>
  <c r="R102" i="20"/>
  <c r="V32"/>
  <c r="AC32" s="1"/>
  <c r="V28"/>
  <c r="T98"/>
  <c r="X87"/>
  <c r="AB17"/>
  <c r="AB30" i="19"/>
  <c r="Z100"/>
  <c r="F97" i="11"/>
  <c r="H27"/>
  <c r="F91"/>
  <c r="H21"/>
  <c r="Z84"/>
  <c r="AB14"/>
  <c r="D102" i="9"/>
  <c r="H32"/>
  <c r="J95"/>
  <c r="N25"/>
  <c r="X88"/>
  <c r="AB18"/>
  <c r="L102" i="4"/>
  <c r="N32"/>
  <c r="L96"/>
  <c r="N26"/>
  <c r="J90"/>
  <c r="N20"/>
  <c r="T84"/>
  <c r="V14"/>
  <c r="T33"/>
  <c r="T8" i="30" s="1"/>
  <c r="F97" i="26"/>
  <c r="H27"/>
  <c r="H63"/>
  <c r="D98"/>
  <c r="H98" s="1"/>
  <c r="Z98"/>
  <c r="AB28"/>
  <c r="AB48"/>
  <c r="Z68"/>
  <c r="Z50" i="30" s="1"/>
  <c r="Z83" i="26"/>
  <c r="AB13"/>
  <c r="X91"/>
  <c r="AB21"/>
  <c r="L84"/>
  <c r="N84" s="1"/>
  <c r="N14"/>
  <c r="J92"/>
  <c r="N92" s="1"/>
  <c r="N22"/>
  <c r="H13"/>
  <c r="F83"/>
  <c r="Z84"/>
  <c r="AB49"/>
  <c r="V20" i="14"/>
  <c r="R90"/>
  <c r="V90" s="1"/>
  <c r="V22"/>
  <c r="R92"/>
  <c r="V92" s="1"/>
  <c r="X89" i="12"/>
  <c r="AB89" s="1"/>
  <c r="AB19"/>
  <c r="L91"/>
  <c r="N21"/>
  <c r="F91" i="24"/>
  <c r="H21"/>
  <c r="V12" i="13"/>
  <c r="T82"/>
  <c r="V82" s="1"/>
  <c r="R87" i="17"/>
  <c r="V17"/>
  <c r="R87" i="15"/>
  <c r="V17"/>
  <c r="F96"/>
  <c r="H26"/>
  <c r="J100"/>
  <c r="N30"/>
  <c r="P30" s="1"/>
  <c r="D99" i="18"/>
  <c r="H29"/>
  <c r="AB31"/>
  <c r="Z101"/>
  <c r="AB101" s="1"/>
  <c r="F85" i="20"/>
  <c r="H15"/>
  <c r="H88" i="19"/>
  <c r="P88" s="1"/>
  <c r="P17" i="17"/>
  <c r="J60" i="5"/>
  <c r="T47"/>
  <c r="AB26" i="22"/>
  <c r="AB22"/>
  <c r="AB11" i="21"/>
  <c r="P15"/>
  <c r="H30" i="24"/>
  <c r="V28" i="22"/>
  <c r="V27" i="12"/>
  <c r="N18" i="29"/>
  <c r="T79" i="17"/>
  <c r="AB12" i="19"/>
  <c r="V32" i="25"/>
  <c r="V22" i="19"/>
  <c r="V24"/>
  <c r="AC24" s="1"/>
  <c r="V88" i="21"/>
  <c r="X90" i="16"/>
  <c r="V15" i="24"/>
  <c r="V24" i="15"/>
  <c r="AB14"/>
  <c r="AB92"/>
  <c r="AB87" i="29"/>
  <c r="V20" i="19"/>
  <c r="AB26" i="15"/>
  <c r="R33" i="24"/>
  <c r="R31" i="30" s="1"/>
  <c r="N14" i="15"/>
  <c r="AB26" i="17"/>
  <c r="AB16"/>
  <c r="H23" i="25"/>
  <c r="H27" i="12"/>
  <c r="P27" s="1"/>
  <c r="P24" i="27"/>
  <c r="P20"/>
  <c r="R84" i="8"/>
  <c r="V84" s="1"/>
  <c r="D84" i="13"/>
  <c r="H84" s="1"/>
  <c r="V85" i="26"/>
  <c r="V30" i="17"/>
  <c r="D82" i="15"/>
  <c r="H82" s="1"/>
  <c r="Z66" i="5"/>
  <c r="Z99" i="26"/>
  <c r="T86"/>
  <c r="R94"/>
  <c r="L100"/>
  <c r="D91"/>
  <c r="R94" i="14"/>
  <c r="R100"/>
  <c r="R102"/>
  <c r="F95" i="12"/>
  <c r="T92"/>
  <c r="V24" i="20"/>
  <c r="Z87" i="16"/>
  <c r="R86"/>
  <c r="V86" s="1"/>
  <c r="L89" i="7"/>
  <c r="L80"/>
  <c r="AB16" i="19"/>
  <c r="T33" i="20"/>
  <c r="T26" i="30" s="1"/>
  <c r="N53" i="29"/>
  <c r="T81" i="10"/>
  <c r="J96" i="17"/>
  <c r="N96" s="1"/>
  <c r="R98" i="8"/>
  <c r="V98" s="1"/>
  <c r="V28"/>
  <c r="Z90" i="13"/>
  <c r="AB20"/>
  <c r="Z88" i="15"/>
  <c r="AB88" s="1"/>
  <c r="AB18"/>
  <c r="L102" i="25"/>
  <c r="N32"/>
  <c r="P32" s="1"/>
  <c r="J89" i="24"/>
  <c r="N54"/>
  <c r="J56" i="5"/>
  <c r="V50" i="16"/>
  <c r="R85"/>
  <c r="V85" s="1"/>
  <c r="H53" i="27"/>
  <c r="P53" s="1"/>
  <c r="D88"/>
  <c r="H88" s="1"/>
  <c r="P88" s="1"/>
  <c r="F94" i="12"/>
  <c r="H59"/>
  <c r="H49" i="11"/>
  <c r="F84"/>
  <c r="V50" i="10"/>
  <c r="T85"/>
  <c r="F84"/>
  <c r="H49"/>
  <c r="L85" i="7"/>
  <c r="N50"/>
  <c r="P50" s="1"/>
  <c r="R95" i="22"/>
  <c r="V25"/>
  <c r="R79"/>
  <c r="V9"/>
  <c r="J101" i="20"/>
  <c r="N101" s="1"/>
  <c r="N31"/>
  <c r="T80"/>
  <c r="V10"/>
  <c r="N9"/>
  <c r="J79"/>
  <c r="N79" s="1"/>
  <c r="AB22" i="19"/>
  <c r="Z92"/>
  <c r="AB92" s="1"/>
  <c r="AB20"/>
  <c r="Z90"/>
  <c r="R83" i="17"/>
  <c r="R33"/>
  <c r="R23" i="30" s="1"/>
  <c r="F98" i="15"/>
  <c r="H28"/>
  <c r="V28" i="13"/>
  <c r="T98"/>
  <c r="V98" s="1"/>
  <c r="N10"/>
  <c r="P10" s="1"/>
  <c r="L80"/>
  <c r="J89" i="25"/>
  <c r="N19"/>
  <c r="P19" s="1"/>
  <c r="L100" i="9"/>
  <c r="N30"/>
  <c r="X84"/>
  <c r="AB14"/>
  <c r="Z102" i="4"/>
  <c r="AB102" s="1"/>
  <c r="AB32"/>
  <c r="J91"/>
  <c r="N91" s="1"/>
  <c r="N21"/>
  <c r="R86"/>
  <c r="V16"/>
  <c r="X89" i="26"/>
  <c r="AB19"/>
  <c r="N11" i="4"/>
  <c r="P11" s="1"/>
  <c r="L81"/>
  <c r="N81" s="1"/>
  <c r="X47" i="5"/>
  <c r="AB47" s="1"/>
  <c r="AB45" i="26"/>
  <c r="V16" i="9"/>
  <c r="R86"/>
  <c r="V86" s="1"/>
  <c r="X89"/>
  <c r="AB89" s="1"/>
  <c r="AB19"/>
  <c r="L80"/>
  <c r="N10"/>
  <c r="V10" i="10"/>
  <c r="T80"/>
  <c r="V80" s="1"/>
  <c r="H10" i="8"/>
  <c r="F80"/>
  <c r="L100"/>
  <c r="N30"/>
  <c r="H16"/>
  <c r="F86"/>
  <c r="Z101"/>
  <c r="AB31"/>
  <c r="Z97"/>
  <c r="AB27"/>
  <c r="Z89"/>
  <c r="AB19"/>
  <c r="Z81"/>
  <c r="AB81" s="1"/>
  <c r="AB11"/>
  <c r="L96"/>
  <c r="N26"/>
  <c r="P26" s="1"/>
  <c r="L94"/>
  <c r="N24"/>
  <c r="L92"/>
  <c r="N92" s="1"/>
  <c r="N22"/>
  <c r="L86"/>
  <c r="N16"/>
  <c r="L82"/>
  <c r="N12"/>
  <c r="L80"/>
  <c r="L33"/>
  <c r="L10" i="30" s="1"/>
  <c r="N10" i="8"/>
  <c r="T101"/>
  <c r="V31"/>
  <c r="V27"/>
  <c r="T97"/>
  <c r="V97" s="1"/>
  <c r="V23"/>
  <c r="T93"/>
  <c r="D89"/>
  <c r="H89" s="1"/>
  <c r="H19"/>
  <c r="L94" i="14"/>
  <c r="N94" s="1"/>
  <c r="N24"/>
  <c r="L96" i="12"/>
  <c r="N26"/>
  <c r="J93"/>
  <c r="N93" s="1"/>
  <c r="N23"/>
  <c r="F91"/>
  <c r="H91" s="1"/>
  <c r="H21"/>
  <c r="R98" i="7"/>
  <c r="V98" s="1"/>
  <c r="V28"/>
  <c r="D83" i="9"/>
  <c r="H13"/>
  <c r="F101" i="13"/>
  <c r="H101" s="1"/>
  <c r="H31"/>
  <c r="D89" i="14"/>
  <c r="H19"/>
  <c r="D93"/>
  <c r="H93" s="1"/>
  <c r="H23"/>
  <c r="J81" i="16"/>
  <c r="N11"/>
  <c r="L79" i="17"/>
  <c r="N79" s="1"/>
  <c r="N9"/>
  <c r="Z100" i="29"/>
  <c r="AB30"/>
  <c r="D84" i="23"/>
  <c r="H84" s="1"/>
  <c r="H14"/>
  <c r="X88"/>
  <c r="AB18"/>
  <c r="T94"/>
  <c r="V94" s="1"/>
  <c r="V24"/>
  <c r="F100" i="17"/>
  <c r="H30"/>
  <c r="P12"/>
  <c r="AC12" s="1"/>
  <c r="AB93" i="21"/>
  <c r="L53" i="5"/>
  <c r="N87" i="19"/>
  <c r="J97" i="17"/>
  <c r="F93" i="12"/>
  <c r="AB15" i="21"/>
  <c r="AC15" s="1"/>
  <c r="AB87" i="16"/>
  <c r="V98" i="22"/>
  <c r="R33"/>
  <c r="R28" i="30" s="1"/>
  <c r="H30" i="19"/>
  <c r="P30" s="1"/>
  <c r="N100" i="18"/>
  <c r="V83" i="17"/>
  <c r="Z33" i="12"/>
  <c r="Z14" i="30" s="1"/>
  <c r="AB12" i="22"/>
  <c r="H18" i="16"/>
  <c r="H13" i="15"/>
  <c r="N12" i="17"/>
  <c r="N11" i="21"/>
  <c r="AB26" i="25"/>
  <c r="V22" i="21"/>
  <c r="P13"/>
  <c r="AC13" s="1"/>
  <c r="AB20" i="15"/>
  <c r="V28" i="19"/>
  <c r="N9" i="16"/>
  <c r="N84" i="15"/>
  <c r="P16" i="22"/>
  <c r="AB86" i="17"/>
  <c r="H10"/>
  <c r="P10" s="1"/>
  <c r="AC10" s="1"/>
  <c r="P17" i="12"/>
  <c r="D95"/>
  <c r="H95" s="1"/>
  <c r="D90" i="27"/>
  <c r="H90" s="1"/>
  <c r="R102" i="8"/>
  <c r="V102" s="1"/>
  <c r="H87" i="26"/>
  <c r="P24" i="8"/>
  <c r="AB89" i="26"/>
  <c r="V84" i="4"/>
  <c r="V89"/>
  <c r="L81" i="7"/>
  <c r="T82" i="10"/>
  <c r="Z87" i="8"/>
  <c r="L84"/>
  <c r="D98" i="14"/>
  <c r="T90" i="12"/>
  <c r="V90" s="1"/>
  <c r="T89"/>
  <c r="V89" s="1"/>
  <c r="J94" i="25"/>
  <c r="V11"/>
  <c r="N15"/>
  <c r="P15" s="1"/>
  <c r="AB82" i="19"/>
  <c r="Z89" i="16"/>
  <c r="Z92"/>
  <c r="AB92" s="1"/>
  <c r="D97" i="14"/>
  <c r="V22" i="20"/>
  <c r="P49" i="11"/>
  <c r="L88" i="7"/>
  <c r="AB86" i="19"/>
  <c r="T83" i="8"/>
  <c r="V83" s="1"/>
  <c r="T15" i="5"/>
  <c r="T81" i="8"/>
  <c r="V81" s="1"/>
  <c r="V11"/>
  <c r="D92" i="13"/>
  <c r="H92" s="1"/>
  <c r="H22"/>
  <c r="AB23"/>
  <c r="Z93"/>
  <c r="AB93" s="1"/>
  <c r="X101"/>
  <c r="AB101" s="1"/>
  <c r="AB31"/>
  <c r="T102" i="19"/>
  <c r="V102" s="1"/>
  <c r="V32"/>
  <c r="T94" i="16"/>
  <c r="V94" s="1"/>
  <c r="V24"/>
  <c r="F102" i="24"/>
  <c r="H102" s="1"/>
  <c r="H32"/>
  <c r="T96" i="21"/>
  <c r="V26"/>
  <c r="V47" i="15"/>
  <c r="AC47" s="1"/>
  <c r="R49" i="5"/>
  <c r="R84" i="27"/>
  <c r="V49"/>
  <c r="H61" i="14"/>
  <c r="D96"/>
  <c r="V61" i="25"/>
  <c r="T96"/>
  <c r="V60"/>
  <c r="T95"/>
  <c r="AB45" i="7"/>
  <c r="Z47" i="5"/>
  <c r="N66" i="26"/>
  <c r="J68" i="5"/>
  <c r="H22" i="26"/>
  <c r="P22" s="1"/>
  <c r="F92"/>
  <c r="H30"/>
  <c r="D100"/>
  <c r="H100" s="1"/>
  <c r="D89"/>
  <c r="H89" s="1"/>
  <c r="D56" i="5"/>
  <c r="D99" i="13"/>
  <c r="H99" s="1"/>
  <c r="H29"/>
  <c r="P29" s="1"/>
  <c r="H21"/>
  <c r="P21" s="1"/>
  <c r="D91"/>
  <c r="H91" s="1"/>
  <c r="D87"/>
  <c r="H17"/>
  <c r="D81"/>
  <c r="H81" s="1"/>
  <c r="P81" s="1"/>
  <c r="H11"/>
  <c r="F97" i="22"/>
  <c r="H27"/>
  <c r="P27" s="1"/>
  <c r="Z102"/>
  <c r="AB102" s="1"/>
  <c r="AB32"/>
  <c r="T95" i="16"/>
  <c r="V95" s="1"/>
  <c r="V25"/>
  <c r="X85"/>
  <c r="AB85" s="1"/>
  <c r="AB15"/>
  <c r="L97" i="24"/>
  <c r="N27"/>
  <c r="N14" i="21"/>
  <c r="P14" s="1"/>
  <c r="J84"/>
  <c r="F80" i="7"/>
  <c r="H80" s="1"/>
  <c r="H10"/>
  <c r="F90"/>
  <c r="H90" s="1"/>
  <c r="H20"/>
  <c r="J88" i="11"/>
  <c r="N88" s="1"/>
  <c r="N18"/>
  <c r="AB15" i="4"/>
  <c r="X85"/>
  <c r="T85" i="9"/>
  <c r="V15"/>
  <c r="T91"/>
  <c r="V91" s="1"/>
  <c r="V21"/>
  <c r="AB10" i="11"/>
  <c r="X80"/>
  <c r="AB80" s="1"/>
  <c r="V12"/>
  <c r="R82"/>
  <c r="V82" s="1"/>
  <c r="H31" i="26"/>
  <c r="F101"/>
  <c r="F92" i="25"/>
  <c r="H92" s="1"/>
  <c r="H22"/>
  <c r="H64" i="1"/>
  <c r="F99"/>
  <c r="J100"/>
  <c r="N30"/>
  <c r="T81" i="9"/>
  <c r="V11"/>
  <c r="P29" i="22"/>
  <c r="P31" i="15"/>
  <c r="H91" i="24"/>
  <c r="H93" i="12"/>
  <c r="T68" i="24"/>
  <c r="T63" i="30" s="1"/>
  <c r="V85" i="27"/>
  <c r="T50" i="5"/>
  <c r="V30" i="19"/>
  <c r="AB23" i="21"/>
  <c r="V30" i="22"/>
  <c r="H100" i="19"/>
  <c r="P100" s="1"/>
  <c r="H18"/>
  <c r="AC28" i="25"/>
  <c r="R94" i="12"/>
  <c r="AB10" i="19"/>
  <c r="AB14" i="22"/>
  <c r="V86" i="21"/>
  <c r="V20"/>
  <c r="AB24" i="18"/>
  <c r="H10" i="21"/>
  <c r="T80" i="24"/>
  <c r="X90" i="17"/>
  <c r="AB90" s="1"/>
  <c r="P9" i="25"/>
  <c r="N96" i="12"/>
  <c r="V96" i="13"/>
  <c r="N100" i="8"/>
  <c r="V9"/>
  <c r="N9" i="29"/>
  <c r="N102" i="25"/>
  <c r="P21"/>
  <c r="AB18" i="17"/>
  <c r="N94" i="4"/>
  <c r="H91" i="11"/>
  <c r="H11" i="26"/>
  <c r="L60" i="5"/>
  <c r="P65" i="26"/>
  <c r="AB84"/>
  <c r="F48" i="5"/>
  <c r="L87" i="8"/>
  <c r="R12" i="5"/>
  <c r="V19" i="15"/>
  <c r="V87"/>
  <c r="AB16"/>
  <c r="L93" i="16"/>
  <c r="L90"/>
  <c r="V81"/>
  <c r="L94" i="26"/>
  <c r="N94" s="1"/>
  <c r="H88" i="4"/>
  <c r="N90"/>
  <c r="F102" i="9"/>
  <c r="AB17" i="15"/>
  <c r="Z80" i="7"/>
  <c r="AB80" s="1"/>
  <c r="T88" i="17"/>
  <c r="Z88" i="19"/>
  <c r="AB88" s="1"/>
  <c r="AC88" s="1"/>
  <c r="N88" i="14"/>
  <c r="N84"/>
  <c r="H81" i="16"/>
  <c r="V94" i="15"/>
  <c r="AB84"/>
  <c r="AB96"/>
  <c r="AB80" i="18"/>
  <c r="H80" i="17"/>
  <c r="H87" i="25"/>
  <c r="V85" i="12"/>
  <c r="N88" i="8"/>
  <c r="AB94" i="9"/>
  <c r="N79" i="29"/>
  <c r="V100" i="17"/>
  <c r="P101" i="20"/>
  <c r="AB89" i="11"/>
  <c r="D102" i="26"/>
  <c r="V31"/>
  <c r="V15"/>
  <c r="V23"/>
  <c r="N18"/>
  <c r="H17"/>
  <c r="T58" i="5"/>
  <c r="H11" i="9"/>
  <c r="AB84"/>
  <c r="AB10"/>
  <c r="AB81" i="10"/>
  <c r="H32" i="8"/>
  <c r="H12"/>
  <c r="P12" s="1"/>
  <c r="N25"/>
  <c r="P25" s="1"/>
  <c r="AC25" s="1"/>
  <c r="V99"/>
  <c r="H14"/>
  <c r="P14" s="1"/>
  <c r="V22"/>
  <c r="V12"/>
  <c r="H23"/>
  <c r="P23" s="1"/>
  <c r="X33"/>
  <c r="X10" i="30" s="1"/>
  <c r="Z98" i="8"/>
  <c r="AB16"/>
  <c r="Z84"/>
  <c r="D94" i="14"/>
  <c r="N90" i="27"/>
  <c r="F90" i="12"/>
  <c r="H90" s="1"/>
  <c r="AB91"/>
  <c r="N97"/>
  <c r="V84" i="17"/>
  <c r="N84" i="18"/>
  <c r="N86"/>
  <c r="N98"/>
  <c r="N30"/>
  <c r="AB81" i="19"/>
  <c r="AB82" i="22"/>
  <c r="AB84"/>
  <c r="V88" i="29"/>
  <c r="F33" i="15"/>
  <c r="F21" i="30" s="1"/>
  <c r="AB23" i="16"/>
  <c r="H88"/>
  <c r="V9"/>
  <c r="N28"/>
  <c r="Z90"/>
  <c r="Z88"/>
  <c r="AB88" s="1"/>
  <c r="N10"/>
  <c r="AB88" i="24"/>
  <c r="H9"/>
  <c r="X85"/>
  <c r="AB85" s="1"/>
  <c r="L93" i="21"/>
  <c r="N93" s="1"/>
  <c r="P93" s="1"/>
  <c r="V96"/>
  <c r="V18"/>
  <c r="V14"/>
  <c r="V82"/>
  <c r="V29"/>
  <c r="AB85" i="11"/>
  <c r="H14" i="7"/>
  <c r="T101" i="9"/>
  <c r="T60" i="5"/>
  <c r="AB83" i="25"/>
  <c r="H26" i="17"/>
  <c r="H19" i="20"/>
  <c r="R87" i="24"/>
  <c r="P62" i="9"/>
  <c r="P49" i="24"/>
  <c r="P55" i="22"/>
  <c r="T97" i="1"/>
  <c r="AB46"/>
  <c r="H100" i="25"/>
  <c r="P100" s="1"/>
  <c r="AB90" i="19"/>
  <c r="T68" i="16"/>
  <c r="T54" i="30" s="1"/>
  <c r="AB56" i="22"/>
  <c r="Z91"/>
  <c r="H84" i="10"/>
  <c r="P24" i="12"/>
  <c r="N91"/>
  <c r="T79" i="7"/>
  <c r="H51" i="26"/>
  <c r="V67"/>
  <c r="V51"/>
  <c r="H64"/>
  <c r="H48"/>
  <c r="P48" s="1"/>
  <c r="AC48" s="1"/>
  <c r="R86"/>
  <c r="V86" s="1"/>
  <c r="F91"/>
  <c r="D83"/>
  <c r="H83" s="1"/>
  <c r="F101" i="9"/>
  <c r="F99"/>
  <c r="V101" i="8"/>
  <c r="V97" i="13"/>
  <c r="P27"/>
  <c r="H97" i="14"/>
  <c r="F92" i="12"/>
  <c r="H92" s="1"/>
  <c r="P92" s="1"/>
  <c r="T95"/>
  <c r="V95" s="1"/>
  <c r="H89"/>
  <c r="V87" i="17"/>
  <c r="H31"/>
  <c r="P31" s="1"/>
  <c r="AC31" s="1"/>
  <c r="T80" i="19"/>
  <c r="V80" s="1"/>
  <c r="N90"/>
  <c r="H22"/>
  <c r="H26"/>
  <c r="N88" i="29"/>
  <c r="L88" i="16"/>
  <c r="N88" s="1"/>
  <c r="V99" i="24"/>
  <c r="Z93" i="16"/>
  <c r="AB93" s="1"/>
  <c r="T84" i="24"/>
  <c r="V84" s="1"/>
  <c r="P51" i="10"/>
  <c r="P53" i="12"/>
  <c r="T95" i="21"/>
  <c r="V95" s="1"/>
  <c r="AB32"/>
  <c r="AB24"/>
  <c r="AB29"/>
  <c r="D92"/>
  <c r="H92" s="1"/>
  <c r="D90"/>
  <c r="H90" s="1"/>
  <c r="P64" i="9"/>
  <c r="Z99" i="8"/>
  <c r="AB99" s="1"/>
  <c r="H16" i="11"/>
  <c r="L82" i="7"/>
  <c r="N82" s="1"/>
  <c r="AB82" i="17"/>
  <c r="J92" i="29"/>
  <c r="R80" i="24"/>
  <c r="P49" i="12"/>
  <c r="P55" i="27"/>
  <c r="N24" i="1"/>
  <c r="AB63"/>
  <c r="AB21"/>
  <c r="V102" i="20"/>
  <c r="P59" i="23"/>
  <c r="L85" i="4"/>
  <c r="N85" s="1"/>
  <c r="AB29" i="23"/>
  <c r="Z99"/>
  <c r="AB99" s="1"/>
  <c r="N86" i="8"/>
  <c r="P62" i="26"/>
  <c r="AB85" i="8"/>
  <c r="H94" i="12"/>
  <c r="N86" i="9"/>
  <c r="AB83" i="26"/>
  <c r="P53"/>
  <c r="AC53" s="1"/>
  <c r="N80" i="11"/>
  <c r="H89" i="20"/>
  <c r="AB22" i="4"/>
  <c r="V50" i="26"/>
  <c r="T49" i="5"/>
  <c r="X59"/>
  <c r="R62"/>
  <c r="J64"/>
  <c r="F55"/>
  <c r="P45" i="26"/>
  <c r="X96"/>
  <c r="T87"/>
  <c r="V87" s="1"/>
  <c r="P19"/>
  <c r="J81"/>
  <c r="P10"/>
  <c r="H66"/>
  <c r="P66" s="1"/>
  <c r="P50"/>
  <c r="N16" i="9"/>
  <c r="AB17"/>
  <c r="L85" i="8"/>
  <c r="L83"/>
  <c r="J34" i="13"/>
  <c r="J16" i="30" s="1"/>
  <c r="H79" i="14"/>
  <c r="AB30" i="25"/>
  <c r="N96" i="29"/>
  <c r="AB12" i="15"/>
  <c r="L94" i="16"/>
  <c r="N94" s="1"/>
  <c r="P94" s="1"/>
  <c r="V91"/>
  <c r="L89"/>
  <c r="N89" s="1"/>
  <c r="H84"/>
  <c r="Z94"/>
  <c r="AB94" s="1"/>
  <c r="H94" i="24"/>
  <c r="F61" i="5"/>
  <c r="Z53"/>
  <c r="Z81" i="7"/>
  <c r="L84"/>
  <c r="T94" i="12"/>
  <c r="T97" i="25"/>
  <c r="R91" i="21"/>
  <c r="V91" s="1"/>
  <c r="P63" i="9"/>
  <c r="R83" i="15"/>
  <c r="R79" i="24"/>
  <c r="P61" i="8"/>
  <c r="D97" i="1"/>
  <c r="V51"/>
  <c r="X99"/>
  <c r="AB44"/>
  <c r="AB48"/>
  <c r="N28"/>
  <c r="P28" s="1"/>
  <c r="Z81"/>
  <c r="AB87" i="27"/>
  <c r="V85" i="19"/>
  <c r="R79" i="23"/>
  <c r="L95" i="19"/>
  <c r="N95" s="1"/>
  <c r="Z94"/>
  <c r="T80" i="18"/>
  <c r="V80" s="1"/>
  <c r="L95" i="13"/>
  <c r="N95" s="1"/>
  <c r="D80"/>
  <c r="H80" s="1"/>
  <c r="H102" i="25"/>
  <c r="Z79"/>
  <c r="H102" i="23"/>
  <c r="X97"/>
  <c r="X89"/>
  <c r="AB89" s="1"/>
  <c r="L88"/>
  <c r="X88" i="29"/>
  <c r="L102" i="22"/>
  <c r="N102" s="1"/>
  <c r="J82" i="27"/>
  <c r="N82" s="1"/>
  <c r="J80"/>
  <c r="N80" s="1"/>
  <c r="H31" i="14"/>
  <c r="AB20"/>
  <c r="L85"/>
  <c r="L101" i="13"/>
  <c r="AB82" i="20"/>
  <c r="H63" i="24"/>
  <c r="V58"/>
  <c r="V44"/>
  <c r="AB63" i="23"/>
  <c r="N63"/>
  <c r="AB62"/>
  <c r="Z94"/>
  <c r="AB56"/>
  <c r="AB55"/>
  <c r="AB54"/>
  <c r="F79"/>
  <c r="H79" s="1"/>
  <c r="P67" i="29"/>
  <c r="F99"/>
  <c r="N57"/>
  <c r="V55"/>
  <c r="R89"/>
  <c r="X81"/>
  <c r="Z68" i="5"/>
  <c r="Z97" i="29"/>
  <c r="Z93"/>
  <c r="Z52" i="5"/>
  <c r="R93" i="22"/>
  <c r="R91"/>
  <c r="R89"/>
  <c r="V89" s="1"/>
  <c r="X55" i="5"/>
  <c r="D99" i="21"/>
  <c r="H99" s="1"/>
  <c r="P99" s="1"/>
  <c r="X63" i="5"/>
  <c r="H61" i="21"/>
  <c r="H60"/>
  <c r="N54" i="20"/>
  <c r="AB59" i="18"/>
  <c r="X99" i="17"/>
  <c r="Z93"/>
  <c r="L93"/>
  <c r="N93" s="1"/>
  <c r="P93" s="1"/>
  <c r="R68"/>
  <c r="R55" i="30" s="1"/>
  <c r="H56" i="17"/>
  <c r="P56" s="1"/>
  <c r="V53"/>
  <c r="V52"/>
  <c r="T86"/>
  <c r="N66" i="15"/>
  <c r="N60"/>
  <c r="P60" s="1"/>
  <c r="AB57" i="27"/>
  <c r="AB45"/>
  <c r="H66" i="14"/>
  <c r="H58"/>
  <c r="V57"/>
  <c r="AB51"/>
  <c r="V55" i="13"/>
  <c r="H55"/>
  <c r="V54"/>
  <c r="H54"/>
  <c r="T87"/>
  <c r="H52"/>
  <c r="V51"/>
  <c r="V50"/>
  <c r="T51" i="5"/>
  <c r="X62"/>
  <c r="N58" i="25"/>
  <c r="P58" s="1"/>
  <c r="D57" i="5"/>
  <c r="H53" i="25"/>
  <c r="P53" s="1"/>
  <c r="X51" i="5"/>
  <c r="X50"/>
  <c r="N47" i="25"/>
  <c r="R80"/>
  <c r="V80" s="1"/>
  <c r="R102" i="12"/>
  <c r="V102" s="1"/>
  <c r="D101"/>
  <c r="H101" s="1"/>
  <c r="T100"/>
  <c r="H64"/>
  <c r="P64" s="1"/>
  <c r="V62"/>
  <c r="F64" i="5"/>
  <c r="V61" i="12"/>
  <c r="H61"/>
  <c r="X94"/>
  <c r="J61" i="5"/>
  <c r="AB62" i="11"/>
  <c r="V49"/>
  <c r="AB44"/>
  <c r="N44"/>
  <c r="P44" s="1"/>
  <c r="AB64" i="10"/>
  <c r="V60" i="8"/>
  <c r="H59"/>
  <c r="AB67" i="4"/>
  <c r="AB64"/>
  <c r="J98" i="24"/>
  <c r="N98" s="1"/>
  <c r="F102" i="29"/>
  <c r="H102" s="1"/>
  <c r="L97"/>
  <c r="R94"/>
  <c r="V94" s="1"/>
  <c r="F84"/>
  <c r="H84" s="1"/>
  <c r="D95" i="22"/>
  <c r="H95" s="1"/>
  <c r="T93"/>
  <c r="D93"/>
  <c r="F92"/>
  <c r="V19"/>
  <c r="J98" i="19"/>
  <c r="R97"/>
  <c r="D97"/>
  <c r="J96"/>
  <c r="R95"/>
  <c r="V95" s="1"/>
  <c r="Z91" i="17"/>
  <c r="AB91" s="1"/>
  <c r="N19"/>
  <c r="P19" s="1"/>
  <c r="H14"/>
  <c r="Z80"/>
  <c r="AB80" s="1"/>
  <c r="X98" i="16"/>
  <c r="D102" i="15"/>
  <c r="T100"/>
  <c r="N28"/>
  <c r="P28" s="1"/>
  <c r="J97"/>
  <c r="Z94"/>
  <c r="Z91"/>
  <c r="J33"/>
  <c r="J21" i="30" s="1"/>
  <c r="AB32" i="27"/>
  <c r="F102"/>
  <c r="N31"/>
  <c r="F100"/>
  <c r="H100" s="1"/>
  <c r="F83"/>
  <c r="T81"/>
  <c r="F81"/>
  <c r="H81" s="1"/>
  <c r="T79"/>
  <c r="V79" s="1"/>
  <c r="F79"/>
  <c r="R101" i="14"/>
  <c r="L99"/>
  <c r="X88"/>
  <c r="AB88" s="1"/>
  <c r="Z85"/>
  <c r="L83"/>
  <c r="R79"/>
  <c r="R103" i="13"/>
  <c r="V103" s="1"/>
  <c r="T101"/>
  <c r="F98"/>
  <c r="Z94"/>
  <c r="AB94" s="1"/>
  <c r="X91"/>
  <c r="AB91" s="1"/>
  <c r="AB19"/>
  <c r="V17"/>
  <c r="J84"/>
  <c r="N84" s="1"/>
  <c r="P84" s="1"/>
  <c r="L82"/>
  <c r="N82" s="1"/>
  <c r="Z80"/>
  <c r="AB80" s="1"/>
  <c r="X102" i="25"/>
  <c r="Z101"/>
  <c r="X98"/>
  <c r="AB98" s="1"/>
  <c r="L96"/>
  <c r="V25"/>
  <c r="Z91"/>
  <c r="T89"/>
  <c r="V89" s="1"/>
  <c r="L87"/>
  <c r="AB11"/>
  <c r="X95" i="12"/>
  <c r="J81"/>
  <c r="N81" s="1"/>
  <c r="P81" s="1"/>
  <c r="D101" i="11"/>
  <c r="X99"/>
  <c r="L97"/>
  <c r="J96"/>
  <c r="X93"/>
  <c r="L89"/>
  <c r="T87"/>
  <c r="L85"/>
  <c r="J83"/>
  <c r="R80"/>
  <c r="T102" i="10"/>
  <c r="T101"/>
  <c r="R100"/>
  <c r="T99"/>
  <c r="T98"/>
  <c r="T97"/>
  <c r="R96"/>
  <c r="T95"/>
  <c r="T94"/>
  <c r="T93"/>
  <c r="R92"/>
  <c r="T90"/>
  <c r="T89"/>
  <c r="R88"/>
  <c r="R87"/>
  <c r="F85"/>
  <c r="T83"/>
  <c r="F81"/>
  <c r="R79"/>
  <c r="X100" i="9"/>
  <c r="T99"/>
  <c r="T97"/>
  <c r="R85"/>
  <c r="R81"/>
  <c r="R33" i="8"/>
  <c r="R10" i="30" s="1"/>
  <c r="D102" i="7"/>
  <c r="D99"/>
  <c r="D96"/>
  <c r="Z94"/>
  <c r="L93"/>
  <c r="D92"/>
  <c r="T90"/>
  <c r="J87"/>
  <c r="D79"/>
  <c r="H79" s="1"/>
  <c r="D102" i="4"/>
  <c r="L101"/>
  <c r="N29"/>
  <c r="Z98"/>
  <c r="L98"/>
  <c r="Z97"/>
  <c r="Z95"/>
  <c r="Z93"/>
  <c r="F93"/>
  <c r="L92"/>
  <c r="R91"/>
  <c r="T88"/>
  <c r="Z86"/>
  <c r="D86"/>
  <c r="Z81"/>
  <c r="AB81" s="1"/>
  <c r="V30" i="26"/>
  <c r="D97"/>
  <c r="H97" s="1"/>
  <c r="X86"/>
  <c r="H100" i="22"/>
  <c r="AB59" i="24"/>
  <c r="P59"/>
  <c r="AB58"/>
  <c r="T86"/>
  <c r="V86" s="1"/>
  <c r="R100" i="23"/>
  <c r="V100" s="1"/>
  <c r="D91"/>
  <c r="H50"/>
  <c r="V48"/>
  <c r="H54" i="29"/>
  <c r="N46" i="22"/>
  <c r="H59" i="21"/>
  <c r="V46" i="20"/>
  <c r="H44"/>
  <c r="V67" i="19"/>
  <c r="R93" i="18"/>
  <c r="V52"/>
  <c r="N64" i="17"/>
  <c r="D68"/>
  <c r="D55" i="30" s="1"/>
  <c r="AB66" i="16"/>
  <c r="V53"/>
  <c r="N48"/>
  <c r="AB46"/>
  <c r="AC46" s="1"/>
  <c r="H55" i="15"/>
  <c r="H54"/>
  <c r="H51"/>
  <c r="P51" s="1"/>
  <c r="H50"/>
  <c r="P50" s="1"/>
  <c r="AB45"/>
  <c r="N67" i="27"/>
  <c r="H93"/>
  <c r="J84"/>
  <c r="N84" s="1"/>
  <c r="H44"/>
  <c r="H46" i="14"/>
  <c r="P46" s="1"/>
  <c r="AB58" i="12"/>
  <c r="AB45" i="10"/>
  <c r="H52" i="8"/>
  <c r="H49"/>
  <c r="P49" s="1"/>
  <c r="AB65" i="7"/>
  <c r="N64"/>
  <c r="V52"/>
  <c r="H52"/>
  <c r="P52" s="1"/>
  <c r="V58" i="4"/>
  <c r="V53"/>
  <c r="V46"/>
  <c r="V45"/>
  <c r="J102" i="23"/>
  <c r="N102" s="1"/>
  <c r="P102" s="1"/>
  <c r="T101"/>
  <c r="Z100"/>
  <c r="R95"/>
  <c r="J90"/>
  <c r="Z88"/>
  <c r="R100" i="29"/>
  <c r="V100" s="1"/>
  <c r="Z84"/>
  <c r="X93" i="22"/>
  <c r="J91"/>
  <c r="AB28" i="20"/>
  <c r="H20"/>
  <c r="P20" s="1"/>
  <c r="N17"/>
  <c r="AB12"/>
  <c r="V17" i="19"/>
  <c r="H17"/>
  <c r="D97" i="27"/>
  <c r="H97" s="1"/>
  <c r="V19"/>
  <c r="AB83" i="22"/>
  <c r="H53" i="24"/>
  <c r="P53" s="1"/>
  <c r="V49"/>
  <c r="H67" i="23"/>
  <c r="P67" s="1"/>
  <c r="H66"/>
  <c r="P66" s="1"/>
  <c r="V64"/>
  <c r="F99"/>
  <c r="H99" s="1"/>
  <c r="V63"/>
  <c r="H63"/>
  <c r="P63" s="1"/>
  <c r="V61"/>
  <c r="V60"/>
  <c r="AB67" i="29"/>
  <c r="V66"/>
  <c r="AB63"/>
  <c r="AB59"/>
  <c r="N54"/>
  <c r="V53"/>
  <c r="V52"/>
  <c r="AB44"/>
  <c r="N44"/>
  <c r="V60" i="22"/>
  <c r="H52"/>
  <c r="P52" s="1"/>
  <c r="AB49"/>
  <c r="H44"/>
  <c r="AB55" i="21"/>
  <c r="N55"/>
  <c r="N54"/>
  <c r="V49"/>
  <c r="AB47" i="20"/>
  <c r="N52" i="19"/>
  <c r="AB48"/>
  <c r="N48"/>
  <c r="D79"/>
  <c r="F102" i="18"/>
  <c r="V65"/>
  <c r="H65"/>
  <c r="V63"/>
  <c r="AB57"/>
  <c r="N56"/>
  <c r="N54"/>
  <c r="AB53"/>
  <c r="AB47"/>
  <c r="H61" i="17"/>
  <c r="V60"/>
  <c r="H60"/>
  <c r="N50"/>
  <c r="AB48"/>
  <c r="V60" i="16"/>
  <c r="AB58"/>
  <c r="AB57"/>
  <c r="V64" i="15"/>
  <c r="H61"/>
  <c r="V62" i="27"/>
  <c r="AC62" s="1"/>
  <c r="H59"/>
  <c r="AB63" i="14"/>
  <c r="AB61"/>
  <c r="V55"/>
  <c r="AB68" i="13"/>
  <c r="AB67"/>
  <c r="N67"/>
  <c r="AB66"/>
  <c r="N65" i="25"/>
  <c r="P65" s="1"/>
  <c r="AC65" s="1"/>
  <c r="H58" i="12"/>
  <c r="P58" s="1"/>
  <c r="V54"/>
  <c r="H52"/>
  <c r="H50"/>
  <c r="P50" s="1"/>
  <c r="H46"/>
  <c r="P46" s="1"/>
  <c r="H67" i="11"/>
  <c r="P67" s="1"/>
  <c r="AB60" i="10"/>
  <c r="AB59"/>
  <c r="AC59" s="1"/>
  <c r="AB53"/>
  <c r="N53"/>
  <c r="V48"/>
  <c r="H46"/>
  <c r="P46" s="1"/>
  <c r="AC46" s="1"/>
  <c r="H45"/>
  <c r="H67" i="9"/>
  <c r="P67" s="1"/>
  <c r="AC67" s="1"/>
  <c r="V66"/>
  <c r="H45"/>
  <c r="H66" i="8"/>
  <c r="AB59"/>
  <c r="AB57"/>
  <c r="N52"/>
  <c r="N46"/>
  <c r="N67" i="7"/>
  <c r="H59"/>
  <c r="P59" s="1"/>
  <c r="H58"/>
  <c r="P58" s="1"/>
  <c r="H56"/>
  <c r="H65" i="4"/>
  <c r="P65" s="1"/>
  <c r="N59"/>
  <c r="AB58"/>
  <c r="N56"/>
  <c r="AB55"/>
  <c r="F102" i="22"/>
  <c r="J101"/>
  <c r="N101" s="1"/>
  <c r="P101" s="1"/>
  <c r="J99"/>
  <c r="Z97"/>
  <c r="T88"/>
  <c r="V88" s="1"/>
  <c r="Z87"/>
  <c r="AB87" s="1"/>
  <c r="T86"/>
  <c r="V86" s="1"/>
  <c r="AB15"/>
  <c r="L81"/>
  <c r="N81" s="1"/>
  <c r="P81" s="1"/>
  <c r="T80"/>
  <c r="V80" s="1"/>
  <c r="V31" i="20"/>
  <c r="H27"/>
  <c r="H11"/>
  <c r="H9"/>
  <c r="P9" s="1"/>
  <c r="N25" i="19"/>
  <c r="N17"/>
  <c r="N9" i="27"/>
  <c r="N46" i="26"/>
  <c r="P46" s="1"/>
  <c r="J48" i="5"/>
  <c r="AB46" i="26"/>
  <c r="X81"/>
  <c r="N63"/>
  <c r="P63" s="1"/>
  <c r="J65" i="5"/>
  <c r="J49"/>
  <c r="J82" i="26"/>
  <c r="AB12" i="9"/>
  <c r="Z82"/>
  <c r="AB82" s="1"/>
  <c r="T80"/>
  <c r="V80" s="1"/>
  <c r="V10"/>
  <c r="X85" i="10"/>
  <c r="AB85" s="1"/>
  <c r="AB15"/>
  <c r="J79" i="8"/>
  <c r="J33"/>
  <c r="J10" i="30" s="1"/>
  <c r="N9" i="8"/>
  <c r="F92"/>
  <c r="H22"/>
  <c r="V24"/>
  <c r="T94"/>
  <c r="V94" s="1"/>
  <c r="T80"/>
  <c r="V10"/>
  <c r="AB30"/>
  <c r="X100"/>
  <c r="AB100" s="1"/>
  <c r="X96"/>
  <c r="AB96" s="1"/>
  <c r="AB26"/>
  <c r="X84"/>
  <c r="AB14"/>
  <c r="AC14" s="1"/>
  <c r="F81" i="14"/>
  <c r="H81" s="1"/>
  <c r="H11"/>
  <c r="AB16"/>
  <c r="Z86"/>
  <c r="AB86" s="1"/>
  <c r="L102" i="15"/>
  <c r="N102" s="1"/>
  <c r="N32"/>
  <c r="T97" i="26"/>
  <c r="V27"/>
  <c r="L95"/>
  <c r="N25"/>
  <c r="P25" s="1"/>
  <c r="AB30"/>
  <c r="X100"/>
  <c r="AB100" s="1"/>
  <c r="T91"/>
  <c r="V21"/>
  <c r="L93"/>
  <c r="N93" s="1"/>
  <c r="N23"/>
  <c r="P23" s="1"/>
  <c r="D84"/>
  <c r="H84" s="1"/>
  <c r="P84" s="1"/>
  <c r="H14"/>
  <c r="P14" s="1"/>
  <c r="T94" i="27"/>
  <c r="V24"/>
  <c r="T102"/>
  <c r="V102" s="1"/>
  <c r="V32"/>
  <c r="D100" i="12"/>
  <c r="H30"/>
  <c r="P30" s="1"/>
  <c r="AC30" s="1"/>
  <c r="T93"/>
  <c r="V93" s="1"/>
  <c r="V23"/>
  <c r="T97" i="24"/>
  <c r="V97" s="1"/>
  <c r="V27"/>
  <c r="T92" i="9"/>
  <c r="V22"/>
  <c r="D83" i="11"/>
  <c r="H83" s="1"/>
  <c r="H13"/>
  <c r="N24"/>
  <c r="J94"/>
  <c r="N94" s="1"/>
  <c r="F98"/>
  <c r="H98" s="1"/>
  <c r="H28"/>
  <c r="L58" i="5"/>
  <c r="N56" i="26"/>
  <c r="N20"/>
  <c r="J90"/>
  <c r="N90" s="1"/>
  <c r="AB29" i="15"/>
  <c r="Z99"/>
  <c r="L83" i="17"/>
  <c r="N13"/>
  <c r="P13" s="1"/>
  <c r="AC13" s="1"/>
  <c r="X85" i="23"/>
  <c r="AB15"/>
  <c r="L93"/>
  <c r="N58"/>
  <c r="AB56" i="29"/>
  <c r="X91"/>
  <c r="X58" i="5"/>
  <c r="J58"/>
  <c r="J91" i="29"/>
  <c r="D92" i="22"/>
  <c r="H92" s="1"/>
  <c r="H57"/>
  <c r="AB55"/>
  <c r="X90"/>
  <c r="H53"/>
  <c r="D55" i="5"/>
  <c r="Z93" i="18"/>
  <c r="AB58"/>
  <c r="AB67" i="17"/>
  <c r="X69" i="5"/>
  <c r="AB66" i="17"/>
  <c r="X101"/>
  <c r="H50" i="13"/>
  <c r="P50" s="1"/>
  <c r="AC50" s="1"/>
  <c r="F52" i="5"/>
  <c r="N48" i="25"/>
  <c r="P48" s="1"/>
  <c r="J50" i="5"/>
  <c r="H44" i="25"/>
  <c r="P44" s="1"/>
  <c r="D79"/>
  <c r="H79" s="1"/>
  <c r="D46" i="5"/>
  <c r="V29" i="19"/>
  <c r="R99"/>
  <c r="V99" s="1"/>
  <c r="Z94" i="17"/>
  <c r="AB94" s="1"/>
  <c r="AB24"/>
  <c r="J96" i="15"/>
  <c r="N26"/>
  <c r="P26" s="1"/>
  <c r="AC26" s="1"/>
  <c r="R93"/>
  <c r="V23"/>
  <c r="R33"/>
  <c r="R21" i="30" s="1"/>
  <c r="H18" i="15"/>
  <c r="P18" s="1"/>
  <c r="AC18" s="1"/>
  <c r="D88"/>
  <c r="R80" i="27"/>
  <c r="V80" s="1"/>
  <c r="V10"/>
  <c r="X96" i="14"/>
  <c r="AB96" s="1"/>
  <c r="AB26"/>
  <c r="D86" i="13"/>
  <c r="H86" s="1"/>
  <c r="H16"/>
  <c r="P16" s="1"/>
  <c r="X97" i="25"/>
  <c r="AB97" s="1"/>
  <c r="AB27"/>
  <c r="D84"/>
  <c r="H84" s="1"/>
  <c r="H14"/>
  <c r="R33"/>
  <c r="R15" i="30" s="1"/>
  <c r="R79" i="25"/>
  <c r="T98" i="11"/>
  <c r="V98" s="1"/>
  <c r="V28"/>
  <c r="T91" i="10"/>
  <c r="T23" i="5"/>
  <c r="J93" i="9"/>
  <c r="N93" s="1"/>
  <c r="N23"/>
  <c r="R89"/>
  <c r="V89" s="1"/>
  <c r="V19"/>
  <c r="AB18" i="7"/>
  <c r="Z88"/>
  <c r="X83"/>
  <c r="AB13"/>
  <c r="H9" i="4"/>
  <c r="D79"/>
  <c r="H79" s="1"/>
  <c r="D33"/>
  <c r="D8" i="30" s="1"/>
  <c r="Z98" i="9"/>
  <c r="AB98" s="1"/>
  <c r="AB28"/>
  <c r="Z96"/>
  <c r="AB26"/>
  <c r="Z92"/>
  <c r="AB92" s="1"/>
  <c r="AB22"/>
  <c r="N18"/>
  <c r="J88"/>
  <c r="N88" s="1"/>
  <c r="D93" i="13"/>
  <c r="H93" s="1"/>
  <c r="H23"/>
  <c r="P23" s="1"/>
  <c r="D89"/>
  <c r="H19"/>
  <c r="P19" s="1"/>
  <c r="AC19" s="1"/>
  <c r="D85"/>
  <c r="H15"/>
  <c r="H14" i="12"/>
  <c r="P14" s="1"/>
  <c r="AC14" s="1"/>
  <c r="D84"/>
  <c r="AB11"/>
  <c r="X81"/>
  <c r="H11" i="22"/>
  <c r="F33"/>
  <c r="F28" i="30" s="1"/>
  <c r="Z100" i="22"/>
  <c r="AB100" s="1"/>
  <c r="AB30"/>
  <c r="V9" i="4"/>
  <c r="R79"/>
  <c r="V79" s="1"/>
  <c r="R60" i="5"/>
  <c r="V58" i="26"/>
  <c r="R93"/>
  <c r="V93" s="1"/>
  <c r="V18"/>
  <c r="R88"/>
  <c r="V88" s="1"/>
  <c r="J79" i="4"/>
  <c r="N79" s="1"/>
  <c r="N9"/>
  <c r="R88"/>
  <c r="V18"/>
  <c r="R93" i="11"/>
  <c r="V93" s="1"/>
  <c r="V23"/>
  <c r="V31"/>
  <c r="R101"/>
  <c r="V101" s="1"/>
  <c r="N52" i="26"/>
  <c r="P52" s="1"/>
  <c r="J87"/>
  <c r="X57" i="5"/>
  <c r="AB55" i="26"/>
  <c r="F81" i="7"/>
  <c r="H81" s="1"/>
  <c r="H11"/>
  <c r="L97" i="25"/>
  <c r="N97" s="1"/>
  <c r="P97" s="1"/>
  <c r="N27"/>
  <c r="R87"/>
  <c r="V87" s="1"/>
  <c r="V17"/>
  <c r="X79"/>
  <c r="AB9"/>
  <c r="F96" i="12"/>
  <c r="H96" s="1"/>
  <c r="P96" s="1"/>
  <c r="H26"/>
  <c r="P26" s="1"/>
  <c r="D96" i="13"/>
  <c r="H96" s="1"/>
  <c r="H26"/>
  <c r="P26" s="1"/>
  <c r="F102"/>
  <c r="H102" s="1"/>
  <c r="H32"/>
  <c r="P32" s="1"/>
  <c r="D95" i="14"/>
  <c r="H25"/>
  <c r="D99"/>
  <c r="H29"/>
  <c r="F80" i="15"/>
  <c r="H10"/>
  <c r="J81" i="29"/>
  <c r="N81" s="1"/>
  <c r="N11"/>
  <c r="L89" i="18"/>
  <c r="N89" s="1"/>
  <c r="N19"/>
  <c r="Z97"/>
  <c r="AB27"/>
  <c r="R82" i="20"/>
  <c r="V12"/>
  <c r="R33"/>
  <c r="R26" i="30" s="1"/>
  <c r="AB14" i="20"/>
  <c r="X84"/>
  <c r="Z86"/>
  <c r="AB86" s="1"/>
  <c r="AB16"/>
  <c r="AB20"/>
  <c r="X90"/>
  <c r="D92"/>
  <c r="H92" s="1"/>
  <c r="H22"/>
  <c r="H25"/>
  <c r="D95"/>
  <c r="H95" s="1"/>
  <c r="AB26"/>
  <c r="Z96"/>
  <c r="AB96" s="1"/>
  <c r="T95" i="23"/>
  <c r="V25"/>
  <c r="F101"/>
  <c r="H101" s="1"/>
  <c r="P101" s="1"/>
  <c r="H31"/>
  <c r="P22" i="19"/>
  <c r="AC22" s="1"/>
  <c r="AB99" i="16"/>
  <c r="N80"/>
  <c r="R95" i="26"/>
  <c r="V95" s="1"/>
  <c r="F88"/>
  <c r="H88" s="1"/>
  <c r="P88" s="1"/>
  <c r="P61" i="12"/>
  <c r="AC61" s="1"/>
  <c r="P61" i="27"/>
  <c r="AC61" s="1"/>
  <c r="AB27" i="21"/>
  <c r="V87"/>
  <c r="P29" i="15"/>
  <c r="D96" i="19"/>
  <c r="N28" i="18"/>
  <c r="T33" i="19"/>
  <c r="T25" i="30" s="1"/>
  <c r="N11" i="13"/>
  <c r="P11" s="1"/>
  <c r="AC11" s="1"/>
  <c r="V21" i="21"/>
  <c r="AB12"/>
  <c r="AB20"/>
  <c r="AB28"/>
  <c r="V23"/>
  <c r="N20" i="19"/>
  <c r="V89" i="21"/>
  <c r="N23" i="16"/>
  <c r="N33" i="22"/>
  <c r="N28" i="30" s="1"/>
  <c r="AC13" i="25"/>
  <c r="V88" i="8"/>
  <c r="V93"/>
  <c r="Z88" i="26"/>
  <c r="AB88" s="1"/>
  <c r="J98"/>
  <c r="N98" s="1"/>
  <c r="X97"/>
  <c r="AB25" i="13"/>
  <c r="AB10" i="8"/>
  <c r="T82"/>
  <c r="V82" s="1"/>
  <c r="F84"/>
  <c r="H84" s="1"/>
  <c r="P84" s="1"/>
  <c r="D102"/>
  <c r="H102" s="1"/>
  <c r="D33" i="26"/>
  <c r="D18" i="30" s="1"/>
  <c r="P32" i="26"/>
  <c r="L102" i="13"/>
  <c r="N102" s="1"/>
  <c r="H9" i="14"/>
  <c r="T82" i="19"/>
  <c r="H93" i="16"/>
  <c r="AC45" i="18"/>
  <c r="N100" i="15"/>
  <c r="R65" i="5"/>
  <c r="T55"/>
  <c r="R59"/>
  <c r="D47"/>
  <c r="Z92" i="17"/>
  <c r="F88" i="25"/>
  <c r="H16" i="24"/>
  <c r="N27" i="15"/>
  <c r="P27" s="1"/>
  <c r="Z33" i="21"/>
  <c r="Z27" i="30" s="1"/>
  <c r="J94" i="18"/>
  <c r="N22"/>
  <c r="N18"/>
  <c r="N14"/>
  <c r="N10"/>
  <c r="P10" s="1"/>
  <c r="AC10" s="1"/>
  <c r="V14" i="17"/>
  <c r="V79" i="25"/>
  <c r="AB102"/>
  <c r="AB32" i="12"/>
  <c r="N20" i="14"/>
  <c r="V12" i="29"/>
  <c r="N18" i="19"/>
  <c r="P18" s="1"/>
  <c r="AC18" s="1"/>
  <c r="N29" i="17"/>
  <c r="AB86" i="21"/>
  <c r="AB90"/>
  <c r="AB98"/>
  <c r="V93"/>
  <c r="V18" i="16"/>
  <c r="H11" i="15"/>
  <c r="H15"/>
  <c r="H19"/>
  <c r="P19" s="1"/>
  <c r="J33" i="17"/>
  <c r="J23" i="30" s="1"/>
  <c r="T33" i="17"/>
  <c r="T23" i="30" s="1"/>
  <c r="R88" i="25"/>
  <c r="T33" i="21"/>
  <c r="T27" i="30" s="1"/>
  <c r="N12" i="16"/>
  <c r="P12" s="1"/>
  <c r="N20"/>
  <c r="P20" s="1"/>
  <c r="N30"/>
  <c r="P30" s="1"/>
  <c r="AC30" s="1"/>
  <c r="AB14"/>
  <c r="N20" i="24"/>
  <c r="P20" s="1"/>
  <c r="H23" i="22"/>
  <c r="P23" s="1"/>
  <c r="H22" i="21"/>
  <c r="D33" i="24"/>
  <c r="D31" i="30" s="1"/>
  <c r="N25" i="16"/>
  <c r="N93"/>
  <c r="H25"/>
  <c r="P14" i="15"/>
  <c r="AB23" i="19"/>
  <c r="AB9"/>
  <c r="L33"/>
  <c r="L25" i="30" s="1"/>
  <c r="N83" i="17"/>
  <c r="D33" i="25"/>
  <c r="D15" i="30" s="1"/>
  <c r="AB20" i="12"/>
  <c r="V100"/>
  <c r="H102" i="27"/>
  <c r="P102" s="1"/>
  <c r="H30"/>
  <c r="P30" s="1"/>
  <c r="AC26"/>
  <c r="R34" i="13"/>
  <c r="R16" i="30" s="1"/>
  <c r="V16" i="8"/>
  <c r="V26"/>
  <c r="V30"/>
  <c r="T33"/>
  <c r="T10" i="30" s="1"/>
  <c r="L89" i="26"/>
  <c r="N89" s="1"/>
  <c r="P89" s="1"/>
  <c r="AC89" s="1"/>
  <c r="AB10" i="13"/>
  <c r="AB22"/>
  <c r="AB28"/>
  <c r="N84" i="8"/>
  <c r="P32"/>
  <c r="AC32" s="1"/>
  <c r="H9" i="9"/>
  <c r="N47" i="26"/>
  <c r="V45"/>
  <c r="X64" i="5"/>
  <c r="D96" i="26"/>
  <c r="H96" s="1"/>
  <c r="P96" s="1"/>
  <c r="N11"/>
  <c r="P11" s="1"/>
  <c r="X80"/>
  <c r="AB80" s="1"/>
  <c r="AB95"/>
  <c r="D68"/>
  <c r="D50" i="30" s="1"/>
  <c r="AB98" i="26"/>
  <c r="X80" i="8"/>
  <c r="AB80" s="1"/>
  <c r="AB24"/>
  <c r="J95"/>
  <c r="N95" s="1"/>
  <c r="H54" i="26"/>
  <c r="P54" s="1"/>
  <c r="D101"/>
  <c r="H101" s="1"/>
  <c r="D93" i="8"/>
  <c r="H93" s="1"/>
  <c r="Z80" i="9"/>
  <c r="AB80" s="1"/>
  <c r="AB57" i="26"/>
  <c r="N21"/>
  <c r="T92" i="8"/>
  <c r="V92" s="1"/>
  <c r="AB97" i="27"/>
  <c r="AB83"/>
  <c r="AB18" i="14"/>
  <c r="Z33" i="8"/>
  <c r="Z10" i="30" s="1"/>
  <c r="AB11" i="10"/>
  <c r="AB14" i="26"/>
  <c r="D66" i="5"/>
  <c r="Z86" i="8"/>
  <c r="F82"/>
  <c r="H82" s="1"/>
  <c r="H18" i="26"/>
  <c r="AB91" i="15"/>
  <c r="N98" i="4"/>
  <c r="V90" i="7"/>
  <c r="AB29" i="20"/>
  <c r="V11" i="18"/>
  <c r="AB21" i="13"/>
  <c r="D34"/>
  <c r="D16" i="30" s="1"/>
  <c r="F87" i="13"/>
  <c r="H87" s="1"/>
  <c r="F97" i="12"/>
  <c r="F99"/>
  <c r="AB93" i="29"/>
  <c r="P21" i="24"/>
  <c r="H79" i="16"/>
  <c r="X94" i="25"/>
  <c r="Z89"/>
  <c r="AB89" s="1"/>
  <c r="T90" i="13"/>
  <c r="Z89" i="29"/>
  <c r="AB89" s="1"/>
  <c r="AB19" i="23"/>
  <c r="F96" i="21"/>
  <c r="D92" i="18"/>
  <c r="P19" i="20"/>
  <c r="P31"/>
  <c r="H85" i="29"/>
  <c r="Z68" i="23"/>
  <c r="Z62" i="30" s="1"/>
  <c r="D100" i="4"/>
  <c r="T84" i="13"/>
  <c r="Z63" i="5"/>
  <c r="Z96" i="26"/>
  <c r="AB96" s="1"/>
  <c r="N27"/>
  <c r="P27" s="1"/>
  <c r="J97"/>
  <c r="N97" s="1"/>
  <c r="P97" s="1"/>
  <c r="Z56" i="5"/>
  <c r="AB54" i="26"/>
  <c r="T82" i="9"/>
  <c r="V82" s="1"/>
  <c r="V12"/>
  <c r="AB17" i="10"/>
  <c r="X87"/>
  <c r="AB87" s="1"/>
  <c r="D98" i="8"/>
  <c r="H98" s="1"/>
  <c r="H28"/>
  <c r="P28" s="1"/>
  <c r="AC28" s="1"/>
  <c r="J87"/>
  <c r="N17"/>
  <c r="T90"/>
  <c r="V20"/>
  <c r="AB28"/>
  <c r="X98"/>
  <c r="H21"/>
  <c r="P21" s="1"/>
  <c r="D91"/>
  <c r="X82"/>
  <c r="AB82" s="1"/>
  <c r="AB12"/>
  <c r="F33"/>
  <c r="F10" i="30" s="1"/>
  <c r="H9" i="8"/>
  <c r="P9" s="1"/>
  <c r="AC9" s="1"/>
  <c r="F79"/>
  <c r="Z84" i="14"/>
  <c r="AB84" s="1"/>
  <c r="AB14"/>
  <c r="L95" i="12"/>
  <c r="N25"/>
  <c r="L66" i="5"/>
  <c r="L99" i="26"/>
  <c r="AB20"/>
  <c r="X90"/>
  <c r="H16"/>
  <c r="F33"/>
  <c r="F18" i="30" s="1"/>
  <c r="F86" i="26"/>
  <c r="H86" s="1"/>
  <c r="T54" i="5"/>
  <c r="V52" i="26"/>
  <c r="F59" i="5"/>
  <c r="H57" i="26"/>
  <c r="P57" s="1"/>
  <c r="AC57" s="1"/>
  <c r="R83"/>
  <c r="V83" s="1"/>
  <c r="V13"/>
  <c r="N31"/>
  <c r="P31" s="1"/>
  <c r="AC31" s="1"/>
  <c r="J101"/>
  <c r="N101" s="1"/>
  <c r="P101" s="1"/>
  <c r="X68" i="5"/>
  <c r="AB68" s="1"/>
  <c r="AB66" i="26"/>
  <c r="T59" i="5"/>
  <c r="T92" i="26"/>
  <c r="V57"/>
  <c r="V65"/>
  <c r="AC65" s="1"/>
  <c r="R67" i="5"/>
  <c r="J53"/>
  <c r="N53" s="1"/>
  <c r="N51" i="26"/>
  <c r="P51" s="1"/>
  <c r="F93"/>
  <c r="H93" s="1"/>
  <c r="P93" s="1"/>
  <c r="H58"/>
  <c r="F83" i="8"/>
  <c r="H83" s="1"/>
  <c r="H13"/>
  <c r="P13" s="1"/>
  <c r="V14" i="14"/>
  <c r="R84"/>
  <c r="V84" s="1"/>
  <c r="V18"/>
  <c r="R88"/>
  <c r="V26"/>
  <c r="R96"/>
  <c r="V96" s="1"/>
  <c r="R98"/>
  <c r="V98" s="1"/>
  <c r="V28"/>
  <c r="V30" i="27"/>
  <c r="T100"/>
  <c r="V100" s="1"/>
  <c r="H15" i="12"/>
  <c r="D85"/>
  <c r="H85" s="1"/>
  <c r="T64" i="5"/>
  <c r="V62" i="26"/>
  <c r="T83" i="9"/>
  <c r="V83" s="1"/>
  <c r="V13"/>
  <c r="T94"/>
  <c r="V94" s="1"/>
  <c r="V24"/>
  <c r="F85" i="7"/>
  <c r="H85" s="1"/>
  <c r="H15"/>
  <c r="L84" i="16"/>
  <c r="N84" s="1"/>
  <c r="P84" s="1"/>
  <c r="N14"/>
  <c r="X79" i="18"/>
  <c r="AB79" s="1"/>
  <c r="AB9"/>
  <c r="X93" i="17"/>
  <c r="AB93" s="1"/>
  <c r="AB23"/>
  <c r="R97"/>
  <c r="V97" s="1"/>
  <c r="V27"/>
  <c r="Z80" i="20"/>
  <c r="AB80" s="1"/>
  <c r="AB10"/>
  <c r="N13"/>
  <c r="J83"/>
  <c r="N83" s="1"/>
  <c r="V17"/>
  <c r="T87"/>
  <c r="V87" s="1"/>
  <c r="F91"/>
  <c r="H91" s="1"/>
  <c r="H21"/>
  <c r="P21" s="1"/>
  <c r="L95"/>
  <c r="N25"/>
  <c r="R97"/>
  <c r="V97" s="1"/>
  <c r="V27"/>
  <c r="V13" i="23"/>
  <c r="R83"/>
  <c r="N55"/>
  <c r="P55" s="1"/>
  <c r="AC55" s="1"/>
  <c r="L90"/>
  <c r="N90" s="1"/>
  <c r="H64" i="22"/>
  <c r="D99"/>
  <c r="H99" s="1"/>
  <c r="X97"/>
  <c r="AB97" s="1"/>
  <c r="AB62"/>
  <c r="H62"/>
  <c r="D97"/>
  <c r="H97" s="1"/>
  <c r="D94"/>
  <c r="H59"/>
  <c r="P59" s="1"/>
  <c r="AB53"/>
  <c r="X88"/>
  <c r="T94" i="21"/>
  <c r="V94" s="1"/>
  <c r="V59"/>
  <c r="L94" i="18"/>
  <c r="N59"/>
  <c r="P59" s="1"/>
  <c r="AC59" s="1"/>
  <c r="T90" i="17"/>
  <c r="V55"/>
  <c r="V54"/>
  <c r="T89"/>
  <c r="V89" s="1"/>
  <c r="N61" i="25"/>
  <c r="P61" s="1"/>
  <c r="AC61" s="1"/>
  <c r="J63" i="5"/>
  <c r="X95" i="25"/>
  <c r="AB60"/>
  <c r="N60"/>
  <c r="P60" s="1"/>
  <c r="J95"/>
  <c r="L61" i="5"/>
  <c r="N59" i="25"/>
  <c r="R57" i="5"/>
  <c r="V55" i="25"/>
  <c r="R90"/>
  <c r="D89"/>
  <c r="H89" s="1"/>
  <c r="H54"/>
  <c r="P54" s="1"/>
  <c r="AC54" s="1"/>
  <c r="J51" i="5"/>
  <c r="N49" i="25"/>
  <c r="P49" s="1"/>
  <c r="R48" i="5"/>
  <c r="V46" i="25"/>
  <c r="R68"/>
  <c r="R47" i="30" s="1"/>
  <c r="V44" i="25"/>
  <c r="R46" i="5"/>
  <c r="H66" i="12"/>
  <c r="P66" s="1"/>
  <c r="D68" i="5"/>
  <c r="H24" i="22"/>
  <c r="P24" s="1"/>
  <c r="F94"/>
  <c r="H29" i="19"/>
  <c r="D99"/>
  <c r="F94" i="17"/>
  <c r="H94" s="1"/>
  <c r="H24"/>
  <c r="F84"/>
  <c r="H84" s="1"/>
  <c r="F33"/>
  <c r="F23" i="30" s="1"/>
  <c r="AB19" i="15"/>
  <c r="Z89"/>
  <c r="F86"/>
  <c r="H86" s="1"/>
  <c r="P86" s="1"/>
  <c r="H16"/>
  <c r="J83"/>
  <c r="N83" s="1"/>
  <c r="P83" s="1"/>
  <c r="N13"/>
  <c r="J81"/>
  <c r="N81" s="1"/>
  <c r="P81" s="1"/>
  <c r="N11"/>
  <c r="Z100" i="27"/>
  <c r="AB100" s="1"/>
  <c r="AB30"/>
  <c r="R82"/>
  <c r="V82" s="1"/>
  <c r="V12"/>
  <c r="X102" i="14"/>
  <c r="AB102" s="1"/>
  <c r="AB32"/>
  <c r="Z93"/>
  <c r="AB93" s="1"/>
  <c r="AB23"/>
  <c r="X102" i="13"/>
  <c r="AB102" s="1"/>
  <c r="AB32"/>
  <c r="D100"/>
  <c r="H100" s="1"/>
  <c r="P100" s="1"/>
  <c r="H30"/>
  <c r="P30" s="1"/>
  <c r="T92"/>
  <c r="V92" s="1"/>
  <c r="V22"/>
  <c r="J93" i="25"/>
  <c r="N23"/>
  <c r="D86"/>
  <c r="H86" s="1"/>
  <c r="H16"/>
  <c r="J102" i="12"/>
  <c r="N32"/>
  <c r="P32" s="1"/>
  <c r="AC32" s="1"/>
  <c r="R88"/>
  <c r="R103" s="1"/>
  <c r="R78" i="30" s="1"/>
  <c r="V18" i="12"/>
  <c r="T91" i="11"/>
  <c r="V91" s="1"/>
  <c r="V21"/>
  <c r="J86" i="10"/>
  <c r="N86" s="1"/>
  <c r="N16"/>
  <c r="J82"/>
  <c r="N12"/>
  <c r="T102" i="9"/>
  <c r="V102" s="1"/>
  <c r="V32"/>
  <c r="AB25"/>
  <c r="X95"/>
  <c r="N9"/>
  <c r="J79"/>
  <c r="H27" i="4"/>
  <c r="F97"/>
  <c r="X89"/>
  <c r="AB89" s="1"/>
  <c r="AB19"/>
  <c r="F85"/>
  <c r="H85" s="1"/>
  <c r="H15"/>
  <c r="P15" s="1"/>
  <c r="Z79"/>
  <c r="AB79" s="1"/>
  <c r="AB9"/>
  <c r="AB27" i="26"/>
  <c r="Z97"/>
  <c r="AB11"/>
  <c r="Z81"/>
  <c r="AB23"/>
  <c r="X93"/>
  <c r="V10"/>
  <c r="T80"/>
  <c r="V80" s="1"/>
  <c r="T33"/>
  <c r="T18" i="30" s="1"/>
  <c r="V22" i="26"/>
  <c r="R92"/>
  <c r="L86"/>
  <c r="N86" s="1"/>
  <c r="N16"/>
  <c r="T83" i="7"/>
  <c r="V83" s="1"/>
  <c r="V13"/>
  <c r="J46" i="5"/>
  <c r="N44" i="26"/>
  <c r="P44" s="1"/>
  <c r="AC44" s="1"/>
  <c r="V14" i="9"/>
  <c r="R84"/>
  <c r="V84" s="1"/>
  <c r="L82"/>
  <c r="N12"/>
  <c r="T84" i="10"/>
  <c r="V84" s="1"/>
  <c r="V14"/>
  <c r="N18" i="13"/>
  <c r="J88"/>
  <c r="N88" s="1"/>
  <c r="V20"/>
  <c r="R90"/>
  <c r="V90" s="1"/>
  <c r="AB15" i="14"/>
  <c r="X85"/>
  <c r="AB85" s="1"/>
  <c r="AB31" i="12"/>
  <c r="X101"/>
  <c r="Z99"/>
  <c r="AB99" s="1"/>
  <c r="AB29"/>
  <c r="AB13"/>
  <c r="Z83"/>
  <c r="AB83" s="1"/>
  <c r="T92" i="29"/>
  <c r="V92" s="1"/>
  <c r="V22"/>
  <c r="T95" i="4"/>
  <c r="V95" s="1"/>
  <c r="V25"/>
  <c r="V24" i="13"/>
  <c r="R94"/>
  <c r="V94" s="1"/>
  <c r="N28"/>
  <c r="J98"/>
  <c r="N98" s="1"/>
  <c r="R101"/>
  <c r="V101" s="1"/>
  <c r="V31"/>
  <c r="J79" i="15"/>
  <c r="N79" s="1"/>
  <c r="N9"/>
  <c r="P9" s="1"/>
  <c r="AC9" s="1"/>
  <c r="T83" i="18"/>
  <c r="V13"/>
  <c r="D97" i="29"/>
  <c r="H97" s="1"/>
  <c r="H27"/>
  <c r="N29"/>
  <c r="J99"/>
  <c r="N99" s="1"/>
  <c r="AB62" i="1"/>
  <c r="X97"/>
  <c r="AB49"/>
  <c r="X84"/>
  <c r="X103" i="21"/>
  <c r="X91" i="30" s="1"/>
  <c r="P16" i="15"/>
  <c r="R33" i="26"/>
  <c r="R18" i="30" s="1"/>
  <c r="V93" i="15"/>
  <c r="X33" i="21"/>
  <c r="X27" i="30" s="1"/>
  <c r="D33" i="21"/>
  <c r="D27" i="30" s="1"/>
  <c r="P29" i="21"/>
  <c r="AC29" s="1"/>
  <c r="N17"/>
  <c r="P17" s="1"/>
  <c r="AC17" s="1"/>
  <c r="L33" i="15"/>
  <c r="L21" i="30" s="1"/>
  <c r="AB16" i="21"/>
  <c r="P11"/>
  <c r="AC11" s="1"/>
  <c r="N22" i="16"/>
  <c r="P22" s="1"/>
  <c r="H26" i="21"/>
  <c r="H92" i="16"/>
  <c r="V80" i="8"/>
  <c r="D12" i="5"/>
  <c r="H86" i="8"/>
  <c r="P86" s="1"/>
  <c r="R96" i="26"/>
  <c r="R79"/>
  <c r="V79" s="1"/>
  <c r="D33" i="8"/>
  <c r="D10" i="30" s="1"/>
  <c r="D98" i="13"/>
  <c r="H98" s="1"/>
  <c r="L33" i="26"/>
  <c r="L18" i="30" s="1"/>
  <c r="V64" i="26"/>
  <c r="P49"/>
  <c r="AC49" s="1"/>
  <c r="J85"/>
  <c r="N85" s="1"/>
  <c r="V83" i="18"/>
  <c r="D68" i="29"/>
  <c r="D61" i="30" s="1"/>
  <c r="P55" i="18"/>
  <c r="L68" i="17"/>
  <c r="L55" i="30" s="1"/>
  <c r="X49" i="5"/>
  <c r="J62"/>
  <c r="F87" i="17"/>
  <c r="L94" i="25"/>
  <c r="N94" s="1"/>
  <c r="J102" i="26"/>
  <c r="N102" s="1"/>
  <c r="AC31" i="8"/>
  <c r="V14" i="19"/>
  <c r="N25" i="21"/>
  <c r="P25" s="1"/>
  <c r="AB18" i="24"/>
  <c r="V79" i="21"/>
  <c r="AC9" i="26"/>
  <c r="P14" i="17"/>
  <c r="AC14" s="1"/>
  <c r="V23"/>
  <c r="V10" i="19"/>
  <c r="AB18" i="16"/>
  <c r="AB16"/>
  <c r="D92" i="19"/>
  <c r="H92" s="1"/>
  <c r="P92" s="1"/>
  <c r="T33" i="25"/>
  <c r="T15" i="30" s="1"/>
  <c r="AB94" i="25"/>
  <c r="X33" i="12"/>
  <c r="X14" i="30" s="1"/>
  <c r="N90" i="14"/>
  <c r="N26" i="19"/>
  <c r="AC15" i="25"/>
  <c r="AB18" i="21"/>
  <c r="AB22"/>
  <c r="AB26"/>
  <c r="AB30"/>
  <c r="V14" i="16"/>
  <c r="H89" i="15"/>
  <c r="P89" s="1"/>
  <c r="H23"/>
  <c r="J83" i="25"/>
  <c r="N83" s="1"/>
  <c r="P83" s="1"/>
  <c r="R92"/>
  <c r="V92" s="1"/>
  <c r="R98" i="21"/>
  <c r="R103" s="1"/>
  <c r="R91" i="30" s="1"/>
  <c r="N82" i="16"/>
  <c r="N90"/>
  <c r="P90" s="1"/>
  <c r="P24"/>
  <c r="AB84"/>
  <c r="AB97" i="29"/>
  <c r="N14" i="19"/>
  <c r="P14" s="1"/>
  <c r="D79" i="24"/>
  <c r="P29"/>
  <c r="F33" i="16"/>
  <c r="F22" i="30" s="1"/>
  <c r="V19" i="16"/>
  <c r="X33" i="19"/>
  <c r="X25" i="30" s="1"/>
  <c r="P23" i="25"/>
  <c r="P27"/>
  <c r="P13" i="12"/>
  <c r="H19"/>
  <c r="H99"/>
  <c r="P99" s="1"/>
  <c r="J33"/>
  <c r="J14" i="30" s="1"/>
  <c r="J95" i="12"/>
  <c r="H96" i="27"/>
  <c r="J86" i="13"/>
  <c r="N86" s="1"/>
  <c r="V86" i="8"/>
  <c r="V90"/>
  <c r="V96"/>
  <c r="H17" i="9"/>
  <c r="X34" i="13"/>
  <c r="X16" i="30" s="1"/>
  <c r="H20" i="8"/>
  <c r="P20" s="1"/>
  <c r="R47" i="5"/>
  <c r="X48"/>
  <c r="D80" i="26"/>
  <c r="H80" s="1"/>
  <c r="V25"/>
  <c r="V60"/>
  <c r="X68"/>
  <c r="X50" i="30" s="1"/>
  <c r="V97" i="26"/>
  <c r="V29" i="8"/>
  <c r="AC29" s="1"/>
  <c r="R55" i="5"/>
  <c r="H11" i="8"/>
  <c r="P11" s="1"/>
  <c r="P15"/>
  <c r="T100" i="26"/>
  <c r="V100" s="1"/>
  <c r="H92"/>
  <c r="P92" s="1"/>
  <c r="AB22"/>
  <c r="D94"/>
  <c r="H94" s="1"/>
  <c r="AB18" i="8"/>
  <c r="F81" i="26"/>
  <c r="H81" s="1"/>
  <c r="AB10" i="14"/>
  <c r="F60" i="5"/>
  <c r="X85" i="26"/>
  <c r="AB85" s="1"/>
  <c r="R99"/>
  <c r="V99" s="1"/>
  <c r="T100" i="13"/>
  <c r="V100" s="1"/>
  <c r="N19" i="11"/>
  <c r="R92" i="20"/>
  <c r="V92" s="1"/>
  <c r="P24" i="15"/>
  <c r="N31" i="4"/>
  <c r="F100" i="12"/>
  <c r="AB102"/>
  <c r="P29"/>
  <c r="H97"/>
  <c r="P31" i="27"/>
  <c r="AC31" s="1"/>
  <c r="AB89" i="16"/>
  <c r="AB29"/>
  <c r="V87"/>
  <c r="J33"/>
  <c r="J22" i="30" s="1"/>
  <c r="V52" i="13"/>
  <c r="Z102" i="27"/>
  <c r="AB102" s="1"/>
  <c r="AB18" i="4"/>
  <c r="X88"/>
  <c r="AB88" s="1"/>
  <c r="X90"/>
  <c r="AB90" s="1"/>
  <c r="AB20"/>
  <c r="X65" i="5"/>
  <c r="AB65" s="1"/>
  <c r="AB63" i="26"/>
  <c r="X66" i="5"/>
  <c r="AB66" s="1"/>
  <c r="AB64" i="26"/>
  <c r="T61" i="5"/>
  <c r="V61" s="1"/>
  <c r="V59" i="26"/>
  <c r="F58" i="5"/>
  <c r="H56" i="26"/>
  <c r="X99"/>
  <c r="AB99" s="1"/>
  <c r="AB29"/>
  <c r="R102"/>
  <c r="V102" s="1"/>
  <c r="V32"/>
  <c r="J100"/>
  <c r="N100" s="1"/>
  <c r="P100" s="1"/>
  <c r="AC100" s="1"/>
  <c r="N30"/>
  <c r="P30" s="1"/>
  <c r="D99"/>
  <c r="H99" s="1"/>
  <c r="H29"/>
  <c r="P29" s="1"/>
  <c r="D100" i="8"/>
  <c r="H100" s="1"/>
  <c r="P100" s="1"/>
  <c r="AC100" s="1"/>
  <c r="H30"/>
  <c r="X92"/>
  <c r="AB92" s="1"/>
  <c r="AB22"/>
  <c r="F99" i="25"/>
  <c r="H99" s="1"/>
  <c r="P99" s="1"/>
  <c r="H29"/>
  <c r="P29" s="1"/>
  <c r="J92"/>
  <c r="N22"/>
  <c r="P22" s="1"/>
  <c r="AC22" s="1"/>
  <c r="R79" i="7"/>
  <c r="V79" s="1"/>
  <c r="V9"/>
  <c r="T84"/>
  <c r="V14"/>
  <c r="Z86"/>
  <c r="AB86" s="1"/>
  <c r="AB16"/>
  <c r="D84" i="11"/>
  <c r="H84" s="1"/>
  <c r="H14"/>
  <c r="F49" i="5"/>
  <c r="H47" i="26"/>
  <c r="V10" i="7"/>
  <c r="R80"/>
  <c r="V80" s="1"/>
  <c r="L92"/>
  <c r="N92" s="1"/>
  <c r="N22"/>
  <c r="R83" i="11"/>
  <c r="V13"/>
  <c r="X101" i="25"/>
  <c r="AB101" s="1"/>
  <c r="AB31"/>
  <c r="F92" i="17"/>
  <c r="H92" s="1"/>
  <c r="H22"/>
  <c r="P22" s="1"/>
  <c r="R86"/>
  <c r="V86" s="1"/>
  <c r="V16"/>
  <c r="AC16" s="1"/>
  <c r="V15" i="18"/>
  <c r="R85"/>
  <c r="V85" s="1"/>
  <c r="D85" i="17"/>
  <c r="H85" s="1"/>
  <c r="H15"/>
  <c r="P15" s="1"/>
  <c r="AC15" s="1"/>
  <c r="V20"/>
  <c r="R90"/>
  <c r="R101" i="23"/>
  <c r="V101" s="1"/>
  <c r="V31"/>
  <c r="AB58"/>
  <c r="X68"/>
  <c r="X62" i="30" s="1"/>
  <c r="AB47" i="23"/>
  <c r="Z82"/>
  <c r="AB82" s="1"/>
  <c r="V64" i="22"/>
  <c r="T99"/>
  <c r="V99" s="1"/>
  <c r="T94"/>
  <c r="V94" s="1"/>
  <c r="V59"/>
  <c r="T90"/>
  <c r="V90" s="1"/>
  <c r="V55"/>
  <c r="X79"/>
  <c r="AB79" s="1"/>
  <c r="AB44"/>
  <c r="R92" i="19"/>
  <c r="V57"/>
  <c r="X99" i="18"/>
  <c r="AB64"/>
  <c r="X97"/>
  <c r="AB62"/>
  <c r="AB60"/>
  <c r="X68"/>
  <c r="X56" i="30" s="1"/>
  <c r="X95" i="18"/>
  <c r="H47"/>
  <c r="D82"/>
  <c r="H82" s="1"/>
  <c r="AB60" i="13"/>
  <c r="Z62" i="5"/>
  <c r="H47" i="13"/>
  <c r="D49" i="5"/>
  <c r="D82" i="13"/>
  <c r="H63" i="25"/>
  <c r="F98"/>
  <c r="H98" s="1"/>
  <c r="V52"/>
  <c r="R54" i="5"/>
  <c r="V54" s="1"/>
  <c r="H52" i="25"/>
  <c r="P52" s="1"/>
  <c r="D54" i="5"/>
  <c r="N45" i="25"/>
  <c r="L80"/>
  <c r="N80" s="1"/>
  <c r="N67" i="12"/>
  <c r="P67" s="1"/>
  <c r="L102"/>
  <c r="AB66"/>
  <c r="Z101"/>
  <c r="V64"/>
  <c r="R66" i="5"/>
  <c r="R102" i="7"/>
  <c r="V67"/>
  <c r="V64"/>
  <c r="T99"/>
  <c r="V99" s="1"/>
  <c r="V61"/>
  <c r="T96"/>
  <c r="AB49"/>
  <c r="Z84"/>
  <c r="AB84" s="1"/>
  <c r="AB48"/>
  <c r="Z68"/>
  <c r="Z41" i="30" s="1"/>
  <c r="N51" i="4"/>
  <c r="L86"/>
  <c r="N86" s="1"/>
  <c r="L84"/>
  <c r="N49"/>
  <c r="H26" i="22"/>
  <c r="P26" s="1"/>
  <c r="AC26" s="1"/>
  <c r="D96"/>
  <c r="H18"/>
  <c r="P18" s="1"/>
  <c r="AC18" s="1"/>
  <c r="D88"/>
  <c r="H88" s="1"/>
  <c r="R87"/>
  <c r="V17"/>
  <c r="R83"/>
  <c r="V13"/>
  <c r="H26" i="20"/>
  <c r="D96"/>
  <c r="H23"/>
  <c r="P23" s="1"/>
  <c r="AC23" s="1"/>
  <c r="F93"/>
  <c r="H93" s="1"/>
  <c r="J85"/>
  <c r="N85" s="1"/>
  <c r="N15"/>
  <c r="P15" s="1"/>
  <c r="Z102" i="19"/>
  <c r="AB102" s="1"/>
  <c r="AB32"/>
  <c r="N31"/>
  <c r="P31" s="1"/>
  <c r="L101"/>
  <c r="V28" i="17"/>
  <c r="R98"/>
  <c r="T94"/>
  <c r="V24"/>
  <c r="J90"/>
  <c r="N90" s="1"/>
  <c r="N20"/>
  <c r="R100" i="15"/>
  <c r="V100" s="1"/>
  <c r="V30"/>
  <c r="V13" i="27"/>
  <c r="R83"/>
  <c r="V83" s="1"/>
  <c r="X82" i="14"/>
  <c r="AB82" s="1"/>
  <c r="AB12"/>
  <c r="J87" i="13"/>
  <c r="N87" s="1"/>
  <c r="N17"/>
  <c r="P17" s="1"/>
  <c r="Z83"/>
  <c r="AB83" s="1"/>
  <c r="AB13"/>
  <c r="T101" i="25"/>
  <c r="V101" s="1"/>
  <c r="V31"/>
  <c r="L95"/>
  <c r="N25"/>
  <c r="P25" s="1"/>
  <c r="AC25" s="1"/>
  <c r="R91"/>
  <c r="V91" s="1"/>
  <c r="V21"/>
  <c r="AC21" s="1"/>
  <c r="N17"/>
  <c r="P17" s="1"/>
  <c r="AC17" s="1"/>
  <c r="J87"/>
  <c r="N87" s="1"/>
  <c r="Z95" i="11"/>
  <c r="AB25"/>
  <c r="Z88"/>
  <c r="AB18"/>
  <c r="L99" i="9"/>
  <c r="N99" s="1"/>
  <c r="N29"/>
  <c r="J97"/>
  <c r="N27"/>
  <c r="L92"/>
  <c r="N92" s="1"/>
  <c r="N22"/>
  <c r="J100" i="7"/>
  <c r="N30"/>
  <c r="T91"/>
  <c r="V91" s="1"/>
  <c r="V21"/>
  <c r="V30" i="4"/>
  <c r="R100"/>
  <c r="V100" s="1"/>
  <c r="AB29"/>
  <c r="Z99"/>
  <c r="AB99" s="1"/>
  <c r="D95"/>
  <c r="H25"/>
  <c r="V26" i="26"/>
  <c r="T96"/>
  <c r="N12"/>
  <c r="P12" s="1"/>
  <c r="AC12" s="1"/>
  <c r="L82"/>
  <c r="V85" i="8"/>
  <c r="V82" i="26"/>
  <c r="AB86" i="8"/>
  <c r="P21" i="26"/>
  <c r="AB86" i="4"/>
  <c r="N82" i="9"/>
  <c r="F57" i="5"/>
  <c r="Z58"/>
  <c r="L59"/>
  <c r="N59" s="1"/>
  <c r="Z91" i="26"/>
  <c r="AB91" s="1"/>
  <c r="T94"/>
  <c r="Z59" i="5"/>
  <c r="N82" i="10"/>
  <c r="N19" i="8"/>
  <c r="P19" s="1"/>
  <c r="AB95"/>
  <c r="H87" i="14"/>
  <c r="V16" i="12"/>
  <c r="J96" i="25"/>
  <c r="N96" s="1"/>
  <c r="N24"/>
  <c r="L83" i="29"/>
  <c r="AB92" i="22"/>
  <c r="P48" i="9"/>
  <c r="AC64"/>
  <c r="P66" i="11"/>
  <c r="V81" i="4"/>
  <c r="N28"/>
  <c r="P28" s="1"/>
  <c r="AB95" i="9"/>
  <c r="H26" i="7"/>
  <c r="D102" i="12"/>
  <c r="H102" s="1"/>
  <c r="V19" i="25"/>
  <c r="Z85" i="29"/>
  <c r="AB85" s="1"/>
  <c r="AB101" i="17"/>
  <c r="V88"/>
  <c r="V102"/>
  <c r="F90" i="29"/>
  <c r="H90" s="1"/>
  <c r="AB66"/>
  <c r="R68"/>
  <c r="R61" i="30" s="1"/>
  <c r="P59" i="29"/>
  <c r="AC59" s="1"/>
  <c r="AB58"/>
  <c r="N48"/>
  <c r="N47"/>
  <c r="V64" i="21"/>
  <c r="AB94" i="19"/>
  <c r="Z61" i="5"/>
  <c r="AB61" s="1"/>
  <c r="X60"/>
  <c r="AC53" i="25"/>
  <c r="F53" i="5"/>
  <c r="V65" i="12"/>
  <c r="H63"/>
  <c r="P63" s="1"/>
  <c r="P66" i="7"/>
  <c r="L50" i="5"/>
  <c r="V81" i="22"/>
  <c r="X33"/>
  <c r="X28" i="30" s="1"/>
  <c r="N81" i="20"/>
  <c r="H13" i="27"/>
  <c r="V11"/>
  <c r="H11"/>
  <c r="V9"/>
  <c r="H9"/>
  <c r="P9" s="1"/>
  <c r="F89" i="13"/>
  <c r="V102" i="25"/>
  <c r="T98"/>
  <c r="V98" s="1"/>
  <c r="V97"/>
  <c r="F96"/>
  <c r="H96" s="1"/>
  <c r="Z93"/>
  <c r="AB93" s="1"/>
  <c r="L90"/>
  <c r="D88"/>
  <c r="T83"/>
  <c r="V83" s="1"/>
  <c r="V81"/>
  <c r="L79"/>
  <c r="H102" i="9"/>
  <c r="N12" i="7"/>
  <c r="P12" s="1"/>
  <c r="AB97" i="4"/>
  <c r="H97"/>
  <c r="AB95"/>
  <c r="L88"/>
  <c r="Z93" i="26"/>
  <c r="R84"/>
  <c r="V84" s="1"/>
  <c r="R82" i="4"/>
  <c r="V82" s="1"/>
  <c r="V12"/>
  <c r="X80"/>
  <c r="AB80" s="1"/>
  <c r="AB10"/>
  <c r="Z102" i="26"/>
  <c r="AB32"/>
  <c r="T57" i="5"/>
  <c r="V55" i="26"/>
  <c r="N17" i="4"/>
  <c r="L33"/>
  <c r="L8" i="30" s="1"/>
  <c r="AB17" i="13"/>
  <c r="Z87"/>
  <c r="AB87" s="1"/>
  <c r="L98" i="27"/>
  <c r="N98" s="1"/>
  <c r="N28"/>
  <c r="P28" s="1"/>
  <c r="L101" i="12"/>
  <c r="N31"/>
  <c r="P31" s="1"/>
  <c r="AC31" s="1"/>
  <c r="L85"/>
  <c r="N15"/>
  <c r="T82" i="7"/>
  <c r="V82" s="1"/>
  <c r="V12"/>
  <c r="L84" i="11"/>
  <c r="N84" s="1"/>
  <c r="N14"/>
  <c r="P14" s="1"/>
  <c r="R90"/>
  <c r="V90" s="1"/>
  <c r="V20"/>
  <c r="D82" i="4"/>
  <c r="H82" s="1"/>
  <c r="H12"/>
  <c r="P12" s="1"/>
  <c r="AC12" s="1"/>
  <c r="J95"/>
  <c r="N95" s="1"/>
  <c r="N25"/>
  <c r="D89" i="7"/>
  <c r="H89" s="1"/>
  <c r="H19"/>
  <c r="Z79"/>
  <c r="AB79" s="1"/>
  <c r="AB9"/>
  <c r="F88" i="12"/>
  <c r="H18"/>
  <c r="P18" s="1"/>
  <c r="D79" i="18"/>
  <c r="H9"/>
  <c r="X89"/>
  <c r="AB89" s="1"/>
  <c r="AB19"/>
  <c r="V14" i="29"/>
  <c r="R84"/>
  <c r="V84" s="1"/>
  <c r="L101"/>
  <c r="N101" s="1"/>
  <c r="N31"/>
  <c r="J88" i="23"/>
  <c r="N88" s="1"/>
  <c r="N18"/>
  <c r="P9" i="17"/>
  <c r="P9" i="24"/>
  <c r="N96" i="16"/>
  <c r="H95"/>
  <c r="V96" i="24"/>
  <c r="P10" i="15"/>
  <c r="H101" i="25"/>
  <c r="P93" i="12"/>
  <c r="V92"/>
  <c r="P32" i="27"/>
  <c r="H94"/>
  <c r="AC18"/>
  <c r="N94" i="13"/>
  <c r="N83"/>
  <c r="N82" i="8"/>
  <c r="H80"/>
  <c r="H94"/>
  <c r="AB91"/>
  <c r="N81" i="26"/>
  <c r="V98"/>
  <c r="P28"/>
  <c r="AC28" s="1"/>
  <c r="V91" i="4"/>
  <c r="N80" i="26"/>
  <c r="H81" i="8"/>
  <c r="P81" s="1"/>
  <c r="AB79"/>
  <c r="AB56" i="26"/>
  <c r="AB20" i="8"/>
  <c r="AB33" s="1"/>
  <c r="AB10" i="30" s="1"/>
  <c r="V92" i="9"/>
  <c r="H93" i="4"/>
  <c r="AB87" i="15"/>
  <c r="AB88" i="7"/>
  <c r="N101" i="4"/>
  <c r="H23"/>
  <c r="X94" i="26"/>
  <c r="AB94" s="1"/>
  <c r="F90" i="13"/>
  <c r="H90" s="1"/>
  <c r="N86" i="27"/>
  <c r="P86" s="1"/>
  <c r="F98" i="12"/>
  <c r="V22"/>
  <c r="AC22" s="1"/>
  <c r="J84" i="25"/>
  <c r="N87" i="17"/>
  <c r="N102" i="19"/>
  <c r="H93" i="22"/>
  <c r="H91" i="16"/>
  <c r="Z97" i="21"/>
  <c r="AB97" s="1"/>
  <c r="V92" i="11"/>
  <c r="V20" i="7"/>
  <c r="D81" i="25"/>
  <c r="H81" s="1"/>
  <c r="L93"/>
  <c r="N93" s="1"/>
  <c r="P93" s="1"/>
  <c r="AB21" i="15"/>
  <c r="P26" i="17"/>
  <c r="R91"/>
  <c r="V91" s="1"/>
  <c r="AC53" i="27"/>
  <c r="P45" i="20"/>
  <c r="P65"/>
  <c r="P63" i="25"/>
  <c r="AC63" s="1"/>
  <c r="V81" i="27"/>
  <c r="H79"/>
  <c r="D94" i="20"/>
  <c r="H94" s="1"/>
  <c r="H59"/>
  <c r="T82"/>
  <c r="V47"/>
  <c r="H46"/>
  <c r="F81"/>
  <c r="H81" s="1"/>
  <c r="T90" i="15"/>
  <c r="V90" s="1"/>
  <c r="V55"/>
  <c r="AB66" i="14"/>
  <c r="X101"/>
  <c r="AB101" s="1"/>
  <c r="N55"/>
  <c r="P55" s="1"/>
  <c r="AC55" s="1"/>
  <c r="L68"/>
  <c r="L49" i="30" s="1"/>
  <c r="F94" i="10"/>
  <c r="F68"/>
  <c r="F44" i="30" s="1"/>
  <c r="H83" i="7"/>
  <c r="N80" i="9"/>
  <c r="N84"/>
  <c r="N100"/>
  <c r="AB95" i="11"/>
  <c r="N103" i="13"/>
  <c r="N96" i="4"/>
  <c r="AB84" i="11"/>
  <c r="N92" i="4"/>
  <c r="V83" i="11"/>
  <c r="V19" i="4"/>
  <c r="V21"/>
  <c r="H55" i="26"/>
  <c r="P55" s="1"/>
  <c r="T56" i="5"/>
  <c r="Z65"/>
  <c r="T52"/>
  <c r="V19" i="26"/>
  <c r="V11"/>
  <c r="T65" i="5"/>
  <c r="L63"/>
  <c r="N63" s="1"/>
  <c r="L47"/>
  <c r="N47" s="1"/>
  <c r="F62"/>
  <c r="Z51"/>
  <c r="L64"/>
  <c r="N64" s="1"/>
  <c r="L48"/>
  <c r="N48" s="1"/>
  <c r="F47"/>
  <c r="AB88" i="9"/>
  <c r="T89" i="13"/>
  <c r="V89" s="1"/>
  <c r="T85"/>
  <c r="V85" s="1"/>
  <c r="F85"/>
  <c r="AB103"/>
  <c r="H95" i="14"/>
  <c r="H99"/>
  <c r="H101"/>
  <c r="T98" i="12"/>
  <c r="V98" s="1"/>
  <c r="T99"/>
  <c r="V99" s="1"/>
  <c r="T97"/>
  <c r="V97" s="1"/>
  <c r="Z88" i="25"/>
  <c r="AB88" s="1"/>
  <c r="L82"/>
  <c r="N82" s="1"/>
  <c r="V9"/>
  <c r="N97" i="17"/>
  <c r="P97" s="1"/>
  <c r="D33"/>
  <c r="D23" i="30" s="1"/>
  <c r="H99" i="18"/>
  <c r="N82" i="19"/>
  <c r="V92"/>
  <c r="V94"/>
  <c r="L98"/>
  <c r="N98" s="1"/>
  <c r="H87" i="22"/>
  <c r="F89"/>
  <c r="H89" s="1"/>
  <c r="Z98"/>
  <c r="L94" i="29"/>
  <c r="P17" i="22"/>
  <c r="P9" i="29"/>
  <c r="H98" i="24"/>
  <c r="AB98" i="16"/>
  <c r="P64" i="25"/>
  <c r="AC64" s="1"/>
  <c r="L97" i="21"/>
  <c r="N97" s="1"/>
  <c r="P97" s="1"/>
  <c r="F101"/>
  <c r="H101" s="1"/>
  <c r="P101" s="1"/>
  <c r="F95"/>
  <c r="H95" s="1"/>
  <c r="P95" s="1"/>
  <c r="P55" i="10"/>
  <c r="L86" i="7"/>
  <c r="H17" i="11"/>
  <c r="N22" i="4"/>
  <c r="N97" i="9"/>
  <c r="H97" i="11"/>
  <c r="Z83" i="7"/>
  <c r="V95" i="25"/>
  <c r="D91"/>
  <c r="H91" s="1"/>
  <c r="P91" s="1"/>
  <c r="X85"/>
  <c r="AB85" s="1"/>
  <c r="N81"/>
  <c r="AB95"/>
  <c r="N101"/>
  <c r="P101" s="1"/>
  <c r="AC101" s="1"/>
  <c r="F86" i="17"/>
  <c r="H86" s="1"/>
  <c r="P86" s="1"/>
  <c r="Z85" i="18"/>
  <c r="T91" i="29"/>
  <c r="F89" i="17"/>
  <c r="H89" s="1"/>
  <c r="F80" i="18"/>
  <c r="H80" s="1"/>
  <c r="P80" s="1"/>
  <c r="AC80" s="1"/>
  <c r="V98" i="20"/>
  <c r="AB94" i="29"/>
  <c r="F100"/>
  <c r="H100" s="1"/>
  <c r="D87" i="23"/>
  <c r="H87" s="1"/>
  <c r="P51" i="4"/>
  <c r="P51" i="25"/>
  <c r="P49" i="22"/>
  <c r="AC49" s="1"/>
  <c r="N101" i="13"/>
  <c r="AB88" i="27"/>
  <c r="H84" i="15"/>
  <c r="V98" i="17"/>
  <c r="N52" i="24"/>
  <c r="R90" i="20"/>
  <c r="V90" s="1"/>
  <c r="H90"/>
  <c r="H80"/>
  <c r="H101" i="19"/>
  <c r="Z64" i="5"/>
  <c r="H64" i="16"/>
  <c r="P64" s="1"/>
  <c r="H63"/>
  <c r="H62"/>
  <c r="P62" s="1"/>
  <c r="V61"/>
  <c r="H67" i="15"/>
  <c r="P67" s="1"/>
  <c r="V66"/>
  <c r="H66"/>
  <c r="P66" s="1"/>
  <c r="H65" i="27"/>
  <c r="P65" s="1"/>
  <c r="T68"/>
  <c r="T51" i="30" s="1"/>
  <c r="L91" i="14"/>
  <c r="J93" i="10"/>
  <c r="AB55"/>
  <c r="AB54" i="9"/>
  <c r="AB53"/>
  <c r="R102" i="23"/>
  <c r="V67"/>
  <c r="AC67" s="1"/>
  <c r="AB54" i="21"/>
  <c r="Z68"/>
  <c r="Z59" i="30" s="1"/>
  <c r="N66" i="19"/>
  <c r="J101"/>
  <c r="N101" s="1"/>
  <c r="AB65"/>
  <c r="X100"/>
  <c r="AB100" s="1"/>
  <c r="AC100" s="1"/>
  <c r="R82"/>
  <c r="V47"/>
  <c r="R68"/>
  <c r="R57" i="30" s="1"/>
  <c r="R81" i="19"/>
  <c r="V81" s="1"/>
  <c r="H63" i="4"/>
  <c r="P63" s="1"/>
  <c r="F98"/>
  <c r="H98" s="1"/>
  <c r="J68"/>
  <c r="J40" i="30" s="1"/>
  <c r="J87" i="4"/>
  <c r="AB29" i="22"/>
  <c r="X99"/>
  <c r="V94" i="26"/>
  <c r="V90" i="9"/>
  <c r="P10" i="4"/>
  <c r="N101" i="12"/>
  <c r="AB98" i="14"/>
  <c r="AB102" i="26"/>
  <c r="N88" i="7"/>
  <c r="N79"/>
  <c r="V96" i="11"/>
  <c r="AB88"/>
  <c r="V84" i="7"/>
  <c r="H87" i="11"/>
  <c r="AB89" i="15"/>
  <c r="H82" i="7"/>
  <c r="L89" i="4"/>
  <c r="L91" i="26"/>
  <c r="F82"/>
  <c r="H82" s="1"/>
  <c r="Z50" i="5"/>
  <c r="T69"/>
  <c r="T53"/>
  <c r="L67"/>
  <c r="L51"/>
  <c r="F66"/>
  <c r="H66" s="1"/>
  <c r="F50"/>
  <c r="Z67"/>
  <c r="L52"/>
  <c r="F51"/>
  <c r="AB90" i="9"/>
  <c r="V21" i="8"/>
  <c r="AC21" s="1"/>
  <c r="T88" i="13"/>
  <c r="V88" s="1"/>
  <c r="T86"/>
  <c r="F85" i="25"/>
  <c r="H85" s="1"/>
  <c r="Z80"/>
  <c r="N86" i="12"/>
  <c r="P86" s="1"/>
  <c r="AC86" s="1"/>
  <c r="N85" i="17"/>
  <c r="Z94" i="18"/>
  <c r="L94" i="19"/>
  <c r="L96"/>
  <c r="N96" s="1"/>
  <c r="F85" i="22"/>
  <c r="AB88"/>
  <c r="AB90"/>
  <c r="L84" i="29"/>
  <c r="AB95" i="16"/>
  <c r="N89" i="24"/>
  <c r="L82"/>
  <c r="P56" i="13"/>
  <c r="AC56" s="1"/>
  <c r="T99" i="21"/>
  <c r="V99" s="1"/>
  <c r="N81"/>
  <c r="L33"/>
  <c r="L27" i="30" s="1"/>
  <c r="P30" i="21"/>
  <c r="N24"/>
  <c r="N20"/>
  <c r="L98"/>
  <c r="P52" i="13"/>
  <c r="Z85" i="7"/>
  <c r="AB85" s="1"/>
  <c r="V86" i="4"/>
  <c r="N24"/>
  <c r="N100" i="7"/>
  <c r="V85" i="9"/>
  <c r="V22" i="11"/>
  <c r="R56" i="5"/>
  <c r="H9" i="7"/>
  <c r="P9" s="1"/>
  <c r="J94" i="12"/>
  <c r="N94" s="1"/>
  <c r="P94" s="1"/>
  <c r="V93" i="25"/>
  <c r="L89"/>
  <c r="N89" s="1"/>
  <c r="AB16"/>
  <c r="X82"/>
  <c r="AB82" s="1"/>
  <c r="D90"/>
  <c r="H90" s="1"/>
  <c r="L92"/>
  <c r="N15" i="18"/>
  <c r="J83" i="29"/>
  <c r="X100"/>
  <c r="AB100" s="1"/>
  <c r="AB79" i="16"/>
  <c r="P44" i="8"/>
  <c r="F79" i="18"/>
  <c r="H32" i="15"/>
  <c r="D83" i="18"/>
  <c r="H83" s="1"/>
  <c r="AB13" i="20"/>
  <c r="AB85"/>
  <c r="V94"/>
  <c r="P28"/>
  <c r="AC28" s="1"/>
  <c r="V92" i="23"/>
  <c r="R83" i="24"/>
  <c r="V83" s="1"/>
  <c r="P55" i="12"/>
  <c r="AC55" s="1"/>
  <c r="N95" i="9"/>
  <c r="Z86" i="1"/>
  <c r="H56"/>
  <c r="N79" i="9"/>
  <c r="P79" s="1"/>
  <c r="V97" i="19"/>
  <c r="H82" i="22"/>
  <c r="P82" s="1"/>
  <c r="N99" i="19"/>
  <c r="X69" i="13"/>
  <c r="X48" i="30" s="1"/>
  <c r="J69" i="13"/>
  <c r="J48" i="30" s="1"/>
  <c r="T68" i="12"/>
  <c r="T46" i="30" s="1"/>
  <c r="F68" i="12"/>
  <c r="F46" i="30" s="1"/>
  <c r="L92" i="10"/>
  <c r="F68" i="9"/>
  <c r="F43" i="30" s="1"/>
  <c r="L68" i="8"/>
  <c r="L42" i="30" s="1"/>
  <c r="R101" i="7"/>
  <c r="AB53"/>
  <c r="N54" i="4"/>
  <c r="L100" i="22"/>
  <c r="N100" s="1"/>
  <c r="P100" s="1"/>
  <c r="N99"/>
  <c r="L98"/>
  <c r="N98" s="1"/>
  <c r="P98" s="1"/>
  <c r="T96"/>
  <c r="V96" s="1"/>
  <c r="T68" i="23"/>
  <c r="T62" i="30" s="1"/>
  <c r="T85" i="23"/>
  <c r="AB19" i="22"/>
  <c r="AC19" s="1"/>
  <c r="X89"/>
  <c r="H49" i="1"/>
  <c r="N21"/>
  <c r="D91"/>
  <c r="H102" i="4"/>
  <c r="N97" i="27"/>
  <c r="N95"/>
  <c r="N91"/>
  <c r="P91" s="1"/>
  <c r="N87"/>
  <c r="H99" i="19"/>
  <c r="H102" i="20"/>
  <c r="H100"/>
  <c r="H96"/>
  <c r="V80"/>
  <c r="V48" i="24"/>
  <c r="H47"/>
  <c r="P47" s="1"/>
  <c r="V52" i="23"/>
  <c r="N66" i="22"/>
  <c r="N54"/>
  <c r="D84"/>
  <c r="H53" i="21"/>
  <c r="P53" s="1"/>
  <c r="AC53" s="1"/>
  <c r="V52"/>
  <c r="H52"/>
  <c r="P52" s="1"/>
  <c r="H51"/>
  <c r="P51" s="1"/>
  <c r="H57" i="19"/>
  <c r="P57" s="1"/>
  <c r="V56"/>
  <c r="H56"/>
  <c r="H55"/>
  <c r="P55" s="1"/>
  <c r="H58" i="18"/>
  <c r="P58" s="1"/>
  <c r="V57"/>
  <c r="H57"/>
  <c r="P57" s="1"/>
  <c r="V56"/>
  <c r="AB64" i="17"/>
  <c r="H49"/>
  <c r="P49" s="1"/>
  <c r="H48"/>
  <c r="P48" s="1"/>
  <c r="AC48" s="1"/>
  <c r="AB61" i="15"/>
  <c r="N61"/>
  <c r="P61" s="1"/>
  <c r="AB60"/>
  <c r="AB59" i="27"/>
  <c r="P64" i="14"/>
  <c r="V59"/>
  <c r="N65" i="13"/>
  <c r="P65" s="1"/>
  <c r="Z97"/>
  <c r="AB97" s="1"/>
  <c r="N62"/>
  <c r="P62" s="1"/>
  <c r="Z96"/>
  <c r="AB96" s="1"/>
  <c r="P58"/>
  <c r="N49"/>
  <c r="AB48"/>
  <c r="AC48" s="1"/>
  <c r="V52" i="12"/>
  <c r="AB64" i="11"/>
  <c r="N64"/>
  <c r="AB63"/>
  <c r="H52" i="10"/>
  <c r="P52" s="1"/>
  <c r="H66" i="9"/>
  <c r="AB47"/>
  <c r="J97" i="7"/>
  <c r="AB60"/>
  <c r="AB59"/>
  <c r="H48"/>
  <c r="H47"/>
  <c r="P47" s="1"/>
  <c r="H49" i="4"/>
  <c r="H48"/>
  <c r="P48" s="1"/>
  <c r="Z90" i="24"/>
  <c r="AB90" s="1"/>
  <c r="F84"/>
  <c r="H84" s="1"/>
  <c r="L80"/>
  <c r="N80" s="1"/>
  <c r="Z92" i="23"/>
  <c r="R99" i="29"/>
  <c r="F80"/>
  <c r="AB21" i="22"/>
  <c r="AC21" s="1"/>
  <c r="J89"/>
  <c r="L88"/>
  <c r="N88" s="1"/>
  <c r="V27" i="19"/>
  <c r="R90"/>
  <c r="F89"/>
  <c r="H29" i="27"/>
  <c r="J96"/>
  <c r="N96" s="1"/>
  <c r="AB44" i="24"/>
  <c r="X79"/>
  <c r="AB51" i="23"/>
  <c r="AC51" s="1"/>
  <c r="X86"/>
  <c r="V48" i="22"/>
  <c r="T83"/>
  <c r="J68" i="10"/>
  <c r="J44" i="30" s="1"/>
  <c r="N49" i="10"/>
  <c r="P49" s="1"/>
  <c r="P47" i="17"/>
  <c r="AC47" s="1"/>
  <c r="L99" i="1"/>
  <c r="Z79"/>
  <c r="R87"/>
  <c r="T100"/>
  <c r="AB24"/>
  <c r="N11"/>
  <c r="AB98" i="27"/>
  <c r="V87"/>
  <c r="N85"/>
  <c r="V99" i="20"/>
  <c r="N82"/>
  <c r="P82" s="1"/>
  <c r="AB101" i="22"/>
  <c r="R68" i="24"/>
  <c r="R63" i="30" s="1"/>
  <c r="H57" i="24"/>
  <c r="P57" s="1"/>
  <c r="AB45"/>
  <c r="N50" i="23"/>
  <c r="P50" s="1"/>
  <c r="AB49"/>
  <c r="N49"/>
  <c r="P49" s="1"/>
  <c r="AB48"/>
  <c r="P53" i="29"/>
  <c r="H51"/>
  <c r="P51" s="1"/>
  <c r="AB65" i="22"/>
  <c r="V46"/>
  <c r="N44" i="21"/>
  <c r="Z93" i="20"/>
  <c r="Z91"/>
  <c r="R52" i="5"/>
  <c r="AB52" i="19"/>
  <c r="AB51" i="18"/>
  <c r="AC51" s="1"/>
  <c r="AB58" i="17"/>
  <c r="N58"/>
  <c r="J102" i="16"/>
  <c r="AB48"/>
  <c r="AB47"/>
  <c r="N47"/>
  <c r="P47" s="1"/>
  <c r="H53" i="15"/>
  <c r="V52"/>
  <c r="AB67" i="27"/>
  <c r="N56" i="14"/>
  <c r="P56" s="1"/>
  <c r="X90"/>
  <c r="AB90" s="1"/>
  <c r="Z87"/>
  <c r="H47"/>
  <c r="R68"/>
  <c r="R49" i="30" s="1"/>
  <c r="H62" i="25"/>
  <c r="P62" s="1"/>
  <c r="AC62" s="1"/>
  <c r="H54" i="11"/>
  <c r="P54" s="1"/>
  <c r="L99" i="10"/>
  <c r="H46" i="9"/>
  <c r="P46" s="1"/>
  <c r="V67" i="8"/>
  <c r="H67"/>
  <c r="AB60"/>
  <c r="N59"/>
  <c r="P59" s="1"/>
  <c r="AB58"/>
  <c r="AB44"/>
  <c r="V66" i="4"/>
  <c r="H64"/>
  <c r="F95"/>
  <c r="F92"/>
  <c r="H92" s="1"/>
  <c r="F92" i="24"/>
  <c r="H92" s="1"/>
  <c r="R99" i="23"/>
  <c r="V99" s="1"/>
  <c r="T98"/>
  <c r="J86"/>
  <c r="X102" i="29"/>
  <c r="T97"/>
  <c r="V97" s="1"/>
  <c r="H32" i="22"/>
  <c r="P32" s="1"/>
  <c r="AC32" s="1"/>
  <c r="L91"/>
  <c r="N91" s="1"/>
  <c r="L89"/>
  <c r="T82"/>
  <c r="V82" s="1"/>
  <c r="Z81"/>
  <c r="AB11" i="20"/>
  <c r="AB63" i="24"/>
  <c r="H62"/>
  <c r="N51"/>
  <c r="AB48"/>
  <c r="V47"/>
  <c r="V46"/>
  <c r="H46"/>
  <c r="AB53"/>
  <c r="N64" i="23"/>
  <c r="D94"/>
  <c r="H58"/>
  <c r="V56"/>
  <c r="AB53"/>
  <c r="Z85"/>
  <c r="D82"/>
  <c r="V44"/>
  <c r="H60" i="29"/>
  <c r="H57"/>
  <c r="N56"/>
  <c r="N52"/>
  <c r="H49"/>
  <c r="V47"/>
  <c r="H47"/>
  <c r="V66" i="22"/>
  <c r="AB57"/>
  <c r="AB66" i="21"/>
  <c r="N66"/>
  <c r="H65"/>
  <c r="H64"/>
  <c r="V63"/>
  <c r="AB58"/>
  <c r="N58"/>
  <c r="N63"/>
  <c r="AB44"/>
  <c r="V66" i="20"/>
  <c r="H66"/>
  <c r="V64"/>
  <c r="H64"/>
  <c r="V62"/>
  <c r="H62"/>
  <c r="V60"/>
  <c r="H60"/>
  <c r="H63" i="19"/>
  <c r="P63" s="1"/>
  <c r="AC63" s="1"/>
  <c r="V62"/>
  <c r="H62"/>
  <c r="H61"/>
  <c r="P61" s="1"/>
  <c r="V60"/>
  <c r="H60"/>
  <c r="AB53"/>
  <c r="H46"/>
  <c r="H45"/>
  <c r="P45" s="1"/>
  <c r="V44"/>
  <c r="AB63" i="18"/>
  <c r="AC63" s="1"/>
  <c r="H50"/>
  <c r="P50" s="1"/>
  <c r="V48"/>
  <c r="H48"/>
  <c r="AB59" i="17"/>
  <c r="H50"/>
  <c r="AB45"/>
  <c r="N59" i="16"/>
  <c r="H56"/>
  <c r="P56" s="1"/>
  <c r="V55"/>
  <c r="N51"/>
  <c r="P51" s="1"/>
  <c r="N49"/>
  <c r="P49" s="1"/>
  <c r="V67" i="15"/>
  <c r="X101"/>
  <c r="AB101" s="1"/>
  <c r="N62"/>
  <c r="V61"/>
  <c r="N54"/>
  <c r="P54" s="1"/>
  <c r="AB53"/>
  <c r="AB51"/>
  <c r="AB50"/>
  <c r="H46"/>
  <c r="N60" i="27"/>
  <c r="N56"/>
  <c r="P56" s="1"/>
  <c r="AB54"/>
  <c r="N54"/>
  <c r="AB50"/>
  <c r="N67" i="14"/>
  <c r="H63"/>
  <c r="H60"/>
  <c r="P60" s="1"/>
  <c r="H53"/>
  <c r="P53" s="1"/>
  <c r="V58" i="13"/>
  <c r="Z89"/>
  <c r="AB89" s="1"/>
  <c r="AB53"/>
  <c r="H45"/>
  <c r="P45" s="1"/>
  <c r="H67" i="25"/>
  <c r="P67" s="1"/>
  <c r="AC67" s="1"/>
  <c r="H56"/>
  <c r="P56" s="1"/>
  <c r="AC56" s="1"/>
  <c r="T90"/>
  <c r="AB50"/>
  <c r="H45"/>
  <c r="H57" i="12"/>
  <c r="P57" s="1"/>
  <c r="V56"/>
  <c r="J68"/>
  <c r="J46" i="30" s="1"/>
  <c r="N51" i="12"/>
  <c r="AB47"/>
  <c r="AC47" s="1"/>
  <c r="AB65" i="11"/>
  <c r="R68"/>
  <c r="R45" i="30" s="1"/>
  <c r="H61" i="11"/>
  <c r="H58"/>
  <c r="P58" s="1"/>
  <c r="AC58" s="1"/>
  <c r="H57"/>
  <c r="P57" s="1"/>
  <c r="AC57" s="1"/>
  <c r="V56"/>
  <c r="AB52"/>
  <c r="N51"/>
  <c r="H66" i="10"/>
  <c r="H63"/>
  <c r="P63" s="1"/>
  <c r="H62"/>
  <c r="P62" s="1"/>
  <c r="AC62" s="1"/>
  <c r="H57"/>
  <c r="P57" s="1"/>
  <c r="AB49"/>
  <c r="H48"/>
  <c r="P48" s="1"/>
  <c r="AB63" i="9"/>
  <c r="V59"/>
  <c r="AB56"/>
  <c r="V46"/>
  <c r="AB63" i="8"/>
  <c r="H60"/>
  <c r="P60" s="1"/>
  <c r="H56"/>
  <c r="N51"/>
  <c r="AB64" i="7"/>
  <c r="N61"/>
  <c r="N56"/>
  <c r="P56" s="1"/>
  <c r="J90"/>
  <c r="H53"/>
  <c r="P53" s="1"/>
  <c r="V48"/>
  <c r="AB65" i="4"/>
  <c r="AC65" s="1"/>
  <c r="N58"/>
  <c r="P58" s="1"/>
  <c r="AB57"/>
  <c r="AB54"/>
  <c r="V49"/>
  <c r="N32" i="23"/>
  <c r="H29"/>
  <c r="H9"/>
  <c r="V27" i="22"/>
  <c r="AC27" s="1"/>
  <c r="J95"/>
  <c r="Z93"/>
  <c r="AB93" s="1"/>
  <c r="T92"/>
  <c r="V92" s="1"/>
  <c r="H14"/>
  <c r="P14" s="1"/>
  <c r="AC14" s="1"/>
  <c r="V11"/>
  <c r="H10"/>
  <c r="H9"/>
  <c r="P9" s="1"/>
  <c r="H30" i="20"/>
  <c r="P30" s="1"/>
  <c r="V25"/>
  <c r="V14"/>
  <c r="V9"/>
  <c r="N15" i="19"/>
  <c r="P15" s="1"/>
  <c r="V29" i="27"/>
  <c r="N21"/>
  <c r="AB20"/>
  <c r="H17"/>
  <c r="H30" i="25"/>
  <c r="P30" s="1"/>
  <c r="V26" i="4"/>
  <c r="AB56" i="24"/>
  <c r="AB55"/>
  <c r="H51"/>
  <c r="AB47"/>
  <c r="N46"/>
  <c r="Z101"/>
  <c r="AB101" s="1"/>
  <c r="L99" i="23"/>
  <c r="AB57"/>
  <c r="N57"/>
  <c r="N56"/>
  <c r="L87"/>
  <c r="J79"/>
  <c r="H65" i="29"/>
  <c r="P65" s="1"/>
  <c r="H63"/>
  <c r="P63" s="1"/>
  <c r="AC63" s="1"/>
  <c r="N60"/>
  <c r="AB51"/>
  <c r="AB50"/>
  <c r="AB65"/>
  <c r="AB49"/>
  <c r="H66" i="22"/>
  <c r="R97"/>
  <c r="V97" s="1"/>
  <c r="H58"/>
  <c r="X91"/>
  <c r="AB91" s="1"/>
  <c r="H54"/>
  <c r="X86"/>
  <c r="D86"/>
  <c r="H86" s="1"/>
  <c r="P86" s="1"/>
  <c r="N65"/>
  <c r="P65" s="1"/>
  <c r="N61"/>
  <c r="N57"/>
  <c r="N53"/>
  <c r="D68"/>
  <c r="D60" i="30" s="1"/>
  <c r="X80" i="22"/>
  <c r="AB80" s="1"/>
  <c r="D80"/>
  <c r="V66" i="21"/>
  <c r="H63"/>
  <c r="H62"/>
  <c r="P62" s="1"/>
  <c r="V58"/>
  <c r="V56"/>
  <c r="AB48"/>
  <c r="D68"/>
  <c r="D59" i="30" s="1"/>
  <c r="J97" i="20"/>
  <c r="N97" s="1"/>
  <c r="X95"/>
  <c r="J95"/>
  <c r="N59"/>
  <c r="J91"/>
  <c r="H65" i="19"/>
  <c r="P65" s="1"/>
  <c r="AC65" s="1"/>
  <c r="V64"/>
  <c r="N62"/>
  <c r="AB60"/>
  <c r="AB54"/>
  <c r="V52"/>
  <c r="H52"/>
  <c r="N46"/>
  <c r="V60" i="18"/>
  <c r="AB55"/>
  <c r="AB49"/>
  <c r="AC49" s="1"/>
  <c r="N48"/>
  <c r="AB63" i="17"/>
  <c r="H57"/>
  <c r="N54"/>
  <c r="AB49"/>
  <c r="N65" i="16"/>
  <c r="P65" s="1"/>
  <c r="N63"/>
  <c r="V59"/>
  <c r="V57"/>
  <c r="V49"/>
  <c r="N57" i="15"/>
  <c r="J100" i="27"/>
  <c r="R98"/>
  <c r="R88"/>
  <c r="V88" s="1"/>
  <c r="AC88" s="1"/>
  <c r="V52"/>
  <c r="H51"/>
  <c r="V50"/>
  <c r="N47"/>
  <c r="AB46"/>
  <c r="N63" i="14"/>
  <c r="AB62"/>
  <c r="N59"/>
  <c r="AB53"/>
  <c r="AB47"/>
  <c r="H67" i="13"/>
  <c r="H64"/>
  <c r="P64" s="1"/>
  <c r="H63"/>
  <c r="P63" s="1"/>
  <c r="AC63" s="1"/>
  <c r="V62"/>
  <c r="AB59"/>
  <c r="AB58"/>
  <c r="H53"/>
  <c r="P53" s="1"/>
  <c r="R87"/>
  <c r="V87" s="1"/>
  <c r="H59" i="25"/>
  <c r="N55"/>
  <c r="V50"/>
  <c r="H50"/>
  <c r="H60" i="12"/>
  <c r="P60" s="1"/>
  <c r="AC60" s="1"/>
  <c r="N56"/>
  <c r="V51"/>
  <c r="H51"/>
  <c r="P51" s="1"/>
  <c r="H48"/>
  <c r="V46"/>
  <c r="AC46" s="1"/>
  <c r="V67" i="11"/>
  <c r="AC67" s="1"/>
  <c r="V65"/>
  <c r="D68"/>
  <c r="D45" i="30" s="1"/>
  <c r="N61" i="11"/>
  <c r="P61" s="1"/>
  <c r="AC61" s="1"/>
  <c r="AB56"/>
  <c r="V52"/>
  <c r="H51"/>
  <c r="AB46"/>
  <c r="AB45"/>
  <c r="H50" i="10"/>
  <c r="R68"/>
  <c r="R44" i="30" s="1"/>
  <c r="AB47" i="10"/>
  <c r="AB66" i="9"/>
  <c r="AB58"/>
  <c r="V53"/>
  <c r="N67" i="8"/>
  <c r="H64"/>
  <c r="P64" s="1"/>
  <c r="N56"/>
  <c r="H50"/>
  <c r="P50" s="1"/>
  <c r="AC50" s="1"/>
  <c r="T86" i="7"/>
  <c r="L99" i="4"/>
  <c r="N99" s="1"/>
  <c r="H60"/>
  <c r="P60" s="1"/>
  <c r="AC60" s="1"/>
  <c r="R94"/>
  <c r="N31" i="23"/>
  <c r="V23" i="22"/>
  <c r="AB13"/>
  <c r="AB11"/>
  <c r="N22" i="20"/>
  <c r="Z84"/>
  <c r="Z98" i="19"/>
  <c r="AB98" s="1"/>
  <c r="F98"/>
  <c r="F96"/>
  <c r="H96" s="1"/>
  <c r="P96" s="1"/>
  <c r="V23"/>
  <c r="F84"/>
  <c r="F83"/>
  <c r="F82"/>
  <c r="F81"/>
  <c r="F80"/>
  <c r="L102" i="18"/>
  <c r="N102" s="1"/>
  <c r="D101"/>
  <c r="X98"/>
  <c r="AB98" s="1"/>
  <c r="R97"/>
  <c r="X93"/>
  <c r="X91"/>
  <c r="F90"/>
  <c r="Z87"/>
  <c r="T84"/>
  <c r="V84" s="1"/>
  <c r="T79"/>
  <c r="J102" i="17"/>
  <c r="Z100"/>
  <c r="D100"/>
  <c r="D98"/>
  <c r="R94"/>
  <c r="R93"/>
  <c r="V93" s="1"/>
  <c r="AC93" s="1"/>
  <c r="D88"/>
  <c r="Z85"/>
  <c r="AB85" s="1"/>
  <c r="R82"/>
  <c r="V82" s="1"/>
  <c r="R79"/>
  <c r="V79" s="1"/>
  <c r="R102" i="15"/>
  <c r="V102" s="1"/>
  <c r="R101"/>
  <c r="V101" s="1"/>
  <c r="F100"/>
  <c r="D98"/>
  <c r="J91"/>
  <c r="N27" i="27"/>
  <c r="P27" s="1"/>
  <c r="N25"/>
  <c r="V21"/>
  <c r="H21"/>
  <c r="H26" i="25"/>
  <c r="P26" s="1"/>
  <c r="AC26" s="1"/>
  <c r="H31" i="4"/>
  <c r="P60" i="26"/>
  <c r="H93" i="15"/>
  <c r="F69" i="5"/>
  <c r="F68" i="26"/>
  <c r="F50" i="30" s="1"/>
  <c r="L80" i="14"/>
  <c r="N80" s="1"/>
  <c r="N10"/>
  <c r="T86"/>
  <c r="V86" s="1"/>
  <c r="V16"/>
  <c r="T94"/>
  <c r="V94" s="1"/>
  <c r="V24"/>
  <c r="Z17" i="5"/>
  <c r="Z85" i="13"/>
  <c r="AB85" s="1"/>
  <c r="AB15"/>
  <c r="H19" i="18"/>
  <c r="F89"/>
  <c r="H89" s="1"/>
  <c r="F102" i="21"/>
  <c r="H102" s="1"/>
  <c r="H32"/>
  <c r="P32" s="1"/>
  <c r="AC32" s="1"/>
  <c r="Z84" i="4"/>
  <c r="Z33"/>
  <c r="Z8" i="30" s="1"/>
  <c r="F80" i="12"/>
  <c r="F33"/>
  <c r="F14" i="30" s="1"/>
  <c r="D98" i="12"/>
  <c r="H28"/>
  <c r="P28" s="1"/>
  <c r="H15" i="14"/>
  <c r="D85"/>
  <c r="H85" s="1"/>
  <c r="H16" i="18"/>
  <c r="P16" s="1"/>
  <c r="D86"/>
  <c r="H86" s="1"/>
  <c r="P86" s="1"/>
  <c r="Z90" i="20"/>
  <c r="AB55"/>
  <c r="N55"/>
  <c r="L90"/>
  <c r="L57" i="5"/>
  <c r="Z89" i="20"/>
  <c r="AB54"/>
  <c r="AB53"/>
  <c r="Z88"/>
  <c r="AB88" s="1"/>
  <c r="Z55" i="5"/>
  <c r="AB55" s="1"/>
  <c r="L88" i="20"/>
  <c r="N88" s="1"/>
  <c r="N53"/>
  <c r="Z68"/>
  <c r="Z58" i="30" s="1"/>
  <c r="Z87" i="20"/>
  <c r="AB52"/>
  <c r="N52"/>
  <c r="L68"/>
  <c r="L58" i="30" s="1"/>
  <c r="L54" i="5"/>
  <c r="L87" i="20"/>
  <c r="N87" s="1"/>
  <c r="P87" s="1"/>
  <c r="V51"/>
  <c r="R86"/>
  <c r="V86" s="1"/>
  <c r="D86"/>
  <c r="H51"/>
  <c r="P51" s="1"/>
  <c r="D85"/>
  <c r="H85" s="1"/>
  <c r="P85" s="1"/>
  <c r="D52" i="5"/>
  <c r="H52" s="1"/>
  <c r="R84" i="20"/>
  <c r="V84" s="1"/>
  <c r="R51" i="5"/>
  <c r="V51" s="1"/>
  <c r="H49" i="20"/>
  <c r="D84"/>
  <c r="D51" i="5"/>
  <c r="R68" i="20"/>
  <c r="R58" i="30" s="1"/>
  <c r="R83" i="20"/>
  <c r="R50" i="5"/>
  <c r="V50" s="1"/>
  <c r="D68" i="20"/>
  <c r="D58" i="30" s="1"/>
  <c r="D83" i="20"/>
  <c r="D50" i="5"/>
  <c r="AB58" i="19"/>
  <c r="Z93"/>
  <c r="Z60" i="5"/>
  <c r="AB50" i="19"/>
  <c r="X68"/>
  <c r="X57" i="30" s="1"/>
  <c r="X52" i="5"/>
  <c r="AB52" s="1"/>
  <c r="N50" i="19"/>
  <c r="J68"/>
  <c r="J57" i="30" s="1"/>
  <c r="J85" i="19"/>
  <c r="N85" s="1"/>
  <c r="J52" i="5"/>
  <c r="Z68" i="19"/>
  <c r="Z57" i="30" s="1"/>
  <c r="Z79" i="19"/>
  <c r="AB79" s="1"/>
  <c r="N44"/>
  <c r="L79"/>
  <c r="N79" s="1"/>
  <c r="L68"/>
  <c r="L57" i="30" s="1"/>
  <c r="V67" i="18"/>
  <c r="R69" i="5"/>
  <c r="V69" s="1"/>
  <c r="H67" i="18"/>
  <c r="P67" s="1"/>
  <c r="AC67" s="1"/>
  <c r="D69" i="5"/>
  <c r="R101" i="18"/>
  <c r="R68"/>
  <c r="R56" i="30" s="1"/>
  <c r="H66" i="18"/>
  <c r="P66" s="1"/>
  <c r="F68" i="5"/>
  <c r="V64" i="18"/>
  <c r="T66" i="5"/>
  <c r="V66" s="1"/>
  <c r="L49"/>
  <c r="N47" i="18"/>
  <c r="P47" s="1"/>
  <c r="Z68"/>
  <c r="Z56" i="30" s="1"/>
  <c r="AB46" i="18"/>
  <c r="N66" i="17"/>
  <c r="J101"/>
  <c r="AB65"/>
  <c r="X68"/>
  <c r="X55" i="30" s="1"/>
  <c r="N65" i="17"/>
  <c r="J100"/>
  <c r="N100" s="1"/>
  <c r="J67" i="5"/>
  <c r="V61" i="17"/>
  <c r="T96"/>
  <c r="V96" s="1"/>
  <c r="H44"/>
  <c r="P44" s="1"/>
  <c r="F68"/>
  <c r="F55" i="30" s="1"/>
  <c r="F46" i="5"/>
  <c r="V63" i="16"/>
  <c r="R98"/>
  <c r="V62"/>
  <c r="R64" i="5"/>
  <c r="V64" s="1"/>
  <c r="Z90" i="26"/>
  <c r="AB90" s="1"/>
  <c r="Z33"/>
  <c r="Z18" i="30" s="1"/>
  <c r="X82" i="26"/>
  <c r="X33"/>
  <c r="X18" i="30" s="1"/>
  <c r="L87" i="26"/>
  <c r="N87" s="1"/>
  <c r="P87" s="1"/>
  <c r="AC87" s="1"/>
  <c r="N17"/>
  <c r="P17" s="1"/>
  <c r="AC17" s="1"/>
  <c r="J83"/>
  <c r="J33"/>
  <c r="J18" i="30" s="1"/>
  <c r="N13" i="26"/>
  <c r="L92" i="13"/>
  <c r="L34"/>
  <c r="L16" i="30" s="1"/>
  <c r="AB12" i="18"/>
  <c r="Z82"/>
  <c r="AB82" s="1"/>
  <c r="Z86"/>
  <c r="AB86" s="1"/>
  <c r="AB16"/>
  <c r="H10" i="29"/>
  <c r="P10" s="1"/>
  <c r="D80"/>
  <c r="H80" s="1"/>
  <c r="V28" i="21"/>
  <c r="T98"/>
  <c r="V98" s="1"/>
  <c r="R33" i="4"/>
  <c r="R8" i="30" s="1"/>
  <c r="V13" i="4"/>
  <c r="R83"/>
  <c r="H19"/>
  <c r="F33"/>
  <c r="F8" i="30" s="1"/>
  <c r="F89" i="4"/>
  <c r="H89" s="1"/>
  <c r="F88" i="17"/>
  <c r="H18"/>
  <c r="X83" i="18"/>
  <c r="AB83" s="1"/>
  <c r="AB13"/>
  <c r="V22"/>
  <c r="T92"/>
  <c r="V92" s="1"/>
  <c r="D68"/>
  <c r="D56" i="30" s="1"/>
  <c r="P95" i="8"/>
  <c r="AC95" s="1"/>
  <c r="H80" i="27"/>
  <c r="P28" i="16"/>
  <c r="P23" i="17"/>
  <c r="AC23" s="1"/>
  <c r="F33" i="21"/>
  <c r="F27" i="30" s="1"/>
  <c r="H79" i="21"/>
  <c r="J33"/>
  <c r="J27" i="30" s="1"/>
  <c r="H29" i="17"/>
  <c r="P25"/>
  <c r="H13" i="18"/>
  <c r="T79" i="24"/>
  <c r="P18" i="16"/>
  <c r="P11"/>
  <c r="AC11" s="1"/>
  <c r="D33" i="15"/>
  <c r="D21" i="30" s="1"/>
  <c r="R102" i="18"/>
  <c r="P28" i="21"/>
  <c r="AC28" s="1"/>
  <c r="J82"/>
  <c r="N22"/>
  <c r="P22" s="1"/>
  <c r="J98"/>
  <c r="L79"/>
  <c r="N79" s="1"/>
  <c r="N13" i="24"/>
  <c r="P13" s="1"/>
  <c r="T97" i="15"/>
  <c r="V97" s="1"/>
  <c r="AC13" i="12"/>
  <c r="AC17"/>
  <c r="R80" i="13"/>
  <c r="H90" i="8"/>
  <c r="P90" s="1"/>
  <c r="N95" i="26"/>
  <c r="H67"/>
  <c r="P67" s="1"/>
  <c r="AC67" s="1"/>
  <c r="N84" i="4"/>
  <c r="P84" s="1"/>
  <c r="F102" i="26"/>
  <c r="P93" i="8"/>
  <c r="P58" i="26"/>
  <c r="L46" i="5"/>
  <c r="N46" s="1"/>
  <c r="H15" i="26"/>
  <c r="P15" s="1"/>
  <c r="AC15" s="1"/>
  <c r="T96" i="27"/>
  <c r="V96" s="1"/>
  <c r="X87" i="9"/>
  <c r="AB87" s="1"/>
  <c r="P96" i="25"/>
  <c r="H18" i="13"/>
  <c r="P18" s="1"/>
  <c r="AC18" s="1"/>
  <c r="Z34"/>
  <c r="Z16" i="30" s="1"/>
  <c r="N20" i="9"/>
  <c r="X67" i="5"/>
  <c r="R53"/>
  <c r="V53" s="1"/>
  <c r="T63"/>
  <c r="V23" i="29"/>
  <c r="J99" i="26"/>
  <c r="N99" s="1"/>
  <c r="P99" s="1"/>
  <c r="V26" i="13"/>
  <c r="H94" i="21"/>
  <c r="H88" i="13"/>
  <c r="P88" s="1"/>
  <c r="N93"/>
  <c r="F79" i="17"/>
  <c r="H79" s="1"/>
  <c r="D98" i="16"/>
  <c r="V49" i="20"/>
  <c r="T68" i="5"/>
  <c r="T101" i="26"/>
  <c r="X102" i="17"/>
  <c r="AB102" s="1"/>
  <c r="AB32"/>
  <c r="V29" i="15"/>
  <c r="T99"/>
  <c r="V99" s="1"/>
  <c r="AB24"/>
  <c r="AC24" s="1"/>
  <c r="X94"/>
  <c r="AB94" s="1"/>
  <c r="R87" i="4"/>
  <c r="V17"/>
  <c r="D99" i="11"/>
  <c r="H29"/>
  <c r="L84" i="25"/>
  <c r="N14"/>
  <c r="P14" s="1"/>
  <c r="N9" i="18"/>
  <c r="L79"/>
  <c r="N79" s="1"/>
  <c r="D91"/>
  <c r="D23" i="5"/>
  <c r="J66"/>
  <c r="J68" i="26"/>
  <c r="J50" i="30" s="1"/>
  <c r="N64" i="26"/>
  <c r="P64" s="1"/>
  <c r="AC64" s="1"/>
  <c r="V66"/>
  <c r="AC66" s="1"/>
  <c r="R68"/>
  <c r="R50" i="30" s="1"/>
  <c r="R101" i="26"/>
  <c r="H20"/>
  <c r="P20" s="1"/>
  <c r="D90"/>
  <c r="H90" s="1"/>
  <c r="V16" i="19"/>
  <c r="T86"/>
  <c r="V86" s="1"/>
  <c r="L97" i="16"/>
  <c r="N97" s="1"/>
  <c r="N27"/>
  <c r="T90"/>
  <c r="V90" s="1"/>
  <c r="V20"/>
  <c r="L83"/>
  <c r="N13"/>
  <c r="X87" i="7"/>
  <c r="AB87" s="1"/>
  <c r="AB17"/>
  <c r="Z83" i="9"/>
  <c r="AB83" s="1"/>
  <c r="AB13"/>
  <c r="L95" i="11"/>
  <c r="N25"/>
  <c r="T93" i="4"/>
  <c r="V93" s="1"/>
  <c r="V23"/>
  <c r="J97"/>
  <c r="N97" s="1"/>
  <c r="N27"/>
  <c r="X98"/>
  <c r="AB28"/>
  <c r="X33"/>
  <c r="X8" i="30" s="1"/>
  <c r="X100" i="4"/>
  <c r="AB100" s="1"/>
  <c r="AB30"/>
  <c r="J81" i="7"/>
  <c r="N81" s="1"/>
  <c r="N11"/>
  <c r="P11" s="1"/>
  <c r="AB24"/>
  <c r="X94"/>
  <c r="AB94" s="1"/>
  <c r="T79" i="9"/>
  <c r="V79" s="1"/>
  <c r="V9"/>
  <c r="D85"/>
  <c r="H85" s="1"/>
  <c r="H15"/>
  <c r="D94" i="25"/>
  <c r="H24"/>
  <c r="AB29"/>
  <c r="AC29" s="1"/>
  <c r="Z99"/>
  <c r="AB99" s="1"/>
  <c r="R87" i="18"/>
  <c r="V87" s="1"/>
  <c r="V17"/>
  <c r="X90" i="29"/>
  <c r="AB90" s="1"/>
  <c r="AB20"/>
  <c r="D93"/>
  <c r="H93" s="1"/>
  <c r="H23"/>
  <c r="N25"/>
  <c r="J95"/>
  <c r="N95" s="1"/>
  <c r="Z33" i="15"/>
  <c r="Z21" i="30" s="1"/>
  <c r="Z102" i="15"/>
  <c r="X85"/>
  <c r="AB85" s="1"/>
  <c r="AB15"/>
  <c r="L82"/>
  <c r="N82" s="1"/>
  <c r="N12"/>
  <c r="L88" i="17"/>
  <c r="N88" s="1"/>
  <c r="N18"/>
  <c r="D90"/>
  <c r="H20"/>
  <c r="D33" i="20"/>
  <c r="D26" i="30" s="1"/>
  <c r="H12" i="20"/>
  <c r="P12" s="1"/>
  <c r="AC12" s="1"/>
  <c r="J33"/>
  <c r="J26" i="30" s="1"/>
  <c r="J84" i="20"/>
  <c r="N14"/>
  <c r="L86"/>
  <c r="N86" s="1"/>
  <c r="N16"/>
  <c r="P16" s="1"/>
  <c r="L33"/>
  <c r="L26" i="30" s="1"/>
  <c r="R81" i="23"/>
  <c r="V81" s="1"/>
  <c r="V11"/>
  <c r="F93"/>
  <c r="H23"/>
  <c r="H98" i="12"/>
  <c r="AC19" i="17"/>
  <c r="J103" i="16"/>
  <c r="J86" i="30" s="1"/>
  <c r="H79" i="24"/>
  <c r="X103" i="19"/>
  <c r="X89" i="30" s="1"/>
  <c r="AC11" i="8"/>
  <c r="AC17" i="17"/>
  <c r="N27"/>
  <c r="V25" i="21"/>
  <c r="V33" s="1"/>
  <c r="V27" i="30" s="1"/>
  <c r="D99" i="17"/>
  <c r="H99" s="1"/>
  <c r="X33"/>
  <c r="X23" i="30" s="1"/>
  <c r="AB100" i="25"/>
  <c r="N31" i="21"/>
  <c r="P31" s="1"/>
  <c r="AC31" s="1"/>
  <c r="N83" i="16"/>
  <c r="H79" i="15"/>
  <c r="N85" i="25"/>
  <c r="P85" s="1"/>
  <c r="AC85" s="1"/>
  <c r="AB80" i="15"/>
  <c r="P20" i="21"/>
  <c r="H24"/>
  <c r="N10"/>
  <c r="J86"/>
  <c r="N86" s="1"/>
  <c r="P86" s="1"/>
  <c r="AC86" s="1"/>
  <c r="N26"/>
  <c r="P26" s="1"/>
  <c r="AC26" s="1"/>
  <c r="J102"/>
  <c r="N83" i="24"/>
  <c r="AC14" i="15"/>
  <c r="T33"/>
  <c r="T21" i="30" s="1"/>
  <c r="X100" i="17"/>
  <c r="AB100" s="1"/>
  <c r="R83" i="13"/>
  <c r="V83" s="1"/>
  <c r="AC19" i="26"/>
  <c r="N80" i="8"/>
  <c r="P80" s="1"/>
  <c r="AC80" s="1"/>
  <c r="P26" i="26"/>
  <c r="Z48" i="5"/>
  <c r="AC15" i="8"/>
  <c r="T67" i="5"/>
  <c r="D85" i="26"/>
  <c r="H85" s="1"/>
  <c r="P85" s="1"/>
  <c r="N24" i="9"/>
  <c r="R68" i="5"/>
  <c r="V68" s="1"/>
  <c r="AB91" i="25"/>
  <c r="AB31" i="20"/>
  <c r="AC31" s="1"/>
  <c r="Z49" i="5"/>
  <c r="V99" i="13"/>
  <c r="L33" i="17"/>
  <c r="L23" i="30" s="1"/>
  <c r="Z33" i="16"/>
  <c r="Z22" i="30" s="1"/>
  <c r="V101" i="16"/>
  <c r="T100" i="18"/>
  <c r="V100" s="1"/>
  <c r="Z33" i="20"/>
  <c r="Z26" i="30" s="1"/>
  <c r="L62" i="5"/>
  <c r="N62" s="1"/>
  <c r="L68" i="26"/>
  <c r="L50" i="30" s="1"/>
  <c r="H25" i="13"/>
  <c r="P25" s="1"/>
  <c r="F95"/>
  <c r="H95" s="1"/>
  <c r="P95" s="1"/>
  <c r="F101" i="11"/>
  <c r="H101" s="1"/>
  <c r="H31"/>
  <c r="L84" i="12"/>
  <c r="N84" s="1"/>
  <c r="L33"/>
  <c r="L14" i="30" s="1"/>
  <c r="D88" i="18"/>
  <c r="H88" s="1"/>
  <c r="H18"/>
  <c r="P18" s="1"/>
  <c r="Z86" i="29"/>
  <c r="AB86" s="1"/>
  <c r="AB16"/>
  <c r="T102" i="23"/>
  <c r="V102" s="1"/>
  <c r="V32"/>
  <c r="AB52" i="26"/>
  <c r="Z54" i="5"/>
  <c r="AB54" s="1"/>
  <c r="Z100" i="9"/>
  <c r="AB100" s="1"/>
  <c r="AB30"/>
  <c r="F82" i="13"/>
  <c r="H12"/>
  <c r="F34"/>
  <c r="F16" i="30" s="1"/>
  <c r="R93" i="13"/>
  <c r="V93" s="1"/>
  <c r="V23"/>
  <c r="T84" i="27"/>
  <c r="T33"/>
  <c r="T19" i="30" s="1"/>
  <c r="V16" i="27"/>
  <c r="AC16" s="1"/>
  <c r="T86"/>
  <c r="V86" s="1"/>
  <c r="V20"/>
  <c r="AC20" s="1"/>
  <c r="T90"/>
  <c r="V90" s="1"/>
  <c r="T92"/>
  <c r="V92" s="1"/>
  <c r="V22"/>
  <c r="V28"/>
  <c r="T98"/>
  <c r="V98" s="1"/>
  <c r="Z97" i="12"/>
  <c r="AB27"/>
  <c r="AC27" s="1"/>
  <c r="T84"/>
  <c r="T33"/>
  <c r="T14" i="30" s="1"/>
  <c r="T91" i="12"/>
  <c r="V91" s="1"/>
  <c r="V21"/>
  <c r="N20" i="25"/>
  <c r="P20" s="1"/>
  <c r="AC20" s="1"/>
  <c r="J90"/>
  <c r="N18"/>
  <c r="J33"/>
  <c r="J15" i="30" s="1"/>
  <c r="Z83" i="17"/>
  <c r="AB83" s="1"/>
  <c r="Z33"/>
  <c r="Z23" i="30" s="1"/>
  <c r="AB22" i="17"/>
  <c r="X92"/>
  <c r="T95"/>
  <c r="V95" s="1"/>
  <c r="V25"/>
  <c r="H59" i="26"/>
  <c r="D61" i="5"/>
  <c r="H61" s="1"/>
  <c r="X99" i="9"/>
  <c r="AB99" s="1"/>
  <c r="AB29"/>
  <c r="J81" i="11"/>
  <c r="N81" s="1"/>
  <c r="N11"/>
  <c r="X33" i="25"/>
  <c r="X15" i="30" s="1"/>
  <c r="AB14" i="25"/>
  <c r="X84"/>
  <c r="AB84" s="1"/>
  <c r="J85" i="13"/>
  <c r="N15"/>
  <c r="J79" i="14"/>
  <c r="N79" s="1"/>
  <c r="P79" s="1"/>
  <c r="N9"/>
  <c r="P9" s="1"/>
  <c r="T81"/>
  <c r="V81" s="1"/>
  <c r="V11"/>
  <c r="T100"/>
  <c r="V100" s="1"/>
  <c r="V30"/>
  <c r="L94" i="17"/>
  <c r="N24"/>
  <c r="P24" s="1"/>
  <c r="R92"/>
  <c r="V92" s="1"/>
  <c r="V22"/>
  <c r="AC22" s="1"/>
  <c r="Z99"/>
  <c r="AB99" s="1"/>
  <c r="AB29"/>
  <c r="F33" i="20"/>
  <c r="F26" i="30" s="1"/>
  <c r="H18" i="20"/>
  <c r="F88"/>
  <c r="H88" s="1"/>
  <c r="AB19"/>
  <c r="X33"/>
  <c r="X26" i="30" s="1"/>
  <c r="X89" i="20"/>
  <c r="Z95"/>
  <c r="AB25"/>
  <c r="F100" i="23"/>
  <c r="H100" s="1"/>
  <c r="H30"/>
  <c r="P81" i="17"/>
  <c r="AC81" s="1"/>
  <c r="P18" i="21"/>
  <c r="N102"/>
  <c r="AC18" i="12"/>
  <c r="P81" i="21"/>
  <c r="AB79"/>
  <c r="N9"/>
  <c r="L33" i="25"/>
  <c r="L15" i="30" s="1"/>
  <c r="AB90" i="25"/>
  <c r="AC28" i="12"/>
  <c r="V22" i="16"/>
  <c r="R96"/>
  <c r="V96" s="1"/>
  <c r="D97"/>
  <c r="H97" s="1"/>
  <c r="P97" s="1"/>
  <c r="H21" i="18"/>
  <c r="H16" i="21"/>
  <c r="J90"/>
  <c r="N90" s="1"/>
  <c r="F81" i="18"/>
  <c r="D33" i="12"/>
  <c r="D14" i="30" s="1"/>
  <c r="V10" i="13"/>
  <c r="N96" i="8"/>
  <c r="D48" i="5"/>
  <c r="D64"/>
  <c r="R63"/>
  <c r="AB87" i="14"/>
  <c r="N99" i="8"/>
  <c r="P99" s="1"/>
  <c r="H85"/>
  <c r="D60" i="5"/>
  <c r="H60" s="1"/>
  <c r="AB14" i="4"/>
  <c r="H10" i="12"/>
  <c r="N102"/>
  <c r="J69" i="5"/>
  <c r="V88" i="14"/>
  <c r="AB9" i="16"/>
  <c r="T62" i="5"/>
  <c r="R33" i="12"/>
  <c r="R14" i="30" s="1"/>
  <c r="AB90" i="12"/>
  <c r="Z33" i="25"/>
  <c r="Z15" i="30" s="1"/>
  <c r="V96" i="29"/>
  <c r="Z57" i="5"/>
  <c r="AB96" i="25"/>
  <c r="P61" i="17"/>
  <c r="L93" i="15"/>
  <c r="N23"/>
  <c r="L91"/>
  <c r="N91" s="1"/>
  <c r="N21"/>
  <c r="P21" s="1"/>
  <c r="N22" i="29"/>
  <c r="L92"/>
  <c r="F102" i="17"/>
  <c r="H102" s="1"/>
  <c r="H32"/>
  <c r="P32" s="1"/>
  <c r="H52" i="29"/>
  <c r="P52" s="1"/>
  <c r="F68"/>
  <c r="F61" i="30" s="1"/>
  <c r="F87" i="29"/>
  <c r="H61" i="16"/>
  <c r="F96"/>
  <c r="H96" s="1"/>
  <c r="P96" s="1"/>
  <c r="AC96" s="1"/>
  <c r="AB56"/>
  <c r="Z91"/>
  <c r="AB91" s="1"/>
  <c r="N45"/>
  <c r="L68"/>
  <c r="L54" i="30" s="1"/>
  <c r="R68" i="16"/>
  <c r="R54" i="30" s="1"/>
  <c r="V44" i="16"/>
  <c r="N64" i="15"/>
  <c r="P64" s="1"/>
  <c r="AC64" s="1"/>
  <c r="J99"/>
  <c r="J68"/>
  <c r="J53" i="30" s="1"/>
  <c r="J98" i="15"/>
  <c r="N98" s="1"/>
  <c r="AB57" i="10"/>
  <c r="Z68"/>
  <c r="Z44" i="30" s="1"/>
  <c r="Z92" i="10"/>
  <c r="N61" i="9"/>
  <c r="L68"/>
  <c r="L43" i="30" s="1"/>
  <c r="D68" i="9"/>
  <c r="D43" i="30" s="1"/>
  <c r="H60" i="9"/>
  <c r="P60" s="1"/>
  <c r="AC60" s="1"/>
  <c r="R68" i="8"/>
  <c r="R42" i="30" s="1"/>
  <c r="V56" i="8"/>
  <c r="R91"/>
  <c r="AB51"/>
  <c r="X68"/>
  <c r="X42" i="30" s="1"/>
  <c r="X53" i="5"/>
  <c r="AB53" s="1"/>
  <c r="V65" i="7"/>
  <c r="T100"/>
  <c r="H65"/>
  <c r="P65" s="1"/>
  <c r="F68"/>
  <c r="F41" i="30" s="1"/>
  <c r="AB62" i="7"/>
  <c r="X97"/>
  <c r="AB61"/>
  <c r="X96"/>
  <c r="H25" i="27"/>
  <c r="P25" s="1"/>
  <c r="F95"/>
  <c r="H95" s="1"/>
  <c r="P95" s="1"/>
  <c r="R94"/>
  <c r="V94" s="1"/>
  <c r="R33"/>
  <c r="R19" i="30" s="1"/>
  <c r="J93" i="27"/>
  <c r="J33"/>
  <c r="J19" i="30" s="1"/>
  <c r="X92" i="27"/>
  <c r="AB92" s="1"/>
  <c r="AC92" s="1"/>
  <c r="AB22"/>
  <c r="Z91"/>
  <c r="AB91" s="1"/>
  <c r="Z33"/>
  <c r="Z19" i="30" s="1"/>
  <c r="V20" i="4"/>
  <c r="R90"/>
  <c r="V90" s="1"/>
  <c r="Z87"/>
  <c r="AB87" s="1"/>
  <c r="AB17"/>
  <c r="Z83"/>
  <c r="AB13"/>
  <c r="N85" i="8"/>
  <c r="AB101"/>
  <c r="N89"/>
  <c r="P89" s="1"/>
  <c r="AB84" i="4"/>
  <c r="H88" i="12"/>
  <c r="H86" i="11"/>
  <c r="P82" i="7"/>
  <c r="N91" i="26"/>
  <c r="L56" i="5"/>
  <c r="P30" i="23"/>
  <c r="N94" i="21"/>
  <c r="AB85"/>
  <c r="AC62" i="7"/>
  <c r="L89" i="20"/>
  <c r="P65" i="23"/>
  <c r="AC59" i="24"/>
  <c r="D68"/>
  <c r="D63" i="30" s="1"/>
  <c r="P61" i="29"/>
  <c r="AC53"/>
  <c r="Z68" i="17"/>
  <c r="Z55" i="30" s="1"/>
  <c r="Z68" i="16"/>
  <c r="Z54" i="30" s="1"/>
  <c r="AB51" i="26"/>
  <c r="T96" i="12"/>
  <c r="V96" s="1"/>
  <c r="V26"/>
  <c r="AC26" s="1"/>
  <c r="L85" i="15"/>
  <c r="N15"/>
  <c r="T81"/>
  <c r="V81" s="1"/>
  <c r="V11"/>
  <c r="J85" i="11"/>
  <c r="N15"/>
  <c r="Z93" i="9"/>
  <c r="AB93" s="1"/>
  <c r="AB23"/>
  <c r="AB24" i="11"/>
  <c r="X94"/>
  <c r="AB94" s="1"/>
  <c r="T79" i="14"/>
  <c r="V79" s="1"/>
  <c r="V9"/>
  <c r="X98" i="29"/>
  <c r="AB98" s="1"/>
  <c r="AB28"/>
  <c r="R91" i="15"/>
  <c r="V91" s="1"/>
  <c r="V21"/>
  <c r="L92" i="22"/>
  <c r="N92" s="1"/>
  <c r="L68"/>
  <c r="L60" i="30" s="1"/>
  <c r="V56" i="22"/>
  <c r="T91"/>
  <c r="V91" s="1"/>
  <c r="T68"/>
  <c r="T60" i="30" s="1"/>
  <c r="AB97" i="12"/>
  <c r="V82" i="25"/>
  <c r="P98"/>
  <c r="AB95" i="27"/>
  <c r="H97" i="13"/>
  <c r="P97" s="1"/>
  <c r="N87" i="4"/>
  <c r="P87" s="1"/>
  <c r="AC66" i="7"/>
  <c r="Z82" i="26"/>
  <c r="AB90" i="8"/>
  <c r="V82" i="12"/>
  <c r="N16"/>
  <c r="P16" s="1"/>
  <c r="V80" i="29"/>
  <c r="T89" i="15"/>
  <c r="N91" i="21"/>
  <c r="T99" i="25"/>
  <c r="Z97" i="17"/>
  <c r="AB97" s="1"/>
  <c r="F96"/>
  <c r="H96" s="1"/>
  <c r="P96" s="1"/>
  <c r="P49" i="29"/>
  <c r="AC49" s="1"/>
  <c r="N67" i="21"/>
  <c r="P67" s="1"/>
  <c r="N59"/>
  <c r="P59" s="1"/>
  <c r="F97" i="18"/>
  <c r="H97" s="1"/>
  <c r="H27"/>
  <c r="V16" i="11"/>
  <c r="R86"/>
  <c r="V86" s="1"/>
  <c r="AB63" i="20"/>
  <c r="AC63" s="1"/>
  <c r="X98"/>
  <c r="AB98" s="1"/>
  <c r="X97"/>
  <c r="AB97" s="1"/>
  <c r="AB62"/>
  <c r="J96"/>
  <c r="N96" s="1"/>
  <c r="N61"/>
  <c r="P61" s="1"/>
  <c r="AB59"/>
  <c r="X94"/>
  <c r="AB94" s="1"/>
  <c r="X93"/>
  <c r="AB93" s="1"/>
  <c r="AB58"/>
  <c r="J92"/>
  <c r="N92" s="1"/>
  <c r="P92" s="1"/>
  <c r="N57"/>
  <c r="P57" s="1"/>
  <c r="X68"/>
  <c r="X58" i="30" s="1"/>
  <c r="X91" i="20"/>
  <c r="AB91" s="1"/>
  <c r="N98" i="14"/>
  <c r="H89" i="16"/>
  <c r="N99" i="15"/>
  <c r="V96" i="25"/>
  <c r="P12" i="21"/>
  <c r="N92" i="15"/>
  <c r="P87" i="25"/>
  <c r="AC87" s="1"/>
  <c r="H83" i="12"/>
  <c r="P25"/>
  <c r="AC25" s="1"/>
  <c r="AB90" i="13"/>
  <c r="AB98"/>
  <c r="N94" i="8"/>
  <c r="N102"/>
  <c r="P102" s="1"/>
  <c r="AC102" s="1"/>
  <c r="H92"/>
  <c r="P61" i="26"/>
  <c r="AC61" s="1"/>
  <c r="V87" i="4"/>
  <c r="N82"/>
  <c r="P82" s="1"/>
  <c r="H81"/>
  <c r="AB89" i="8"/>
  <c r="AB97"/>
  <c r="P59" i="26"/>
  <c r="AB93"/>
  <c r="V91"/>
  <c r="P15" i="7"/>
  <c r="D11" i="5"/>
  <c r="AB85" i="12"/>
  <c r="N83"/>
  <c r="AC59" i="23"/>
  <c r="AC45"/>
  <c r="V54" i="26"/>
  <c r="H89" i="29"/>
  <c r="N86" i="7"/>
  <c r="P86" s="1"/>
  <c r="F63" i="5"/>
  <c r="AB28" i="16"/>
  <c r="AB22" i="24"/>
  <c r="N27" i="21"/>
  <c r="P27" s="1"/>
  <c r="AC27" s="1"/>
  <c r="H91"/>
  <c r="H87"/>
  <c r="H83"/>
  <c r="AB11" i="11"/>
  <c r="N88" i="18"/>
  <c r="AB11" i="15"/>
  <c r="F102"/>
  <c r="H102" s="1"/>
  <c r="P102" s="1"/>
  <c r="AB60" i="24"/>
  <c r="X95"/>
  <c r="N60" i="22"/>
  <c r="P60" s="1"/>
  <c r="AC60" s="1"/>
  <c r="L95"/>
  <c r="AB59"/>
  <c r="AC59" s="1"/>
  <c r="X94"/>
  <c r="N44"/>
  <c r="P44" s="1"/>
  <c r="J79"/>
  <c r="V62" i="9"/>
  <c r="AC62" s="1"/>
  <c r="T68"/>
  <c r="T43" i="30" s="1"/>
  <c r="X68" i="9"/>
  <c r="X43" i="30" s="1"/>
  <c r="X96" i="9"/>
  <c r="H54" i="8"/>
  <c r="P54" s="1"/>
  <c r="D68"/>
  <c r="D42" i="30" s="1"/>
  <c r="AB50" i="4"/>
  <c r="Z85"/>
  <c r="AB85" s="1"/>
  <c r="H47"/>
  <c r="D68"/>
  <c r="D40" i="30" s="1"/>
  <c r="V21" i="19"/>
  <c r="T91"/>
  <c r="V91" s="1"/>
  <c r="H21"/>
  <c r="F91"/>
  <c r="V19"/>
  <c r="T89"/>
  <c r="V27" i="27"/>
  <c r="R97"/>
  <c r="V97" s="1"/>
  <c r="V25"/>
  <c r="R95"/>
  <c r="AB96" i="9"/>
  <c r="N27" i="8"/>
  <c r="P27" s="1"/>
  <c r="AB95" i="12"/>
  <c r="V87"/>
  <c r="N91" i="17"/>
  <c r="N101"/>
  <c r="P101" s="1"/>
  <c r="AC101" s="1"/>
  <c r="F101" i="18"/>
  <c r="V82" i="19"/>
  <c r="N84"/>
  <c r="V98"/>
  <c r="AB86" i="22"/>
  <c r="P99"/>
  <c r="N84" i="29"/>
  <c r="L97" i="15"/>
  <c r="N97" s="1"/>
  <c r="P97" s="1"/>
  <c r="V98" i="16"/>
  <c r="V93"/>
  <c r="H19"/>
  <c r="V82"/>
  <c r="L95" i="24"/>
  <c r="N95" s="1"/>
  <c r="V91"/>
  <c r="L92" i="16"/>
  <c r="H86" i="24"/>
  <c r="V83" i="21"/>
  <c r="V81"/>
  <c r="Z102"/>
  <c r="AB102" s="1"/>
  <c r="AB100"/>
  <c r="AB96"/>
  <c r="Z94"/>
  <c r="AB92"/>
  <c r="AB88"/>
  <c r="AB84"/>
  <c r="AB80"/>
  <c r="N98"/>
  <c r="N82"/>
  <c r="P82" s="1"/>
  <c r="AC82" s="1"/>
  <c r="P45" i="8"/>
  <c r="V87" i="11"/>
  <c r="V27" i="25"/>
  <c r="AB89" i="17"/>
  <c r="V22" i="23"/>
  <c r="T91" i="18"/>
  <c r="V88" i="20"/>
  <c r="N90"/>
  <c r="P90" s="1"/>
  <c r="L91" i="29"/>
  <c r="N91" s="1"/>
  <c r="Z98" i="23"/>
  <c r="R88" i="24"/>
  <c r="R103" s="1"/>
  <c r="R95" i="30" s="1"/>
  <c r="N52" i="12"/>
  <c r="P52" s="1"/>
  <c r="N55" i="13"/>
  <c r="P55" s="1"/>
  <c r="AC55" s="1"/>
  <c r="P61" i="14"/>
  <c r="AC61" s="1"/>
  <c r="H54" i="27"/>
  <c r="P54" s="1"/>
  <c r="H53" i="20"/>
  <c r="P46" i="25"/>
  <c r="P49" i="20"/>
  <c r="P57" i="23"/>
  <c r="AC57" s="1"/>
  <c r="P63" i="24"/>
  <c r="J68" i="29"/>
  <c r="J61" i="30" s="1"/>
  <c r="N89" i="11"/>
  <c r="F90" i="1"/>
  <c r="L101"/>
  <c r="F89"/>
  <c r="AB93" i="4"/>
  <c r="H101" i="27"/>
  <c r="V91"/>
  <c r="N96" i="15"/>
  <c r="H91" i="19"/>
  <c r="P91" s="1"/>
  <c r="AC91" s="1"/>
  <c r="H85"/>
  <c r="Z83"/>
  <c r="AB83" s="1"/>
  <c r="T81" i="20"/>
  <c r="V81" s="1"/>
  <c r="H102" i="22"/>
  <c r="Z68" i="25"/>
  <c r="Z47" i="30" s="1"/>
  <c r="D69" i="13"/>
  <c r="D48" i="30" s="1"/>
  <c r="T68" i="21"/>
  <c r="T59" i="30" s="1"/>
  <c r="H65" i="24"/>
  <c r="P65" s="1"/>
  <c r="V64"/>
  <c r="AB61"/>
  <c r="N60"/>
  <c r="H62" i="29"/>
  <c r="P62" s="1"/>
  <c r="N58"/>
  <c r="AB67" i="21"/>
  <c r="T68" i="10"/>
  <c r="T44" i="30" s="1"/>
  <c r="F65" i="5"/>
  <c r="L68" i="7"/>
  <c r="L41" i="30" s="1"/>
  <c r="R68" i="4"/>
  <c r="R40" i="30" s="1"/>
  <c r="H89" i="19"/>
  <c r="P89" s="1"/>
  <c r="J93" i="15"/>
  <c r="X68" i="24"/>
  <c r="X63" i="30" s="1"/>
  <c r="AB57" i="24"/>
  <c r="X100" i="23"/>
  <c r="AB100" s="1"/>
  <c r="AB65"/>
  <c r="N48"/>
  <c r="J83"/>
  <c r="R68"/>
  <c r="R62" i="30" s="1"/>
  <c r="R80" i="23"/>
  <c r="V50" i="29"/>
  <c r="T85"/>
  <c r="V85" s="1"/>
  <c r="AB63" i="22"/>
  <c r="X98"/>
  <c r="AB98" s="1"/>
  <c r="H56"/>
  <c r="D91"/>
  <c r="H91" s="1"/>
  <c r="P91" s="1"/>
  <c r="AB51"/>
  <c r="X68"/>
  <c r="X60" i="30" s="1"/>
  <c r="H50" i="22"/>
  <c r="D85"/>
  <c r="H46" i="21"/>
  <c r="F68"/>
  <c r="F59" i="30" s="1"/>
  <c r="N58" i="20"/>
  <c r="L93"/>
  <c r="N93" s="1"/>
  <c r="N56"/>
  <c r="L91"/>
  <c r="N91" s="1"/>
  <c r="P91" s="1"/>
  <c r="V48"/>
  <c r="T83"/>
  <c r="H48"/>
  <c r="F83"/>
  <c r="H83" s="1"/>
  <c r="P83" s="1"/>
  <c r="V44"/>
  <c r="T68"/>
  <c r="T58" i="30" s="1"/>
  <c r="T79" i="20"/>
  <c r="H67" i="19"/>
  <c r="P67" s="1"/>
  <c r="F102"/>
  <c r="H102" s="1"/>
  <c r="AB49"/>
  <c r="Z84"/>
  <c r="AB84" s="1"/>
  <c r="N60" i="17"/>
  <c r="P60" s="1"/>
  <c r="AC60" s="1"/>
  <c r="J95"/>
  <c r="H44" i="16"/>
  <c r="F68"/>
  <c r="F54" i="30" s="1"/>
  <c r="AB57" i="15"/>
  <c r="X68"/>
  <c r="X53" i="30" s="1"/>
  <c r="V44" i="15"/>
  <c r="T68"/>
  <c r="T53" i="30" s="1"/>
  <c r="N66" i="27"/>
  <c r="P66" s="1"/>
  <c r="J101"/>
  <c r="N101" s="1"/>
  <c r="AB64"/>
  <c r="Z68"/>
  <c r="Z51" i="30" s="1"/>
  <c r="Z99" i="27"/>
  <c r="AB99" s="1"/>
  <c r="N64"/>
  <c r="P64" s="1"/>
  <c r="L99"/>
  <c r="N99" s="1"/>
  <c r="P99" s="1"/>
  <c r="V54"/>
  <c r="R89"/>
  <c r="V89" s="1"/>
  <c r="H50"/>
  <c r="P50" s="1"/>
  <c r="D85"/>
  <c r="L68"/>
  <c r="L51" i="30" s="1"/>
  <c r="L83" i="27"/>
  <c r="N83" s="1"/>
  <c r="H50" i="14"/>
  <c r="D68"/>
  <c r="D49" i="30" s="1"/>
  <c r="H49" i="14"/>
  <c r="P49" s="1"/>
  <c r="F68"/>
  <c r="F49" i="30" s="1"/>
  <c r="AB65" i="13"/>
  <c r="Z100"/>
  <c r="N61"/>
  <c r="P61" s="1"/>
  <c r="AC61" s="1"/>
  <c r="L96"/>
  <c r="N96" s="1"/>
  <c r="N50" i="25"/>
  <c r="L68"/>
  <c r="L47" i="30" s="1"/>
  <c r="N44" i="12"/>
  <c r="P44" s="1"/>
  <c r="L68"/>
  <c r="L46" i="30" s="1"/>
  <c r="N65" i="11"/>
  <c r="P65" s="1"/>
  <c r="L100"/>
  <c r="N100" s="1"/>
  <c r="AB54" i="7"/>
  <c r="AC54" s="1"/>
  <c r="Z89"/>
  <c r="P53" i="23"/>
  <c r="P61"/>
  <c r="N89" i="27"/>
  <c r="P89" s="1"/>
  <c r="V89" i="19"/>
  <c r="N98" i="20"/>
  <c r="P98" s="1"/>
  <c r="N94"/>
  <c r="L68" i="29"/>
  <c r="L61" i="30" s="1"/>
  <c r="AB57" i="21"/>
  <c r="H57"/>
  <c r="P57" s="1"/>
  <c r="N50"/>
  <c r="AB49"/>
  <c r="L68"/>
  <c r="L59" i="30" s="1"/>
  <c r="R68" i="21"/>
  <c r="R59" i="30" s="1"/>
  <c r="H48" i="21"/>
  <c r="P48" s="1"/>
  <c r="AB57" i="20"/>
  <c r="V50"/>
  <c r="H50"/>
  <c r="D68" i="19"/>
  <c r="D57" i="30" s="1"/>
  <c r="J68" i="16"/>
  <c r="J54" i="30" s="1"/>
  <c r="AB59" i="16"/>
  <c r="D68"/>
  <c r="D54" i="30" s="1"/>
  <c r="F68" i="15"/>
  <c r="F53" i="30" s="1"/>
  <c r="D65" i="5"/>
  <c r="R68" i="27"/>
  <c r="R51" i="30" s="1"/>
  <c r="Z68" i="14"/>
  <c r="Z49" i="30" s="1"/>
  <c r="T68" i="14"/>
  <c r="T49" i="30" s="1"/>
  <c r="J68" i="25"/>
  <c r="J47" i="30" s="1"/>
  <c r="Z68" i="12"/>
  <c r="Z46" i="30" s="1"/>
  <c r="Z69" i="5"/>
  <c r="R68" i="7"/>
  <c r="R41" i="30" s="1"/>
  <c r="H66" i="24"/>
  <c r="P66" s="1"/>
  <c r="F101"/>
  <c r="H101" s="1"/>
  <c r="V44" i="29"/>
  <c r="T68"/>
  <c r="T61" i="30" s="1"/>
  <c r="H44" i="29"/>
  <c r="F79"/>
  <c r="H79" s="1"/>
  <c r="P79" s="1"/>
  <c r="V50" i="22"/>
  <c r="T85"/>
  <c r="V85" s="1"/>
  <c r="N62"/>
  <c r="J97"/>
  <c r="N97" s="1"/>
  <c r="P97" s="1"/>
  <c r="N58"/>
  <c r="J93"/>
  <c r="N50"/>
  <c r="P50" s="1"/>
  <c r="AC50" s="1"/>
  <c r="J85"/>
  <c r="N85" s="1"/>
  <c r="AB56" i="15"/>
  <c r="Z68"/>
  <c r="Z53" i="30" s="1"/>
  <c r="V64" i="27"/>
  <c r="R99"/>
  <c r="V99" s="1"/>
  <c r="H63"/>
  <c r="P63" s="1"/>
  <c r="AC63" s="1"/>
  <c r="F98"/>
  <c r="H98" s="1"/>
  <c r="P98" s="1"/>
  <c r="H52"/>
  <c r="F87"/>
  <c r="H87" s="1"/>
  <c r="P87" s="1"/>
  <c r="AC87" s="1"/>
  <c r="D68"/>
  <c r="D51" i="30" s="1"/>
  <c r="D83" i="27"/>
  <c r="H83" s="1"/>
  <c r="H47"/>
  <c r="F68"/>
  <c r="F51" i="30" s="1"/>
  <c r="F82" i="27"/>
  <c r="H82" s="1"/>
  <c r="AB48" i="14"/>
  <c r="X68"/>
  <c r="X49" i="30" s="1"/>
  <c r="H59" i="13"/>
  <c r="P59" s="1"/>
  <c r="AC59" s="1"/>
  <c r="F94"/>
  <c r="H94" s="1"/>
  <c r="P94" s="1"/>
  <c r="V49"/>
  <c r="R69"/>
  <c r="R48" i="30" s="1"/>
  <c r="R84" i="13"/>
  <c r="F69"/>
  <c r="F48" i="30" s="1"/>
  <c r="F83" i="13"/>
  <c r="H83" s="1"/>
  <c r="V47"/>
  <c r="T69"/>
  <c r="T48" i="30" s="1"/>
  <c r="V44" i="12"/>
  <c r="R68"/>
  <c r="R46" i="30" s="1"/>
  <c r="H64" i="11"/>
  <c r="P64" s="1"/>
  <c r="F99"/>
  <c r="AB60"/>
  <c r="X68"/>
  <c r="X45" i="30" s="1"/>
  <c r="N66" i="10"/>
  <c r="P66" s="1"/>
  <c r="AC66" s="1"/>
  <c r="J101"/>
  <c r="AB65"/>
  <c r="X68"/>
  <c r="X44" i="30" s="1"/>
  <c r="V61" i="4"/>
  <c r="R96"/>
  <c r="V96" s="1"/>
  <c r="AB49"/>
  <c r="X68"/>
  <c r="X40" i="30" s="1"/>
  <c r="H14" i="20"/>
  <c r="F84"/>
  <c r="N27" i="19"/>
  <c r="L97"/>
  <c r="N97" s="1"/>
  <c r="Z96"/>
  <c r="AB96" s="1"/>
  <c r="Z33"/>
  <c r="Z25" i="30" s="1"/>
  <c r="V15" i="19"/>
  <c r="R33"/>
  <c r="R25" i="30" s="1"/>
  <c r="AB25" i="15"/>
  <c r="AC25" s="1"/>
  <c r="X95"/>
  <c r="AB95" s="1"/>
  <c r="N95" i="11"/>
  <c r="N13" i="4"/>
  <c r="P13" s="1"/>
  <c r="Z86" i="26"/>
  <c r="L83"/>
  <c r="N83" s="1"/>
  <c r="P83" s="1"/>
  <c r="AC83" s="1"/>
  <c r="L55" i="5"/>
  <c r="N55" s="1"/>
  <c r="F54"/>
  <c r="L68"/>
  <c r="F67"/>
  <c r="V86" i="13"/>
  <c r="AB95"/>
  <c r="H89" i="14"/>
  <c r="N94" i="27"/>
  <c r="P94" s="1"/>
  <c r="N100"/>
  <c r="V88" i="12"/>
  <c r="H91" i="18"/>
  <c r="AB94"/>
  <c r="N86" i="19"/>
  <c r="N94"/>
  <c r="AB32" i="15"/>
  <c r="V83"/>
  <c r="AB10"/>
  <c r="L91" i="16"/>
  <c r="N91" s="1"/>
  <c r="P91" s="1"/>
  <c r="AB98" i="24"/>
  <c r="V87"/>
  <c r="V85"/>
  <c r="AB14"/>
  <c r="V92"/>
  <c r="P55" i="15"/>
  <c r="AC55" s="1"/>
  <c r="V101" i="21"/>
  <c r="V97"/>
  <c r="N24" i="26"/>
  <c r="P24" s="1"/>
  <c r="V101" i="4"/>
  <c r="J54" i="5"/>
  <c r="H96" i="15"/>
  <c r="P96" s="1"/>
  <c r="L82" i="18"/>
  <c r="N82" s="1"/>
  <c r="D81"/>
  <c r="H81" s="1"/>
  <c r="X97" i="15"/>
  <c r="AB97" s="1"/>
  <c r="T99" i="18"/>
  <c r="J99" i="23"/>
  <c r="D90" i="24"/>
  <c r="D103" s="1"/>
  <c r="D95" i="30" s="1"/>
  <c r="P50" i="11"/>
  <c r="N57" i="17"/>
  <c r="P53" i="18"/>
  <c r="AC53" s="1"/>
  <c r="V53" i="20"/>
  <c r="P61" i="22"/>
  <c r="AC61" s="1"/>
  <c r="D68" i="23"/>
  <c r="D62" i="30" s="1"/>
  <c r="H54" i="16"/>
  <c r="P54" s="1"/>
  <c r="AC54" s="1"/>
  <c r="P59"/>
  <c r="H47" i="20"/>
  <c r="P47" s="1"/>
  <c r="AC47" s="1"/>
  <c r="H55"/>
  <c r="P55" s="1"/>
  <c r="AC55" s="1"/>
  <c r="P47" i="21"/>
  <c r="AC47" s="1"/>
  <c r="H51" i="22"/>
  <c r="P51" s="1"/>
  <c r="AC51" s="1"/>
  <c r="H63"/>
  <c r="P63" s="1"/>
  <c r="F84" i="1"/>
  <c r="V66"/>
  <c r="T91"/>
  <c r="F86"/>
  <c r="L96" i="7"/>
  <c r="Z88" i="13"/>
  <c r="AB88" s="1"/>
  <c r="H97" i="20"/>
  <c r="P97" s="1"/>
  <c r="Z92"/>
  <c r="AB92" s="1"/>
  <c r="F79"/>
  <c r="L87" i="22"/>
  <c r="N87" s="1"/>
  <c r="L68" i="11"/>
  <c r="L45" i="30" s="1"/>
  <c r="F68" i="25"/>
  <c r="F47" i="30" s="1"/>
  <c r="J68" i="18"/>
  <c r="J56" i="30" s="1"/>
  <c r="T68" i="18"/>
  <c r="T56" i="30" s="1"/>
  <c r="J68" i="24"/>
  <c r="J63" i="30" s="1"/>
  <c r="F68" i="24"/>
  <c r="F63" i="30" s="1"/>
  <c r="H62" i="23"/>
  <c r="P62" s="1"/>
  <c r="H54"/>
  <c r="P54" s="1"/>
  <c r="H46"/>
  <c r="P46" s="1"/>
  <c r="H46" i="29"/>
  <c r="P46" s="1"/>
  <c r="H84" i="22"/>
  <c r="P84" s="1"/>
  <c r="AC84" s="1"/>
  <c r="H49" i="27"/>
  <c r="P49" s="1"/>
  <c r="X68"/>
  <c r="X51" i="30" s="1"/>
  <c r="N48" i="27"/>
  <c r="V49" i="14"/>
  <c r="J68"/>
  <c r="J49" i="30" s="1"/>
  <c r="D68" i="12"/>
  <c r="D46" i="30" s="1"/>
  <c r="V64" i="11"/>
  <c r="J68" i="7"/>
  <c r="J41" i="30" s="1"/>
  <c r="Z68" i="4"/>
  <c r="Z40" i="30" s="1"/>
  <c r="L68" i="4"/>
  <c r="L40" i="30" s="1"/>
  <c r="F86" i="20"/>
  <c r="R85"/>
  <c r="V85" s="1"/>
  <c r="J33" i="19"/>
  <c r="J25" i="30" s="1"/>
  <c r="H84" i="19"/>
  <c r="H83"/>
  <c r="H82"/>
  <c r="P82" s="1"/>
  <c r="AC82" s="1"/>
  <c r="H80"/>
  <c r="F33"/>
  <c r="F25" i="30" s="1"/>
  <c r="L95" i="18"/>
  <c r="X95" i="17"/>
  <c r="AB95" s="1"/>
  <c r="L92"/>
  <c r="N92" s="1"/>
  <c r="P92" s="1"/>
  <c r="F91"/>
  <c r="H91" s="1"/>
  <c r="F90"/>
  <c r="H100" i="15"/>
  <c r="P100" s="1"/>
  <c r="Z98"/>
  <c r="AB98" s="1"/>
  <c r="T96"/>
  <c r="V96" s="1"/>
  <c r="F94"/>
  <c r="H94" s="1"/>
  <c r="P94" s="1"/>
  <c r="R89"/>
  <c r="R103" s="1"/>
  <c r="R85" i="30" s="1"/>
  <c r="N44" i="24"/>
  <c r="J79"/>
  <c r="N79" s="1"/>
  <c r="N60" i="23"/>
  <c r="J95"/>
  <c r="V52" i="22"/>
  <c r="T87"/>
  <c r="V87" s="1"/>
  <c r="V49" i="17"/>
  <c r="T68"/>
  <c r="T55" i="30" s="1"/>
  <c r="N45" i="15"/>
  <c r="L68"/>
  <c r="L53" i="30" s="1"/>
  <c r="N46" i="13"/>
  <c r="P46" s="1"/>
  <c r="L69"/>
  <c r="L48" i="30" s="1"/>
  <c r="AB48" i="11"/>
  <c r="Z68"/>
  <c r="Z45" i="30" s="1"/>
  <c r="H45" i="4"/>
  <c r="F68"/>
  <c r="F40" i="30" s="1"/>
  <c r="H55" i="1"/>
  <c r="T101"/>
  <c r="R95" i="9"/>
  <c r="D80" i="1"/>
  <c r="H63"/>
  <c r="D85"/>
  <c r="V101" i="27"/>
  <c r="V93"/>
  <c r="AB90"/>
  <c r="H95" i="19"/>
  <c r="P95" s="1"/>
  <c r="H93"/>
  <c r="P93" s="1"/>
  <c r="H99" i="20"/>
  <c r="P99" s="1"/>
  <c r="V96"/>
  <c r="AB81"/>
  <c r="AB99" i="22"/>
  <c r="AB79" i="24"/>
  <c r="AB65"/>
  <c r="V62"/>
  <c r="H50"/>
  <c r="P50" s="1"/>
  <c r="N52" i="23"/>
  <c r="N66" i="29"/>
  <c r="V60"/>
  <c r="H55"/>
  <c r="P55" s="1"/>
  <c r="AC55" s="1"/>
  <c r="N50"/>
  <c r="AB67" i="22"/>
  <c r="AC67" s="1"/>
  <c r="V58"/>
  <c r="AB47"/>
  <c r="AC47" s="1"/>
  <c r="F68"/>
  <c r="F60" i="30" s="1"/>
  <c r="R68" i="22"/>
  <c r="R60" i="30" s="1"/>
  <c r="AB65" i="21"/>
  <c r="N64"/>
  <c r="AB61"/>
  <c r="N56"/>
  <c r="AB45"/>
  <c r="X68"/>
  <c r="X59" i="30" s="1"/>
  <c r="J68" i="20"/>
  <c r="J58" i="30" s="1"/>
  <c r="AB66" i="19"/>
  <c r="F68" i="18"/>
  <c r="F56" i="30" s="1"/>
  <c r="J68" i="17"/>
  <c r="J55" i="30" s="1"/>
  <c r="V54" i="15"/>
  <c r="P67" i="13"/>
  <c r="AC67" s="1"/>
  <c r="Z69"/>
  <c r="Z48" i="30" s="1"/>
  <c r="AB58" i="25"/>
  <c r="AB59" i="12"/>
  <c r="H55" i="11"/>
  <c r="P55" s="1"/>
  <c r="J68"/>
  <c r="J45" i="30" s="1"/>
  <c r="V47" i="11"/>
  <c r="D68" i="10"/>
  <c r="D44" i="30" s="1"/>
  <c r="N44" i="10"/>
  <c r="AB55" i="9"/>
  <c r="R68"/>
  <c r="R43" i="30" s="1"/>
  <c r="AB44" i="9"/>
  <c r="AC44" s="1"/>
  <c r="J68"/>
  <c r="J43" i="30" s="1"/>
  <c r="Z68" i="8"/>
  <c r="Z42" i="30" s="1"/>
  <c r="H46" i="8"/>
  <c r="P46" s="1"/>
  <c r="AC46" s="1"/>
  <c r="AB50" i="7"/>
  <c r="T68"/>
  <c r="T41" i="30" s="1"/>
  <c r="D68" i="7"/>
  <c r="D41" i="30" s="1"/>
  <c r="H67" i="4"/>
  <c r="T68"/>
  <c r="T40" i="30" s="1"/>
  <c r="F85" i="24"/>
  <c r="H85" s="1"/>
  <c r="J81"/>
  <c r="N81" s="1"/>
  <c r="J100" i="23"/>
  <c r="N100" s="1"/>
  <c r="D97"/>
  <c r="L94"/>
  <c r="D93"/>
  <c r="X91"/>
  <c r="X87"/>
  <c r="X84"/>
  <c r="T83"/>
  <c r="V83" s="1"/>
  <c r="R82"/>
  <c r="D81"/>
  <c r="H81" s="1"/>
  <c r="T79"/>
  <c r="V79" s="1"/>
  <c r="F96" i="22"/>
  <c r="H96" s="1"/>
  <c r="P96" s="1"/>
  <c r="T95"/>
  <c r="V95" s="1"/>
  <c r="V15"/>
  <c r="AC15" s="1"/>
  <c r="F79"/>
  <c r="H79" s="1"/>
  <c r="V30" i="20"/>
  <c r="N23" i="27"/>
  <c r="P23" s="1"/>
  <c r="AC23" s="1"/>
  <c r="V15"/>
  <c r="V14" i="13"/>
  <c r="N62" i="24"/>
  <c r="P62" s="1"/>
  <c r="J97"/>
  <c r="N97" s="1"/>
  <c r="V58" i="29"/>
  <c r="T93"/>
  <c r="V93" s="1"/>
  <c r="AB48"/>
  <c r="X68"/>
  <c r="X61" i="30" s="1"/>
  <c r="V44" i="22"/>
  <c r="T79"/>
  <c r="H51" i="19"/>
  <c r="P51" s="1"/>
  <c r="F68"/>
  <c r="F57" i="30" s="1"/>
  <c r="V50" i="19"/>
  <c r="T68"/>
  <c r="T57" i="30" s="1"/>
  <c r="H45" i="15"/>
  <c r="D68"/>
  <c r="D53" i="30" s="1"/>
  <c r="H57" i="25"/>
  <c r="P57" s="1"/>
  <c r="D68"/>
  <c r="D47" i="30" s="1"/>
  <c r="V51" i="25"/>
  <c r="AC51" s="1"/>
  <c r="T68"/>
  <c r="T47" i="30" s="1"/>
  <c r="H46" i="11"/>
  <c r="P46" s="1"/>
  <c r="F68"/>
  <c r="F45" i="30" s="1"/>
  <c r="V44" i="8"/>
  <c r="T68"/>
  <c r="T42" i="30" s="1"/>
  <c r="L33" i="22"/>
  <c r="L28" i="30" s="1"/>
  <c r="L93" i="22"/>
  <c r="H100" i="17"/>
  <c r="P100" s="1"/>
  <c r="N102"/>
  <c r="P47" i="13"/>
  <c r="R101" i="1"/>
  <c r="V81" i="9"/>
  <c r="Z93" i="1"/>
  <c r="H57"/>
  <c r="Z83"/>
  <c r="D89"/>
  <c r="H89" s="1"/>
  <c r="V95" i="27"/>
  <c r="H67" i="24"/>
  <c r="P67" s="1"/>
  <c r="AC67" s="1"/>
  <c r="AB54"/>
  <c r="L68"/>
  <c r="L63" i="30" s="1"/>
  <c r="AB64" i="29"/>
  <c r="AB61"/>
  <c r="Z68" i="22"/>
  <c r="Z60" i="30" s="1"/>
  <c r="N60" i="21"/>
  <c r="P60" s="1"/>
  <c r="AB59"/>
  <c r="L68" i="18"/>
  <c r="L56" i="30" s="1"/>
  <c r="X68" i="16"/>
  <c r="X54" i="30" s="1"/>
  <c r="R68" i="15"/>
  <c r="R53" i="30" s="1"/>
  <c r="J68" i="27"/>
  <c r="J51" i="30" s="1"/>
  <c r="X68" i="25"/>
  <c r="X47" i="30" s="1"/>
  <c r="X68" i="12"/>
  <c r="X46" i="30" s="1"/>
  <c r="T68" i="11"/>
  <c r="T45" i="30" s="1"/>
  <c r="L68" i="10"/>
  <c r="L44" i="30" s="1"/>
  <c r="V63" i="9"/>
  <c r="AC63" s="1"/>
  <c r="Z68"/>
  <c r="Z43" i="30" s="1"/>
  <c r="V63" i="8"/>
  <c r="F68"/>
  <c r="F42" i="30" s="1"/>
  <c r="X68" i="7"/>
  <c r="X41" i="30" s="1"/>
  <c r="X95" i="22"/>
  <c r="AB95" s="1"/>
  <c r="L94"/>
  <c r="N94" s="1"/>
  <c r="D90"/>
  <c r="H90" s="1"/>
  <c r="P90" s="1"/>
  <c r="T33"/>
  <c r="T28" i="30" s="1"/>
  <c r="D33" i="22"/>
  <c r="D28" i="30" s="1"/>
  <c r="AB22" i="20"/>
  <c r="V31" i="19"/>
  <c r="F33" i="27"/>
  <c r="F19" i="30" s="1"/>
  <c r="AB67" i="24"/>
  <c r="AB66"/>
  <c r="H58"/>
  <c r="P58" s="1"/>
  <c r="V56"/>
  <c r="V54"/>
  <c r="AB51"/>
  <c r="AB50"/>
  <c r="H64" i="23"/>
  <c r="H60"/>
  <c r="P60" s="1"/>
  <c r="AC60" s="1"/>
  <c r="H56"/>
  <c r="P56" s="1"/>
  <c r="AC56" s="1"/>
  <c r="H52"/>
  <c r="H48"/>
  <c r="P48" s="1"/>
  <c r="H66" i="29"/>
  <c r="V64"/>
  <c r="AB62"/>
  <c r="H58"/>
  <c r="P58" s="1"/>
  <c r="V56"/>
  <c r="AB54"/>
  <c r="H50"/>
  <c r="V48"/>
  <c r="AB46"/>
  <c r="Z68"/>
  <c r="Z61" i="30" s="1"/>
  <c r="N64" i="22"/>
  <c r="P64" s="1"/>
  <c r="AC64" s="1"/>
  <c r="N56"/>
  <c r="P56" s="1"/>
  <c r="H46"/>
  <c r="H66" i="21"/>
  <c r="P66" s="1"/>
  <c r="H58"/>
  <c r="P58" s="1"/>
  <c r="AC58" s="1"/>
  <c r="H56"/>
  <c r="AB52"/>
  <c r="V50"/>
  <c r="H50"/>
  <c r="H49"/>
  <c r="P49" s="1"/>
  <c r="H45"/>
  <c r="P45" s="1"/>
  <c r="V44"/>
  <c r="J68"/>
  <c r="J59" i="30" s="1"/>
  <c r="N66" i="20"/>
  <c r="P66" s="1"/>
  <c r="AB65"/>
  <c r="AC65" s="1"/>
  <c r="N64"/>
  <c r="V58"/>
  <c r="H58"/>
  <c r="V56"/>
  <c r="H56"/>
  <c r="N50"/>
  <c r="AB49"/>
  <c r="N48"/>
  <c r="V66" i="19"/>
  <c r="AB64"/>
  <c r="N64"/>
  <c r="AB55"/>
  <c r="AB44"/>
  <c r="N60" i="18"/>
  <c r="N52"/>
  <c r="N44"/>
  <c r="P44" s="1"/>
  <c r="AC44" s="1"/>
  <c r="AB62" i="17"/>
  <c r="AB57"/>
  <c r="N51"/>
  <c r="AB63" i="16"/>
  <c r="N57"/>
  <c r="P57" s="1"/>
  <c r="AC57" s="1"/>
  <c r="AB49"/>
  <c r="H59" i="15"/>
  <c r="P59" s="1"/>
  <c r="H49"/>
  <c r="P49" s="1"/>
  <c r="AC49" s="1"/>
  <c r="V66" i="27"/>
  <c r="N58"/>
  <c r="P58" s="1"/>
  <c r="V56"/>
  <c r="N51"/>
  <c r="P51" s="1"/>
  <c r="V44"/>
  <c r="AB52" i="14"/>
  <c r="N45"/>
  <c r="AB62" i="13"/>
  <c r="AC62" s="1"/>
  <c r="AB66" i="25"/>
  <c r="V45"/>
  <c r="AB67" i="12"/>
  <c r="AB48"/>
  <c r="AB45"/>
  <c r="AC45" s="1"/>
  <c r="AB66" i="11"/>
  <c r="AC66" s="1"/>
  <c r="H67" i="10"/>
  <c r="P67" s="1"/>
  <c r="AC67" s="1"/>
  <c r="AB61"/>
  <c r="H53"/>
  <c r="P53" s="1"/>
  <c r="V45"/>
  <c r="N65" i="9"/>
  <c r="H57"/>
  <c r="P57" s="1"/>
  <c r="AC57" s="1"/>
  <c r="V50"/>
  <c r="V59" i="8"/>
  <c r="AB55"/>
  <c r="V56" i="7"/>
  <c r="H46"/>
  <c r="P46" s="1"/>
  <c r="AC46" s="1"/>
  <c r="N62" i="4"/>
  <c r="P62" s="1"/>
  <c r="H57"/>
  <c r="P57" s="1"/>
  <c r="AC57" s="1"/>
  <c r="AB30" i="23"/>
  <c r="V26" i="20"/>
  <c r="H32" i="19"/>
  <c r="H16"/>
  <c r="AB28" i="27"/>
  <c r="N17"/>
  <c r="P17" s="1"/>
  <c r="AC17" s="1"/>
  <c r="V33" i="13"/>
  <c r="H32" i="4"/>
  <c r="P32" s="1"/>
  <c r="AB23"/>
  <c r="H94" i="22"/>
  <c r="V66" i="24"/>
  <c r="AB62"/>
  <c r="H54"/>
  <c r="P54" s="1"/>
  <c r="V52"/>
  <c r="V50"/>
  <c r="AB46"/>
  <c r="Z68"/>
  <c r="Z63" i="30" s="1"/>
  <c r="V66" i="23"/>
  <c r="AC66" s="1"/>
  <c r="V62"/>
  <c r="V58"/>
  <c r="V54"/>
  <c r="V50"/>
  <c r="AC50" s="1"/>
  <c r="V46"/>
  <c r="N44"/>
  <c r="H64" i="29"/>
  <c r="P64" s="1"/>
  <c r="V62"/>
  <c r="AB60"/>
  <c r="H56"/>
  <c r="P56" s="1"/>
  <c r="V54"/>
  <c r="AB52"/>
  <c r="H48"/>
  <c r="V46"/>
  <c r="H45"/>
  <c r="P45" s="1"/>
  <c r="AC45" s="1"/>
  <c r="V62" i="22"/>
  <c r="V54"/>
  <c r="AB64" i="21"/>
  <c r="AB63"/>
  <c r="AB62"/>
  <c r="AC62" s="1"/>
  <c r="AB60"/>
  <c r="H55"/>
  <c r="P55" s="1"/>
  <c r="AC55" s="1"/>
  <c r="V54"/>
  <c r="H54"/>
  <c r="P54" s="1"/>
  <c r="AB51"/>
  <c r="AC51" s="1"/>
  <c r="V48"/>
  <c r="AB46"/>
  <c r="N46"/>
  <c r="H44"/>
  <c r="N62" i="20"/>
  <c r="P62" s="1"/>
  <c r="AB61"/>
  <c r="N60"/>
  <c r="V54"/>
  <c r="H54"/>
  <c r="P54" s="1"/>
  <c r="V52"/>
  <c r="H52"/>
  <c r="N46"/>
  <c r="AB45"/>
  <c r="AC45" s="1"/>
  <c r="N44"/>
  <c r="AB67" i="19"/>
  <c r="H66"/>
  <c r="P66" s="1"/>
  <c r="N60"/>
  <c r="P60" s="1"/>
  <c r="AC60" s="1"/>
  <c r="AB59"/>
  <c r="H58"/>
  <c r="P58" s="1"/>
  <c r="H47"/>
  <c r="P47" s="1"/>
  <c r="V46"/>
  <c r="H62" i="18"/>
  <c r="P62" s="1"/>
  <c r="H54"/>
  <c r="P54" s="1"/>
  <c r="H46"/>
  <c r="P46" s="1"/>
  <c r="H64" i="17"/>
  <c r="P64" s="1"/>
  <c r="V58"/>
  <c r="H53"/>
  <c r="P53" s="1"/>
  <c r="AC53" s="1"/>
  <c r="H46"/>
  <c r="P46" s="1"/>
  <c r="V45"/>
  <c r="V65" i="16"/>
  <c r="AB52"/>
  <c r="V51"/>
  <c r="AB58" i="7"/>
  <c r="AB47"/>
  <c r="H54" i="4"/>
  <c r="H20" i="22"/>
  <c r="P20" s="1"/>
  <c r="AC20" s="1"/>
  <c r="AB18" i="20"/>
  <c r="V15"/>
  <c r="AB23" i="25"/>
  <c r="H59" i="19"/>
  <c r="P59" s="1"/>
  <c r="AC59" s="1"/>
  <c r="V54"/>
  <c r="AB51"/>
  <c r="H50"/>
  <c r="P50" s="1"/>
  <c r="AB46"/>
  <c r="H44"/>
  <c r="H64" i="18"/>
  <c r="P64" s="1"/>
  <c r="AC64" s="1"/>
  <c r="H60"/>
  <c r="H56"/>
  <c r="P56" s="1"/>
  <c r="AC56" s="1"/>
  <c r="H52"/>
  <c r="H65" i="17"/>
  <c r="V62"/>
  <c r="H51"/>
  <c r="AB44"/>
  <c r="V45" i="16"/>
  <c r="V62" i="15"/>
  <c r="V60"/>
  <c r="V50"/>
  <c r="AC50" s="1"/>
  <c r="V60" i="27"/>
  <c r="N59"/>
  <c r="N52"/>
  <c r="AB49"/>
  <c r="H46"/>
  <c r="P46" s="1"/>
  <c r="AC46" s="1"/>
  <c r="N44"/>
  <c r="V52" i="14"/>
  <c r="V66" i="25"/>
  <c r="H55"/>
  <c r="AB49"/>
  <c r="P45"/>
  <c r="V67" i="12"/>
  <c r="V63"/>
  <c r="V48"/>
  <c r="AB54" i="11"/>
  <c r="AB50"/>
  <c r="V61" i="10"/>
  <c r="H65" i="9"/>
  <c r="P65" s="1"/>
  <c r="AC65" s="1"/>
  <c r="V58"/>
  <c r="V51" i="8"/>
  <c r="AB52" i="7"/>
  <c r="H55" i="4"/>
  <c r="P55" s="1"/>
  <c r="AC55" s="1"/>
  <c r="N50"/>
  <c r="P50" s="1"/>
  <c r="AC50" s="1"/>
  <c r="X87" i="24"/>
  <c r="AB87" s="1"/>
  <c r="H30" i="22"/>
  <c r="P30" s="1"/>
  <c r="H29" i="20"/>
  <c r="F97" i="19"/>
  <c r="H97" s="1"/>
  <c r="P97" s="1"/>
  <c r="AC97" s="1"/>
  <c r="V25"/>
  <c r="N23"/>
  <c r="P23" s="1"/>
  <c r="X99" i="15"/>
  <c r="AB99" s="1"/>
  <c r="N15" i="27"/>
  <c r="N31" i="13"/>
  <c r="N12"/>
  <c r="V24" i="4"/>
  <c r="N18"/>
  <c r="P18" s="1"/>
  <c r="AC18" s="1"/>
  <c r="H64" i="19"/>
  <c r="AB61"/>
  <c r="V58"/>
  <c r="AB56"/>
  <c r="N56"/>
  <c r="H54"/>
  <c r="P54" s="1"/>
  <c r="H53"/>
  <c r="P53" s="1"/>
  <c r="H49"/>
  <c r="P49" s="1"/>
  <c r="AC49" s="1"/>
  <c r="V48"/>
  <c r="H48"/>
  <c r="P48" s="1"/>
  <c r="AB45"/>
  <c r="V66" i="18"/>
  <c r="V62"/>
  <c r="V58"/>
  <c r="V54"/>
  <c r="V50"/>
  <c r="V46"/>
  <c r="V64" i="17"/>
  <c r="V56"/>
  <c r="AC56" s="1"/>
  <c r="V50"/>
  <c r="V46"/>
  <c r="H66" i="16"/>
  <c r="P66" s="1"/>
  <c r="AC66" s="1"/>
  <c r="N60"/>
  <c r="P60" s="1"/>
  <c r="N53"/>
  <c r="P53" s="1"/>
  <c r="AC53" s="1"/>
  <c r="H52"/>
  <c r="P52" s="1"/>
  <c r="H45"/>
  <c r="AB67" i="15"/>
  <c r="H62"/>
  <c r="P62" s="1"/>
  <c r="N58"/>
  <c r="P58" s="1"/>
  <c r="V56"/>
  <c r="N48"/>
  <c r="P48" s="1"/>
  <c r="N44"/>
  <c r="P44" s="1"/>
  <c r="H67" i="27"/>
  <c r="AB65"/>
  <c r="H60"/>
  <c r="AB58"/>
  <c r="H57"/>
  <c r="P57" s="1"/>
  <c r="AB55"/>
  <c r="AC55" s="1"/>
  <c r="AB51"/>
  <c r="AB48"/>
  <c r="H48"/>
  <c r="H45"/>
  <c r="AB67" i="14"/>
  <c r="H67"/>
  <c r="P67" s="1"/>
  <c r="AB65"/>
  <c r="AB59"/>
  <c r="H59"/>
  <c r="AB57"/>
  <c r="V47"/>
  <c r="H68" i="13"/>
  <c r="P68" s="1"/>
  <c r="V65"/>
  <c r="AC65" s="1"/>
  <c r="V53"/>
  <c r="V57" i="25"/>
  <c r="AB48"/>
  <c r="AB47"/>
  <c r="H47"/>
  <c r="AB44"/>
  <c r="V58" i="12"/>
  <c r="AB49"/>
  <c r="H62" i="11"/>
  <c r="P62" s="1"/>
  <c r="AC62" s="1"/>
  <c r="V59"/>
  <c r="H52"/>
  <c r="P52" s="1"/>
  <c r="AC52" s="1"/>
  <c r="V64" i="10"/>
  <c r="H61"/>
  <c r="P61" s="1"/>
  <c r="AB58"/>
  <c r="V57"/>
  <c r="AB54"/>
  <c r="V53"/>
  <c r="AB51"/>
  <c r="N49" i="9"/>
  <c r="N45"/>
  <c r="P66" i="8"/>
  <c r="AB65"/>
  <c r="AB61"/>
  <c r="AC61" s="1"/>
  <c r="H57"/>
  <c r="P57" s="1"/>
  <c r="AC57" s="1"/>
  <c r="V54"/>
  <c r="H51"/>
  <c r="AB48"/>
  <c r="H47"/>
  <c r="P47" s="1"/>
  <c r="J68"/>
  <c r="J42" i="30" s="1"/>
  <c r="H67" i="7"/>
  <c r="P67" s="1"/>
  <c r="H64"/>
  <c r="P64" s="1"/>
  <c r="AC64" s="1"/>
  <c r="H61"/>
  <c r="P61" s="1"/>
  <c r="H57"/>
  <c r="P57" s="1"/>
  <c r="AC57" s="1"/>
  <c r="N55"/>
  <c r="P55" s="1"/>
  <c r="AC55" s="1"/>
  <c r="V53"/>
  <c r="N51"/>
  <c r="P51" s="1"/>
  <c r="AC51" s="1"/>
  <c r="V49"/>
  <c r="N48"/>
  <c r="AB62" i="4"/>
  <c r="V54"/>
  <c r="AB45"/>
  <c r="AB44"/>
  <c r="N44"/>
  <c r="P44" s="1"/>
  <c r="H32" i="23"/>
  <c r="AB31" i="22"/>
  <c r="AB25"/>
  <c r="AC25" s="1"/>
  <c r="AB27" i="20"/>
  <c r="AB24"/>
  <c r="AB21"/>
  <c r="AC21" s="1"/>
  <c r="N18"/>
  <c r="H17"/>
  <c r="P17" s="1"/>
  <c r="H13"/>
  <c r="N11"/>
  <c r="P11" s="1"/>
  <c r="AC11" s="1"/>
  <c r="N29" i="19"/>
  <c r="H25"/>
  <c r="P25" s="1"/>
  <c r="N21"/>
  <c r="H20"/>
  <c r="N19"/>
  <c r="N29" i="27"/>
  <c r="AB24"/>
  <c r="N19"/>
  <c r="P19" s="1"/>
  <c r="AC19" s="1"/>
  <c r="N13"/>
  <c r="H18" i="25"/>
  <c r="V32" i="4"/>
  <c r="AB25"/>
  <c r="U46" i="5"/>
  <c r="U54"/>
  <c r="U65"/>
  <c r="Q104"/>
  <c r="AA69"/>
  <c r="E102"/>
  <c r="Q95"/>
  <c r="Q97"/>
  <c r="Q99"/>
  <c r="W91"/>
  <c r="W99"/>
  <c r="S82"/>
  <c r="Q98"/>
  <c r="U30"/>
  <c r="AA30"/>
  <c r="E104"/>
  <c r="K93"/>
  <c r="K97"/>
  <c r="S83"/>
  <c r="U60"/>
  <c r="U62"/>
  <c r="U64"/>
  <c r="U69"/>
  <c r="AA58"/>
  <c r="AA60"/>
  <c r="AA64"/>
  <c r="AA65"/>
  <c r="M30"/>
  <c r="U58"/>
  <c r="H49"/>
  <c r="I84"/>
  <c r="H69"/>
  <c r="AB58"/>
  <c r="AB48"/>
  <c r="AB56"/>
  <c r="N68"/>
  <c r="AB67"/>
  <c r="V56"/>
  <c r="C89"/>
  <c r="E83"/>
  <c r="E103"/>
  <c r="K88"/>
  <c r="Q82"/>
  <c r="U82" s="1"/>
  <c r="S93"/>
  <c r="S95"/>
  <c r="S97"/>
  <c r="S99"/>
  <c r="S104"/>
  <c r="Y93"/>
  <c r="Y95"/>
  <c r="Y97"/>
  <c r="Y99"/>
  <c r="M47"/>
  <c r="N69"/>
  <c r="Q83"/>
  <c r="G52"/>
  <c r="AB51"/>
  <c r="N67"/>
  <c r="Z87"/>
  <c r="N57"/>
  <c r="V62"/>
  <c r="AB59"/>
  <c r="H68"/>
  <c r="T85"/>
  <c r="U59"/>
  <c r="AA55"/>
  <c r="S92"/>
  <c r="S94"/>
  <c r="S96"/>
  <c r="S98"/>
  <c r="Y92"/>
  <c r="Y94"/>
  <c r="Y96"/>
  <c r="Q92"/>
  <c r="U68"/>
  <c r="I98"/>
  <c r="U19"/>
  <c r="U29"/>
  <c r="AA25"/>
  <c r="U57"/>
  <c r="Y35"/>
  <c r="AA61"/>
  <c r="H48"/>
  <c r="N50"/>
  <c r="V67"/>
  <c r="C35"/>
  <c r="E87"/>
  <c r="E92"/>
  <c r="E101"/>
  <c r="I82"/>
  <c r="I89"/>
  <c r="I91"/>
  <c r="I93"/>
  <c r="I97"/>
  <c r="V46"/>
  <c r="U23"/>
  <c r="E96"/>
  <c r="AB64"/>
  <c r="Q94"/>
  <c r="C81"/>
  <c r="G81" s="1"/>
  <c r="C87"/>
  <c r="G12"/>
  <c r="C102"/>
  <c r="S35"/>
  <c r="U11"/>
  <c r="Q96"/>
  <c r="AA11"/>
  <c r="W98"/>
  <c r="C93"/>
  <c r="M59"/>
  <c r="K98"/>
  <c r="S70"/>
  <c r="U50"/>
  <c r="U52"/>
  <c r="Q102"/>
  <c r="U102" s="1"/>
  <c r="V49"/>
  <c r="AB46"/>
  <c r="AB62"/>
  <c r="AA29"/>
  <c r="G26"/>
  <c r="E85"/>
  <c r="E89"/>
  <c r="E94"/>
  <c r="E99"/>
  <c r="M11"/>
  <c r="K87"/>
  <c r="M20"/>
  <c r="U88"/>
  <c r="U90"/>
  <c r="Q101"/>
  <c r="Q103"/>
  <c r="AA12"/>
  <c r="W103"/>
  <c r="G20"/>
  <c r="M53"/>
  <c r="M24"/>
  <c r="U47"/>
  <c r="U49"/>
  <c r="U55"/>
  <c r="T93"/>
  <c r="G19"/>
  <c r="E88"/>
  <c r="N56"/>
  <c r="U26"/>
  <c r="U22"/>
  <c r="U21"/>
  <c r="U31"/>
  <c r="Q81"/>
  <c r="U81" s="1"/>
  <c r="E84"/>
  <c r="E97"/>
  <c r="U87"/>
  <c r="U34"/>
  <c r="M51"/>
  <c r="U56"/>
  <c r="U85"/>
  <c r="N65"/>
  <c r="H56"/>
  <c r="U18"/>
  <c r="U13"/>
  <c r="E93"/>
  <c r="AB63"/>
  <c r="H57"/>
  <c r="V58"/>
  <c r="AA17"/>
  <c r="U16"/>
  <c r="U17"/>
  <c r="U20"/>
  <c r="U14"/>
  <c r="E91"/>
  <c r="E100"/>
  <c r="K96"/>
  <c r="Q93"/>
  <c r="S101"/>
  <c r="S103"/>
  <c r="Y86"/>
  <c r="Y101"/>
  <c r="C96"/>
  <c r="K35"/>
  <c r="M17"/>
  <c r="U12"/>
  <c r="Q35"/>
  <c r="U24"/>
  <c r="U27"/>
  <c r="U28"/>
  <c r="U32"/>
  <c r="E90"/>
  <c r="G55"/>
  <c r="G56"/>
  <c r="G57"/>
  <c r="G58"/>
  <c r="G59"/>
  <c r="G61"/>
  <c r="K70"/>
  <c r="K86"/>
  <c r="M52"/>
  <c r="G33"/>
  <c r="G30"/>
  <c r="G23"/>
  <c r="G18"/>
  <c r="U84"/>
  <c r="U15"/>
  <c r="U86"/>
  <c r="U89"/>
  <c r="U91"/>
  <c r="G63"/>
  <c r="U48"/>
  <c r="U63"/>
  <c r="Q100"/>
  <c r="U100" s="1"/>
  <c r="Y102"/>
  <c r="AA33"/>
  <c r="AB17" i="24"/>
  <c r="AC17" s="1"/>
  <c r="X84"/>
  <c r="AB84" s="1"/>
  <c r="X92"/>
  <c r="AB92" s="1"/>
  <c r="AB95"/>
  <c r="AA79"/>
  <c r="AA99"/>
  <c r="AA94"/>
  <c r="AA88"/>
  <c r="AA83"/>
  <c r="P99"/>
  <c r="N91"/>
  <c r="P91" s="1"/>
  <c r="N87"/>
  <c r="P87" s="1"/>
  <c r="O80"/>
  <c r="O103" s="1"/>
  <c r="O95" i="30" s="1"/>
  <c r="O30" i="24"/>
  <c r="O26"/>
  <c r="O20"/>
  <c r="O14"/>
  <c r="O10"/>
  <c r="H95"/>
  <c r="H83"/>
  <c r="O65"/>
  <c r="O61"/>
  <c r="O57"/>
  <c r="O53"/>
  <c r="O49"/>
  <c r="O45"/>
  <c r="H64"/>
  <c r="P64" s="1"/>
  <c r="AC64" s="1"/>
  <c r="H60"/>
  <c r="H56"/>
  <c r="P56" s="1"/>
  <c r="H52"/>
  <c r="P52" s="1"/>
  <c r="H48"/>
  <c r="P48" s="1"/>
  <c r="H45"/>
  <c r="P45" s="1"/>
  <c r="H44"/>
  <c r="AC24" i="22"/>
  <c r="AC16"/>
  <c r="AA79"/>
  <c r="AB23"/>
  <c r="AB17"/>
  <c r="AB9"/>
  <c r="W85" i="5"/>
  <c r="AA85" s="1"/>
  <c r="W87"/>
  <c r="AA87" s="1"/>
  <c r="W102"/>
  <c r="AA99" i="22"/>
  <c r="AA94"/>
  <c r="AA88"/>
  <c r="AA83"/>
  <c r="AB89"/>
  <c r="AB81"/>
  <c r="AB45"/>
  <c r="I96" i="5"/>
  <c r="M80" i="22"/>
  <c r="M103" s="1"/>
  <c r="M92" i="30" s="1"/>
  <c r="P10" i="22"/>
  <c r="AC10" s="1"/>
  <c r="P46"/>
  <c r="AC46" s="1"/>
  <c r="M56" i="5"/>
  <c r="M68"/>
  <c r="P66" i="22"/>
  <c r="AC66" s="1"/>
  <c r="N48"/>
  <c r="J68"/>
  <c r="J60" i="30" s="1"/>
  <c r="O29" i="22"/>
  <c r="O24"/>
  <c r="O18"/>
  <c r="O13"/>
  <c r="H28"/>
  <c r="P28" s="1"/>
  <c r="AC28" s="1"/>
  <c r="H22"/>
  <c r="P22" s="1"/>
  <c r="H12"/>
  <c r="P12" s="1"/>
  <c r="AC12" s="1"/>
  <c r="O10"/>
  <c r="C101" i="5"/>
  <c r="H80" i="22"/>
  <c r="P80" s="1"/>
  <c r="O65"/>
  <c r="O61"/>
  <c r="O57"/>
  <c r="O53"/>
  <c r="O49"/>
  <c r="O45"/>
  <c r="AC21" i="21"/>
  <c r="AC23"/>
  <c r="AA26" i="5"/>
  <c r="AC12" i="21"/>
  <c r="AA103"/>
  <c r="AA91" i="30" s="1"/>
  <c r="P89" i="21"/>
  <c r="AC89" s="1"/>
  <c r="P90"/>
  <c r="AC90" s="1"/>
  <c r="P98"/>
  <c r="N80"/>
  <c r="P80" s="1"/>
  <c r="N88"/>
  <c r="P88" s="1"/>
  <c r="AC88" s="1"/>
  <c r="N96"/>
  <c r="N87"/>
  <c r="N85"/>
  <c r="P85" s="1"/>
  <c r="N84"/>
  <c r="P84" s="1"/>
  <c r="N92"/>
  <c r="P92" s="1"/>
  <c r="AC92" s="1"/>
  <c r="N100"/>
  <c r="P100" s="1"/>
  <c r="AC100" s="1"/>
  <c r="P65"/>
  <c r="P9"/>
  <c r="AC9" s="1"/>
  <c r="O27"/>
  <c r="O22"/>
  <c r="O17"/>
  <c r="O11"/>
  <c r="P61"/>
  <c r="G49" i="5"/>
  <c r="G50"/>
  <c r="O64" i="21"/>
  <c r="O60"/>
  <c r="O56"/>
  <c r="O52"/>
  <c r="O48"/>
  <c r="AC16" i="20"/>
  <c r="Y88" i="5"/>
  <c r="AA18"/>
  <c r="AA19"/>
  <c r="AA27"/>
  <c r="AA103" i="20"/>
  <c r="AA90" i="30" s="1"/>
  <c r="Y89" i="5"/>
  <c r="Y103"/>
  <c r="Y104"/>
  <c r="AC66" i="20"/>
  <c r="AC62"/>
  <c r="N102"/>
  <c r="M34" i="5"/>
  <c r="K102"/>
  <c r="M102" s="1"/>
  <c r="P27" i="20"/>
  <c r="P44"/>
  <c r="AC44" s="1"/>
  <c r="M103"/>
  <c r="M90" i="30" s="1"/>
  <c r="P88" i="20"/>
  <c r="O99"/>
  <c r="O90"/>
  <c r="O89"/>
  <c r="O88"/>
  <c r="O87"/>
  <c r="O83"/>
  <c r="O81"/>
  <c r="P53"/>
  <c r="AC53" s="1"/>
  <c r="K104" i="5"/>
  <c r="O102" i="20"/>
  <c r="O100"/>
  <c r="O93"/>
  <c r="O86"/>
  <c r="O82"/>
  <c r="O80"/>
  <c r="O31"/>
  <c r="O26"/>
  <c r="O20"/>
  <c r="O15"/>
  <c r="O10"/>
  <c r="P80"/>
  <c r="O98"/>
  <c r="O97"/>
  <c r="O96"/>
  <c r="O95"/>
  <c r="O92"/>
  <c r="O84"/>
  <c r="O65"/>
  <c r="O61"/>
  <c r="O57"/>
  <c r="O53"/>
  <c r="O49"/>
  <c r="O45"/>
  <c r="AA21" i="5"/>
  <c r="AA22"/>
  <c r="AA31"/>
  <c r="AA34"/>
  <c r="AC31" i="19"/>
  <c r="Y91" i="5"/>
  <c r="AA103" i="19"/>
  <c r="AA89" i="30" s="1"/>
  <c r="AA91" i="5"/>
  <c r="Y90"/>
  <c r="Y81"/>
  <c r="AA81" s="1"/>
  <c r="AA46"/>
  <c r="Y70"/>
  <c r="AA56"/>
  <c r="AA59"/>
  <c r="AA62"/>
  <c r="AA63"/>
  <c r="P10" i="19"/>
  <c r="AC10" s="1"/>
  <c r="P19"/>
  <c r="K81" i="5"/>
  <c r="M25"/>
  <c r="M26"/>
  <c r="K92"/>
  <c r="K95"/>
  <c r="P32" i="19"/>
  <c r="AC32" s="1"/>
  <c r="M103"/>
  <c r="M89" i="30" s="1"/>
  <c r="O102" i="19"/>
  <c r="O96"/>
  <c r="O95"/>
  <c r="O94"/>
  <c r="O92"/>
  <c r="O85"/>
  <c r="P102"/>
  <c r="K85" i="5"/>
  <c r="K89"/>
  <c r="K90"/>
  <c r="K91"/>
  <c r="M67"/>
  <c r="M69"/>
  <c r="O101" i="19"/>
  <c r="O89"/>
  <c r="O87"/>
  <c r="O86"/>
  <c r="O80"/>
  <c r="P83"/>
  <c r="AC83" s="1"/>
  <c r="H81"/>
  <c r="P81" s="1"/>
  <c r="P16"/>
  <c r="H98"/>
  <c r="H94"/>
  <c r="H90"/>
  <c r="P90" s="1"/>
  <c r="H86"/>
  <c r="P86" s="1"/>
  <c r="H12"/>
  <c r="P12" s="1"/>
  <c r="P28"/>
  <c r="AC28" s="1"/>
  <c r="H13"/>
  <c r="P13" s="1"/>
  <c r="AC13" s="1"/>
  <c r="H11"/>
  <c r="P11" s="1"/>
  <c r="AC11" s="1"/>
  <c r="H9"/>
  <c r="H27"/>
  <c r="P27" s="1"/>
  <c r="AC27" s="1"/>
  <c r="G29" i="5"/>
  <c r="E103" i="19"/>
  <c r="E89" i="30" s="1"/>
  <c r="G32" i="5"/>
  <c r="O100" i="19"/>
  <c r="O99"/>
  <c r="O98"/>
  <c r="F87"/>
  <c r="H87" s="1"/>
  <c r="P87" s="1"/>
  <c r="AC87" s="1"/>
  <c r="F79"/>
  <c r="O32"/>
  <c r="O27"/>
  <c r="O21"/>
  <c r="O16"/>
  <c r="O11"/>
  <c r="P99"/>
  <c r="G103"/>
  <c r="G89" i="30" s="1"/>
  <c r="O91" i="19"/>
  <c r="O90"/>
  <c r="O84"/>
  <c r="O83"/>
  <c r="O82"/>
  <c r="O66"/>
  <c r="O62"/>
  <c r="O58"/>
  <c r="O54"/>
  <c r="O50"/>
  <c r="O46"/>
  <c r="Y84" i="5"/>
  <c r="AA16"/>
  <c r="AA20"/>
  <c r="AA48"/>
  <c r="AA50"/>
  <c r="AA51"/>
  <c r="AA52"/>
  <c r="AA53"/>
  <c r="AA54"/>
  <c r="AA66"/>
  <c r="AA67"/>
  <c r="AA68"/>
  <c r="AA103" i="18"/>
  <c r="AA88" i="30" s="1"/>
  <c r="K84" i="5"/>
  <c r="P19" i="18"/>
  <c r="M14" i="5"/>
  <c r="M21"/>
  <c r="M29"/>
  <c r="M31"/>
  <c r="M32"/>
  <c r="P65" i="18"/>
  <c r="AC65" s="1"/>
  <c r="K83" i="5"/>
  <c r="M83" s="1"/>
  <c r="M103"/>
  <c r="M48"/>
  <c r="M49"/>
  <c r="M50"/>
  <c r="M58"/>
  <c r="M60"/>
  <c r="M62"/>
  <c r="M64"/>
  <c r="M65"/>
  <c r="O99" i="18"/>
  <c r="O95"/>
  <c r="O93"/>
  <c r="O92"/>
  <c r="M103"/>
  <c r="M88" i="30" s="1"/>
  <c r="O102" i="18"/>
  <c r="O101"/>
  <c r="O100"/>
  <c r="O86"/>
  <c r="O85"/>
  <c r="O84"/>
  <c r="G11" i="5"/>
  <c r="G22"/>
  <c r="E35"/>
  <c r="G34"/>
  <c r="O30" i="18"/>
  <c r="O25"/>
  <c r="O20"/>
  <c r="O14"/>
  <c r="E86" i="5"/>
  <c r="G46"/>
  <c r="G51"/>
  <c r="G54"/>
  <c r="G64"/>
  <c r="G68"/>
  <c r="G69"/>
  <c r="O44" i="18"/>
  <c r="O98"/>
  <c r="O97"/>
  <c r="O96"/>
  <c r="O67"/>
  <c r="O63"/>
  <c r="O59"/>
  <c r="O55"/>
  <c r="O51"/>
  <c r="O47"/>
  <c r="AB21" i="17"/>
  <c r="AC21" s="1"/>
  <c r="AC26"/>
  <c r="AA98"/>
  <c r="AA94"/>
  <c r="AA88"/>
  <c r="AA83"/>
  <c r="AB25"/>
  <c r="AA100"/>
  <c r="AA96"/>
  <c r="AA91"/>
  <c r="AA86"/>
  <c r="AA81"/>
  <c r="AA80"/>
  <c r="P11"/>
  <c r="AC11" s="1"/>
  <c r="M79"/>
  <c r="O79" s="1"/>
  <c r="O102"/>
  <c r="O98"/>
  <c r="O94"/>
  <c r="O90"/>
  <c r="O86"/>
  <c r="O82"/>
  <c r="N30"/>
  <c r="P30" s="1"/>
  <c r="AC30" s="1"/>
  <c r="P27"/>
  <c r="P83"/>
  <c r="P102"/>
  <c r="M101"/>
  <c r="O101" s="1"/>
  <c r="M100"/>
  <c r="O100" s="1"/>
  <c r="M97"/>
  <c r="O97" s="1"/>
  <c r="M96"/>
  <c r="O96" s="1"/>
  <c r="M93"/>
  <c r="O93" s="1"/>
  <c r="M92"/>
  <c r="O92" s="1"/>
  <c r="M89"/>
  <c r="O89" s="1"/>
  <c r="M88"/>
  <c r="O88" s="1"/>
  <c r="M85"/>
  <c r="O85" s="1"/>
  <c r="M84"/>
  <c r="O84" s="1"/>
  <c r="M81"/>
  <c r="O81" s="1"/>
  <c r="M80"/>
  <c r="O80" s="1"/>
  <c r="P80"/>
  <c r="O31"/>
  <c r="O26"/>
  <c r="O21"/>
  <c r="O15"/>
  <c r="O10"/>
  <c r="G103"/>
  <c r="G87" i="30" s="1"/>
  <c r="D63" i="5"/>
  <c r="D53"/>
  <c r="H53" s="1"/>
  <c r="O64" i="17"/>
  <c r="O60"/>
  <c r="O56"/>
  <c r="O52"/>
  <c r="O48"/>
  <c r="H67"/>
  <c r="P67" s="1"/>
  <c r="H66"/>
  <c r="H63"/>
  <c r="P63" s="1"/>
  <c r="H62"/>
  <c r="P62" s="1"/>
  <c r="H59"/>
  <c r="P59" s="1"/>
  <c r="H58"/>
  <c r="P58" s="1"/>
  <c r="AC58" s="1"/>
  <c r="H55"/>
  <c r="P55" s="1"/>
  <c r="H54"/>
  <c r="P54" s="1"/>
  <c r="H52"/>
  <c r="P52" s="1"/>
  <c r="H45"/>
  <c r="P45" s="1"/>
  <c r="AC45" s="1"/>
  <c r="AC24" i="16"/>
  <c r="AC18"/>
  <c r="AA99"/>
  <c r="AA92"/>
  <c r="AA87"/>
  <c r="AA83"/>
  <c r="AA101"/>
  <c r="AA95"/>
  <c r="AA90"/>
  <c r="AA85"/>
  <c r="AB67"/>
  <c r="AB64"/>
  <c r="AC64" s="1"/>
  <c r="AB60"/>
  <c r="AC60" s="1"/>
  <c r="AB55"/>
  <c r="AB50"/>
  <c r="AB97"/>
  <c r="P21"/>
  <c r="AC21" s="1"/>
  <c r="P26"/>
  <c r="P27"/>
  <c r="AC27" s="1"/>
  <c r="P9"/>
  <c r="P14"/>
  <c r="P23"/>
  <c r="P19"/>
  <c r="AC19" s="1"/>
  <c r="P13"/>
  <c r="O102"/>
  <c r="O101"/>
  <c r="O100"/>
  <c r="M97"/>
  <c r="O97" s="1"/>
  <c r="M96"/>
  <c r="O94"/>
  <c r="O93"/>
  <c r="O92"/>
  <c r="M90"/>
  <c r="O90" s="1"/>
  <c r="M89"/>
  <c r="O89" s="1"/>
  <c r="M88"/>
  <c r="O88" s="1"/>
  <c r="M83"/>
  <c r="O83" s="1"/>
  <c r="M82"/>
  <c r="O82" s="1"/>
  <c r="M81"/>
  <c r="O81" s="1"/>
  <c r="M80"/>
  <c r="O80" s="1"/>
  <c r="O29"/>
  <c r="O25"/>
  <c r="O13"/>
  <c r="P88"/>
  <c r="N92"/>
  <c r="P92" s="1"/>
  <c r="N95"/>
  <c r="P95" s="1"/>
  <c r="P79"/>
  <c r="P83"/>
  <c r="N102"/>
  <c r="N98"/>
  <c r="M99"/>
  <c r="O99" s="1"/>
  <c r="M98"/>
  <c r="O85"/>
  <c r="N67"/>
  <c r="P67" s="1"/>
  <c r="AC67" s="1"/>
  <c r="N61"/>
  <c r="P61" s="1"/>
  <c r="AC61" s="1"/>
  <c r="N55"/>
  <c r="N44"/>
  <c r="P44" s="1"/>
  <c r="AC44" s="1"/>
  <c r="D33"/>
  <c r="D22" i="30" s="1"/>
  <c r="C97" i="5"/>
  <c r="O44" i="16"/>
  <c r="AC26"/>
  <c r="H82"/>
  <c r="H85"/>
  <c r="P85" s="1"/>
  <c r="H31"/>
  <c r="P31" s="1"/>
  <c r="AC31" s="1"/>
  <c r="H10"/>
  <c r="P10" s="1"/>
  <c r="H101"/>
  <c r="P101" s="1"/>
  <c r="AC101" s="1"/>
  <c r="O9"/>
  <c r="O96"/>
  <c r="G86"/>
  <c r="O86" s="1"/>
  <c r="G84"/>
  <c r="O84" s="1"/>
  <c r="O30"/>
  <c r="O24"/>
  <c r="O19"/>
  <c r="O14"/>
  <c r="H99"/>
  <c r="P99" s="1"/>
  <c r="O65"/>
  <c r="O61"/>
  <c r="O57"/>
  <c r="O53"/>
  <c r="O49"/>
  <c r="O45"/>
  <c r="H58"/>
  <c r="P58" s="1"/>
  <c r="AC58" s="1"/>
  <c r="H48"/>
  <c r="P48" s="1"/>
  <c r="H102"/>
  <c r="H86"/>
  <c r="P86" s="1"/>
  <c r="AC16" i="15"/>
  <c r="X33"/>
  <c r="X21" i="30" s="1"/>
  <c r="X100" i="15"/>
  <c r="AB100" s="1"/>
  <c r="X102"/>
  <c r="AB27"/>
  <c r="W97" i="5"/>
  <c r="AA98" i="15"/>
  <c r="AA93"/>
  <c r="AA87"/>
  <c r="AA82"/>
  <c r="AA80"/>
  <c r="AA100"/>
  <c r="AA95"/>
  <c r="AA91"/>
  <c r="AA84"/>
  <c r="AB66"/>
  <c r="AC66" s="1"/>
  <c r="AB58"/>
  <c r="AB48"/>
  <c r="AC48" s="1"/>
  <c r="AB44"/>
  <c r="AB86"/>
  <c r="AB59"/>
  <c r="AB52"/>
  <c r="O101"/>
  <c r="O100"/>
  <c r="O99"/>
  <c r="O93"/>
  <c r="O92"/>
  <c r="O91"/>
  <c r="O90"/>
  <c r="O84"/>
  <c r="O83"/>
  <c r="O82"/>
  <c r="M80"/>
  <c r="O80" s="1"/>
  <c r="P95"/>
  <c r="O97"/>
  <c r="O96"/>
  <c r="O95"/>
  <c r="M89"/>
  <c r="O89" s="1"/>
  <c r="M88"/>
  <c r="O88" s="1"/>
  <c r="M87"/>
  <c r="O87" s="1"/>
  <c r="M86"/>
  <c r="O86" s="1"/>
  <c r="N53"/>
  <c r="P53" s="1"/>
  <c r="N52"/>
  <c r="P52" s="1"/>
  <c r="N46"/>
  <c r="P79"/>
  <c r="AC79" s="1"/>
  <c r="O31"/>
  <c r="O25"/>
  <c r="O20"/>
  <c r="O15"/>
  <c r="H91"/>
  <c r="P91" s="1"/>
  <c r="H87"/>
  <c r="H81"/>
  <c r="H98"/>
  <c r="P98" s="1"/>
  <c r="O66"/>
  <c r="O61"/>
  <c r="O56"/>
  <c r="O51"/>
  <c r="O46"/>
  <c r="O68" s="1"/>
  <c r="O53" i="30" s="1"/>
  <c r="H65" i="15"/>
  <c r="P65" s="1"/>
  <c r="AC65" s="1"/>
  <c r="H57"/>
  <c r="P57" s="1"/>
  <c r="AC57" s="1"/>
  <c r="D59" i="5"/>
  <c r="H59" s="1"/>
  <c r="D58"/>
  <c r="D93" s="1"/>
  <c r="AA99" i="14"/>
  <c r="AA94"/>
  <c r="AA90"/>
  <c r="AA85"/>
  <c r="AA81"/>
  <c r="AB64"/>
  <c r="AC64" s="1"/>
  <c r="AB60"/>
  <c r="AB56"/>
  <c r="AB46"/>
  <c r="M102"/>
  <c r="O102" s="1"/>
  <c r="M101"/>
  <c r="O101" s="1"/>
  <c r="M99"/>
  <c r="O99" s="1"/>
  <c r="M98"/>
  <c r="O98" s="1"/>
  <c r="M97"/>
  <c r="O97" s="1"/>
  <c r="M95"/>
  <c r="O95" s="1"/>
  <c r="M94"/>
  <c r="O94" s="1"/>
  <c r="M93"/>
  <c r="O93" s="1"/>
  <c r="M91"/>
  <c r="O91" s="1"/>
  <c r="M90"/>
  <c r="O90" s="1"/>
  <c r="M89"/>
  <c r="O89" s="1"/>
  <c r="M87"/>
  <c r="O87" s="1"/>
  <c r="M86"/>
  <c r="O86" s="1"/>
  <c r="M85"/>
  <c r="O85" s="1"/>
  <c r="M83"/>
  <c r="O83" s="1"/>
  <c r="M82"/>
  <c r="O82" s="1"/>
  <c r="M81"/>
  <c r="O81" s="1"/>
  <c r="P44"/>
  <c r="AC44" s="1"/>
  <c r="N66"/>
  <c r="P66" s="1"/>
  <c r="N62"/>
  <c r="P62" s="1"/>
  <c r="AC62" s="1"/>
  <c r="N58"/>
  <c r="P58" s="1"/>
  <c r="AC58" s="1"/>
  <c r="N48"/>
  <c r="O100"/>
  <c r="O96"/>
  <c r="O92"/>
  <c r="O88"/>
  <c r="O84"/>
  <c r="O80"/>
  <c r="P65"/>
  <c r="P57"/>
  <c r="P50"/>
  <c r="AC50" s="1"/>
  <c r="P47"/>
  <c r="C100" i="5"/>
  <c r="O29" i="14"/>
  <c r="O24"/>
  <c r="O18"/>
  <c r="O13"/>
  <c r="D100"/>
  <c r="D80"/>
  <c r="D92"/>
  <c r="D67" i="5"/>
  <c r="O44" i="14"/>
  <c r="C104" i="5"/>
  <c r="D83" i="14"/>
  <c r="H83" s="1"/>
  <c r="D91"/>
  <c r="H91" s="1"/>
  <c r="G79"/>
  <c r="O67"/>
  <c r="O62"/>
  <c r="O58"/>
  <c r="O53"/>
  <c r="O47"/>
  <c r="H54"/>
  <c r="P54" s="1"/>
  <c r="AC54" s="1"/>
  <c r="H51"/>
  <c r="P51" s="1"/>
  <c r="AC51" s="1"/>
  <c r="H45"/>
  <c r="AC13" i="13"/>
  <c r="W96" i="5"/>
  <c r="W86"/>
  <c r="AA32"/>
  <c r="AB30" i="13"/>
  <c r="AA13" i="5"/>
  <c r="AB84" i="13"/>
  <c r="AB92"/>
  <c r="AA103"/>
  <c r="AA99"/>
  <c r="AA94"/>
  <c r="AA90"/>
  <c r="AA85"/>
  <c r="AB100"/>
  <c r="AB64"/>
  <c r="AB52"/>
  <c r="AB46"/>
  <c r="AC46" s="1"/>
  <c r="AB45"/>
  <c r="Y64" i="30"/>
  <c r="P98" i="13"/>
  <c r="M19" i="5"/>
  <c r="N85" i="13"/>
  <c r="M104"/>
  <c r="M80" i="30" s="1"/>
  <c r="K96"/>
  <c r="P93" i="13"/>
  <c r="AC93" s="1"/>
  <c r="O98"/>
  <c r="O97"/>
  <c r="O96"/>
  <c r="O90"/>
  <c r="O89"/>
  <c r="O88"/>
  <c r="O82"/>
  <c r="O81"/>
  <c r="N80"/>
  <c r="P80" s="1"/>
  <c r="N66"/>
  <c r="P66" s="1"/>
  <c r="AC66" s="1"/>
  <c r="N54"/>
  <c r="G80"/>
  <c r="O29"/>
  <c r="O24"/>
  <c r="O18"/>
  <c r="O13"/>
  <c r="P91"/>
  <c r="D82" i="5"/>
  <c r="P99" i="13"/>
  <c r="O67"/>
  <c r="O63"/>
  <c r="O57"/>
  <c r="O51"/>
  <c r="O47"/>
  <c r="O69" s="1"/>
  <c r="O48" i="30" s="1"/>
  <c r="H60" i="13"/>
  <c r="P60" s="1"/>
  <c r="AC60" s="1"/>
  <c r="H57"/>
  <c r="P57" s="1"/>
  <c r="AC57" s="1"/>
  <c r="H51"/>
  <c r="P51" s="1"/>
  <c r="H49"/>
  <c r="G48" i="5"/>
  <c r="AC24" i="12"/>
  <c r="AA99"/>
  <c r="AA95"/>
  <c r="AA90"/>
  <c r="AA85"/>
  <c r="AA81"/>
  <c r="AA80"/>
  <c r="AC20"/>
  <c r="Y32" i="30"/>
  <c r="AB84" i="12"/>
  <c r="AB94"/>
  <c r="AA101"/>
  <c r="AA97"/>
  <c r="AA93"/>
  <c r="AA87"/>
  <c r="AA83"/>
  <c r="AB57"/>
  <c r="AB51"/>
  <c r="AC51" s="1"/>
  <c r="AB50"/>
  <c r="AB44"/>
  <c r="AB88"/>
  <c r="N80"/>
  <c r="N87"/>
  <c r="P87" s="1"/>
  <c r="N85"/>
  <c r="P85" s="1"/>
  <c r="N59"/>
  <c r="N48"/>
  <c r="P79"/>
  <c r="P88"/>
  <c r="I92" i="5"/>
  <c r="M92" s="1"/>
  <c r="M102" i="12"/>
  <c r="O102" s="1"/>
  <c r="M101"/>
  <c r="O101" s="1"/>
  <c r="M99"/>
  <c r="O99" s="1"/>
  <c r="M98"/>
  <c r="O98" s="1"/>
  <c r="M97"/>
  <c r="O97" s="1"/>
  <c r="M95"/>
  <c r="O95" s="1"/>
  <c r="M94"/>
  <c r="O94" s="1"/>
  <c r="M93"/>
  <c r="O93" s="1"/>
  <c r="M91"/>
  <c r="O91" s="1"/>
  <c r="M90"/>
  <c r="O90" s="1"/>
  <c r="M89"/>
  <c r="O89" s="1"/>
  <c r="M87"/>
  <c r="O87" s="1"/>
  <c r="M86"/>
  <c r="O86" s="1"/>
  <c r="M85"/>
  <c r="O85" s="1"/>
  <c r="M83"/>
  <c r="O83" s="1"/>
  <c r="M82"/>
  <c r="O82" s="1"/>
  <c r="M81"/>
  <c r="G32" i="30"/>
  <c r="H80" i="12"/>
  <c r="P80" s="1"/>
  <c r="O32"/>
  <c r="O27"/>
  <c r="O23"/>
  <c r="O18"/>
  <c r="O14"/>
  <c r="O66"/>
  <c r="O60"/>
  <c r="O55"/>
  <c r="O51"/>
  <c r="H65"/>
  <c r="P65" s="1"/>
  <c r="H62"/>
  <c r="P62" s="1"/>
  <c r="AC62" s="1"/>
  <c r="H56"/>
  <c r="H54"/>
  <c r="AA101" i="11"/>
  <c r="AA97"/>
  <c r="AA91"/>
  <c r="AA87"/>
  <c r="AA83"/>
  <c r="AB53"/>
  <c r="AB47"/>
  <c r="M33" i="5"/>
  <c r="M22"/>
  <c r="I85"/>
  <c r="I86"/>
  <c r="I90"/>
  <c r="I70"/>
  <c r="I88"/>
  <c r="M54"/>
  <c r="I94"/>
  <c r="O99" i="11"/>
  <c r="M93"/>
  <c r="O93" s="1"/>
  <c r="O81"/>
  <c r="N60"/>
  <c r="P60" s="1"/>
  <c r="N45"/>
  <c r="O89"/>
  <c r="O88"/>
  <c r="O87"/>
  <c r="O86"/>
  <c r="O80"/>
  <c r="C32" i="30"/>
  <c r="O28" i="11"/>
  <c r="O22"/>
  <c r="O17"/>
  <c r="O12"/>
  <c r="C95" i="5"/>
  <c r="G95" s="1"/>
  <c r="E32" i="30"/>
  <c r="P84" i="11"/>
  <c r="AC55"/>
  <c r="G60" i="5"/>
  <c r="O62" i="11"/>
  <c r="O57"/>
  <c r="O52"/>
  <c r="O47"/>
  <c r="H63"/>
  <c r="P63" s="1"/>
  <c r="AC63" s="1"/>
  <c r="H47"/>
  <c r="P47" s="1"/>
  <c r="AA32" i="30"/>
  <c r="AB63" i="10"/>
  <c r="AB52"/>
  <c r="AB50"/>
  <c r="AB48"/>
  <c r="W101" i="5"/>
  <c r="W104"/>
  <c r="AA101" i="10"/>
  <c r="AA96"/>
  <c r="AA92"/>
  <c r="AA87"/>
  <c r="AA82"/>
  <c r="O95"/>
  <c r="O87"/>
  <c r="M79"/>
  <c r="N65"/>
  <c r="P65" s="1"/>
  <c r="N56"/>
  <c r="P56" s="1"/>
  <c r="AC56" s="1"/>
  <c r="N50"/>
  <c r="P50" s="1"/>
  <c r="N45"/>
  <c r="O32"/>
  <c r="O27"/>
  <c r="O21"/>
  <c r="O16"/>
  <c r="O11"/>
  <c r="C92" i="5"/>
  <c r="C94"/>
  <c r="C91"/>
  <c r="C84"/>
  <c r="C82"/>
  <c r="O66" i="10"/>
  <c r="O61"/>
  <c r="O57"/>
  <c r="O52"/>
  <c r="O46"/>
  <c r="H60"/>
  <c r="P60" s="1"/>
  <c r="AC60" s="1"/>
  <c r="H58"/>
  <c r="P58" s="1"/>
  <c r="H54"/>
  <c r="P54" s="1"/>
  <c r="AC54" s="1"/>
  <c r="H47"/>
  <c r="P47" s="1"/>
  <c r="H44"/>
  <c r="W84" i="5"/>
  <c r="W89"/>
  <c r="W92"/>
  <c r="W93"/>
  <c r="AA93" s="1"/>
  <c r="W94"/>
  <c r="W95"/>
  <c r="AA101" i="9"/>
  <c r="AA97"/>
  <c r="AA93"/>
  <c r="AA87"/>
  <c r="AA83"/>
  <c r="AB59"/>
  <c r="AB52"/>
  <c r="AB48"/>
  <c r="M18" i="5"/>
  <c r="M99" i="9"/>
  <c r="O99" s="1"/>
  <c r="M97"/>
  <c r="O97" s="1"/>
  <c r="M95"/>
  <c r="O95" s="1"/>
  <c r="O94"/>
  <c r="O93"/>
  <c r="O92"/>
  <c r="M83"/>
  <c r="O83" s="1"/>
  <c r="M81"/>
  <c r="M103" s="1"/>
  <c r="M75" i="30" s="1"/>
  <c r="N66" i="9"/>
  <c r="P66" s="1"/>
  <c r="AC66" s="1"/>
  <c r="N54"/>
  <c r="P54" s="1"/>
  <c r="AC54" s="1"/>
  <c r="O89"/>
  <c r="O87"/>
  <c r="O86"/>
  <c r="O85"/>
  <c r="O84"/>
  <c r="K82" i="5"/>
  <c r="H83" i="9"/>
  <c r="H81"/>
  <c r="C88" i="5"/>
  <c r="H101" i="9"/>
  <c r="H87"/>
  <c r="G17" i="5"/>
  <c r="O31" i="9"/>
  <c r="O27"/>
  <c r="O22"/>
  <c r="O18"/>
  <c r="O13"/>
  <c r="C86" i="5"/>
  <c r="G103" i="9"/>
  <c r="G75" i="30" s="1"/>
  <c r="O63" i="9"/>
  <c r="O57"/>
  <c r="O53"/>
  <c r="O47"/>
  <c r="H61"/>
  <c r="P61" s="1"/>
  <c r="H59"/>
  <c r="P59" s="1"/>
  <c r="H58"/>
  <c r="P58" s="1"/>
  <c r="H56"/>
  <c r="P56" s="1"/>
  <c r="AC56" s="1"/>
  <c r="H55"/>
  <c r="P55" s="1"/>
  <c r="H51"/>
  <c r="H50"/>
  <c r="P50" s="1"/>
  <c r="H47"/>
  <c r="AC61"/>
  <c r="P51"/>
  <c r="AC51" s="1"/>
  <c r="O80"/>
  <c r="AB84" i="8"/>
  <c r="AC13"/>
  <c r="AA24" i="5"/>
  <c r="AA23"/>
  <c r="W35"/>
  <c r="W103" i="8"/>
  <c r="W74" i="30" s="1"/>
  <c r="W96" s="1"/>
  <c r="AA99" i="8"/>
  <c r="AA95"/>
  <c r="AA91"/>
  <c r="AA86"/>
  <c r="AA81"/>
  <c r="AC93"/>
  <c r="W90" i="5"/>
  <c r="AA102" i="8"/>
  <c r="AA97"/>
  <c r="AA93"/>
  <c r="AA89"/>
  <c r="AA83"/>
  <c r="AB67"/>
  <c r="AB66"/>
  <c r="AC66" s="1"/>
  <c r="AB64"/>
  <c r="AC64" s="1"/>
  <c r="AB53"/>
  <c r="AB49"/>
  <c r="AB47"/>
  <c r="AC47" s="1"/>
  <c r="AB45"/>
  <c r="AA64" i="30"/>
  <c r="N101" i="8"/>
  <c r="P101" s="1"/>
  <c r="M27" i="5"/>
  <c r="I101"/>
  <c r="M101" s="1"/>
  <c r="P96" i="8"/>
  <c r="P98"/>
  <c r="M79"/>
  <c r="I104" i="5"/>
  <c r="O44" i="8"/>
  <c r="O101"/>
  <c r="O100"/>
  <c r="O99"/>
  <c r="O98"/>
  <c r="O89"/>
  <c r="O85"/>
  <c r="O84"/>
  <c r="O83"/>
  <c r="N62"/>
  <c r="P62" s="1"/>
  <c r="AC62" s="1"/>
  <c r="N55"/>
  <c r="K64" i="30"/>
  <c r="O31" i="8"/>
  <c r="O26"/>
  <c r="O22"/>
  <c r="O17"/>
  <c r="O13"/>
  <c r="P97"/>
  <c r="AC97" s="1"/>
  <c r="C90" i="5"/>
  <c r="O66" i="8"/>
  <c r="O60"/>
  <c r="O55"/>
  <c r="O50"/>
  <c r="H63"/>
  <c r="P63" s="1"/>
  <c r="H58"/>
  <c r="AA97" i="7"/>
  <c r="AA83"/>
  <c r="N85"/>
  <c r="M15" i="5"/>
  <c r="I95"/>
  <c r="O101" i="7"/>
  <c r="M95"/>
  <c r="O95" s="1"/>
  <c r="M93"/>
  <c r="O93" s="1"/>
  <c r="M91"/>
  <c r="O91" s="1"/>
  <c r="M90"/>
  <c r="O90" s="1"/>
  <c r="M89"/>
  <c r="O89" s="1"/>
  <c r="M88"/>
  <c r="O88" s="1"/>
  <c r="O85"/>
  <c r="M80"/>
  <c r="N83"/>
  <c r="P83" s="1"/>
  <c r="O99"/>
  <c r="O98"/>
  <c r="O97"/>
  <c r="O96"/>
  <c r="O83"/>
  <c r="O82"/>
  <c r="O81"/>
  <c r="N60"/>
  <c r="P60" s="1"/>
  <c r="AC60" s="1"/>
  <c r="N45"/>
  <c r="M103"/>
  <c r="M73" i="30" s="1"/>
  <c r="I64"/>
  <c r="O80" i="7"/>
  <c r="O29"/>
  <c r="O24"/>
  <c r="O20"/>
  <c r="O15"/>
  <c r="O10"/>
  <c r="O65"/>
  <c r="O59"/>
  <c r="O54"/>
  <c r="O49"/>
  <c r="H63"/>
  <c r="P63" s="1"/>
  <c r="AC63" s="1"/>
  <c r="H45"/>
  <c r="P45" s="1"/>
  <c r="O45"/>
  <c r="O68" s="1"/>
  <c r="O41" i="30" s="1"/>
  <c r="AB11" i="4"/>
  <c r="AA14" i="5"/>
  <c r="W88"/>
  <c r="AA88" s="1"/>
  <c r="W83"/>
  <c r="AA83" s="1"/>
  <c r="AB31" i="4"/>
  <c r="AB27"/>
  <c r="Y103"/>
  <c r="Y72" i="30" s="1"/>
  <c r="Y96" s="1"/>
  <c r="W82" i="5"/>
  <c r="W70"/>
  <c r="AA101" i="4"/>
  <c r="AA96"/>
  <c r="AA91"/>
  <c r="AA87"/>
  <c r="AA83"/>
  <c r="AB101"/>
  <c r="AB66"/>
  <c r="AB63"/>
  <c r="AB56"/>
  <c r="AB51"/>
  <c r="AC51" s="1"/>
  <c r="AB48"/>
  <c r="AB46"/>
  <c r="AC82"/>
  <c r="Y82" i="5"/>
  <c r="M32" i="30"/>
  <c r="M23" i="5"/>
  <c r="I87"/>
  <c r="M12"/>
  <c r="I81"/>
  <c r="I100"/>
  <c r="O102" i="4"/>
  <c r="O94"/>
  <c r="O86"/>
  <c r="M80"/>
  <c r="N67"/>
  <c r="P67" s="1"/>
  <c r="N66"/>
  <c r="P66" s="1"/>
  <c r="N64"/>
  <c r="N52"/>
  <c r="P52" s="1"/>
  <c r="AC52" s="1"/>
  <c r="N47"/>
  <c r="P47" s="1"/>
  <c r="AC47" s="1"/>
  <c r="N46"/>
  <c r="I96" i="30"/>
  <c r="P45" i="4"/>
  <c r="H83"/>
  <c r="P83" s="1"/>
  <c r="P17"/>
  <c r="C96" i="30"/>
  <c r="C99" i="5"/>
  <c r="O31" i="4"/>
  <c r="O26"/>
  <c r="O21"/>
  <c r="O15"/>
  <c r="H24"/>
  <c r="H80"/>
  <c r="P80" s="1"/>
  <c r="O10"/>
  <c r="G47" i="5"/>
  <c r="C98"/>
  <c r="G98" s="1"/>
  <c r="O62" i="4"/>
  <c r="O57"/>
  <c r="O52"/>
  <c r="O46"/>
  <c r="C83" i="5"/>
  <c r="C70"/>
  <c r="H94" i="4"/>
  <c r="P94" s="1"/>
  <c r="H86"/>
  <c r="O66"/>
  <c r="O60"/>
  <c r="O54"/>
  <c r="O50"/>
  <c r="H61"/>
  <c r="P61" s="1"/>
  <c r="H59"/>
  <c r="P59" s="1"/>
  <c r="AC59" s="1"/>
  <c r="H56"/>
  <c r="P56" s="1"/>
  <c r="H53"/>
  <c r="V57" i="5"/>
  <c r="H62"/>
  <c r="H54"/>
  <c r="G25"/>
  <c r="M28"/>
  <c r="I99"/>
  <c r="M99" s="1"/>
  <c r="AA15"/>
  <c r="AA28"/>
  <c r="E70"/>
  <c r="G53"/>
  <c r="G65"/>
  <c r="G66"/>
  <c r="G67"/>
  <c r="M46"/>
  <c r="M55"/>
  <c r="M57"/>
  <c r="K94"/>
  <c r="M61"/>
  <c r="G62"/>
  <c r="M63"/>
  <c r="K100"/>
  <c r="M66"/>
  <c r="Q70"/>
  <c r="U51"/>
  <c r="U61"/>
  <c r="U67"/>
  <c r="AA49"/>
  <c r="AA57"/>
  <c r="W100"/>
  <c r="AA100" s="1"/>
  <c r="C64" i="30"/>
  <c r="N51" i="5"/>
  <c r="H50"/>
  <c r="G64" i="30"/>
  <c r="M64"/>
  <c r="S96"/>
  <c r="G31" i="5"/>
  <c r="G13"/>
  <c r="G16"/>
  <c r="C103"/>
  <c r="G27"/>
  <c r="E82"/>
  <c r="G15"/>
  <c r="G21"/>
  <c r="Y98"/>
  <c r="AC79" i="26"/>
  <c r="AC10" i="16"/>
  <c r="P100" i="20"/>
  <c r="AC100" s="1"/>
  <c r="AB86" i="9"/>
  <c r="V33" i="8"/>
  <c r="V10" i="30" s="1"/>
  <c r="V81" i="13"/>
  <c r="AB80" i="25"/>
  <c r="AC9" i="17"/>
  <c r="N80" i="19"/>
  <c r="H83" i="22"/>
  <c r="AB96"/>
  <c r="N80" i="29"/>
  <c r="N81" i="16"/>
  <c r="P81" s="1"/>
  <c r="V81" i="24"/>
  <c r="AB80"/>
  <c r="N82"/>
  <c r="P82" s="1"/>
  <c r="P100" i="16"/>
  <c r="AC100" s="1"/>
  <c r="AC81" i="19"/>
  <c r="P90" i="12"/>
  <c r="P87" i="15"/>
  <c r="P102" i="16"/>
  <c r="O84" i="30"/>
  <c r="P80" i="16"/>
  <c r="AC80" s="1"/>
  <c r="H47" i="5"/>
  <c r="N89" i="13"/>
  <c r="V80" i="12"/>
  <c r="AB80"/>
  <c r="H82" i="17"/>
  <c r="P82" s="1"/>
  <c r="N84"/>
  <c r="P11" i="22"/>
  <c r="V82" i="29"/>
  <c r="AB82" i="15"/>
  <c r="P12" i="29"/>
  <c r="AB81" i="16"/>
  <c r="AC53" i="12"/>
  <c r="AC52" i="30"/>
  <c r="P52"/>
  <c r="P99" i="15"/>
  <c r="AC82" i="22"/>
  <c r="P95" i="26"/>
  <c r="AC95" s="1"/>
  <c r="P98" i="12"/>
  <c r="P83" i="21"/>
  <c r="N27" i="7"/>
  <c r="L97"/>
  <c r="N97" s="1"/>
  <c r="AB20" i="9"/>
  <c r="T91" i="8"/>
  <c r="V91" s="1"/>
  <c r="N11" i="12"/>
  <c r="V10"/>
  <c r="AB12" i="25"/>
  <c r="Z87" i="12"/>
  <c r="AB87" s="1"/>
  <c r="V13" i="15"/>
  <c r="L82" i="29"/>
  <c r="N82" s="1"/>
  <c r="P82" s="1"/>
  <c r="H15" i="16"/>
  <c r="O91" i="18"/>
  <c r="O91" i="16"/>
  <c r="F96" i="7"/>
  <c r="H96" s="1"/>
  <c r="V101" i="1"/>
  <c r="O100"/>
  <c r="O93"/>
  <c r="O86"/>
  <c r="O83"/>
  <c r="G103" i="8"/>
  <c r="G74" i="30" s="1"/>
  <c r="O82" i="8"/>
  <c r="V32" i="17"/>
  <c r="N10" i="20"/>
  <c r="H24"/>
  <c r="N26"/>
  <c r="P26" s="1"/>
  <c r="N29"/>
  <c r="P29" s="1"/>
  <c r="AC29" s="1"/>
  <c r="X94" i="1"/>
  <c r="AB30"/>
  <c r="X13"/>
  <c r="J17"/>
  <c r="Z18"/>
  <c r="L20"/>
  <c r="L90" s="1"/>
  <c r="R29"/>
  <c r="R18"/>
  <c r="T14"/>
  <c r="D52"/>
  <c r="H52" s="1"/>
  <c r="D25"/>
  <c r="J31"/>
  <c r="R21"/>
  <c r="X12"/>
  <c r="L48"/>
  <c r="N48" s="1"/>
  <c r="F44"/>
  <c r="L52"/>
  <c r="N52" s="1"/>
  <c r="X60"/>
  <c r="F31"/>
  <c r="R24"/>
  <c r="T20"/>
  <c r="X16"/>
  <c r="L56"/>
  <c r="L91" s="1"/>
  <c r="J55"/>
  <c r="N55" s="1"/>
  <c r="L63"/>
  <c r="L98" s="1"/>
  <c r="L47"/>
  <c r="N47" s="1"/>
  <c r="R55"/>
  <c r="T67"/>
  <c r="T102" s="1"/>
  <c r="T47"/>
  <c r="Z26"/>
  <c r="J49"/>
  <c r="R65"/>
  <c r="V65" s="1"/>
  <c r="Z65"/>
  <c r="L49"/>
  <c r="L84" s="1"/>
  <c r="R53"/>
  <c r="V53" s="1"/>
  <c r="T61"/>
  <c r="J29"/>
  <c r="R19"/>
  <c r="Z19"/>
  <c r="X11"/>
  <c r="T17"/>
  <c r="Z17"/>
  <c r="J66"/>
  <c r="N66" s="1"/>
  <c r="X50"/>
  <c r="J62"/>
  <c r="F26"/>
  <c r="J14"/>
  <c r="X31"/>
  <c r="Z31"/>
  <c r="Z101" s="1"/>
  <c r="Z57"/>
  <c r="H10"/>
  <c r="Z54"/>
  <c r="T54"/>
  <c r="V54" s="1"/>
  <c r="L60"/>
  <c r="N60" s="1"/>
  <c r="F62"/>
  <c r="H62" s="1"/>
  <c r="J82"/>
  <c r="H12"/>
  <c r="X15"/>
  <c r="V15"/>
  <c r="T23"/>
  <c r="R23"/>
  <c r="R27"/>
  <c r="L18"/>
  <c r="L22"/>
  <c r="L92" s="1"/>
  <c r="J10"/>
  <c r="J22"/>
  <c r="F18"/>
  <c r="F88" s="1"/>
  <c r="F22"/>
  <c r="D14"/>
  <c r="D18"/>
  <c r="D30"/>
  <c r="X54"/>
  <c r="Z27"/>
  <c r="X66"/>
  <c r="AB66" s="1"/>
  <c r="R62"/>
  <c r="V62" s="1"/>
  <c r="L54"/>
  <c r="L89" s="1"/>
  <c r="J81"/>
  <c r="N81" s="1"/>
  <c r="Z50"/>
  <c r="Z85" s="1"/>
  <c r="R50"/>
  <c r="V50" s="1"/>
  <c r="L50"/>
  <c r="L85" s="1"/>
  <c r="D46"/>
  <c r="H46" s="1"/>
  <c r="F50"/>
  <c r="H50" s="1"/>
  <c r="X58"/>
  <c r="T58"/>
  <c r="V58" s="1"/>
  <c r="J58"/>
  <c r="N58" s="1"/>
  <c r="F58"/>
  <c r="F93" s="1"/>
  <c r="F66"/>
  <c r="D66"/>
  <c r="Z22"/>
  <c r="X25"/>
  <c r="T12"/>
  <c r="T9"/>
  <c r="R25"/>
  <c r="R30"/>
  <c r="T46"/>
  <c r="V46" s="1"/>
  <c r="T11"/>
  <c r="L27"/>
  <c r="J13"/>
  <c r="T19"/>
  <c r="J19"/>
  <c r="Z45"/>
  <c r="Z61"/>
  <c r="AB61" s="1"/>
  <c r="X57"/>
  <c r="T57"/>
  <c r="V57" s="1"/>
  <c r="R49"/>
  <c r="R61"/>
  <c r="V61" s="1"/>
  <c r="L10"/>
  <c r="L80" s="1"/>
  <c r="L61"/>
  <c r="L96" s="1"/>
  <c r="L65"/>
  <c r="N65" s="1"/>
  <c r="J61"/>
  <c r="N61" s="1"/>
  <c r="L53"/>
  <c r="N53" s="1"/>
  <c r="F65"/>
  <c r="J45"/>
  <c r="N45" s="1"/>
  <c r="F45"/>
  <c r="D53"/>
  <c r="H53" s="1"/>
  <c r="P53" s="1"/>
  <c r="AC53" s="1"/>
  <c r="D61"/>
  <c r="Z32"/>
  <c r="Z102" s="1"/>
  <c r="Z47"/>
  <c r="AB47" s="1"/>
  <c r="X51"/>
  <c r="AB51" s="1"/>
  <c r="X67"/>
  <c r="AB67" s="1"/>
  <c r="R47"/>
  <c r="X55"/>
  <c r="R63"/>
  <c r="R67"/>
  <c r="V67" s="1"/>
  <c r="Z59"/>
  <c r="R59"/>
  <c r="V59" s="1"/>
  <c r="L59"/>
  <c r="N59" s="1"/>
  <c r="J63"/>
  <c r="F59"/>
  <c r="D47"/>
  <c r="H47" s="1"/>
  <c r="P47" s="1"/>
  <c r="D59"/>
  <c r="D67"/>
  <c r="Z56"/>
  <c r="AB56" s="1"/>
  <c r="R48"/>
  <c r="R64"/>
  <c r="V64" s="1"/>
  <c r="J64"/>
  <c r="N64" s="1"/>
  <c r="P64" s="1"/>
  <c r="Z20"/>
  <c r="X22"/>
  <c r="T26"/>
  <c r="R32"/>
  <c r="L23"/>
  <c r="L93" s="1"/>
  <c r="J20"/>
  <c r="F15"/>
  <c r="F25"/>
  <c r="F95" s="1"/>
  <c r="D17"/>
  <c r="D23"/>
  <c r="D9"/>
  <c r="L44"/>
  <c r="D60"/>
  <c r="H60" s="1"/>
  <c r="T48"/>
  <c r="T83" s="1"/>
  <c r="R56"/>
  <c r="V56" s="1"/>
  <c r="J56"/>
  <c r="F48"/>
  <c r="H48" s="1"/>
  <c r="Z14"/>
  <c r="Z25"/>
  <c r="X26"/>
  <c r="T24"/>
  <c r="T94" s="1"/>
  <c r="R13"/>
  <c r="T28"/>
  <c r="L12"/>
  <c r="L9"/>
  <c r="L16"/>
  <c r="L86" s="1"/>
  <c r="J51"/>
  <c r="J23"/>
  <c r="F17"/>
  <c r="F87" s="1"/>
  <c r="F9"/>
  <c r="D20"/>
  <c r="Z60"/>
  <c r="Z52"/>
  <c r="AB52" s="1"/>
  <c r="T60"/>
  <c r="V60" s="1"/>
  <c r="T52"/>
  <c r="V52" s="1"/>
  <c r="R44"/>
  <c r="J44"/>
  <c r="D44"/>
  <c r="X17"/>
  <c r="X32"/>
  <c r="T29"/>
  <c r="T99" s="1"/>
  <c r="R26"/>
  <c r="L17"/>
  <c r="J15"/>
  <c r="F32"/>
  <c r="D13"/>
  <c r="D29"/>
  <c r="T25"/>
  <c r="F13"/>
  <c r="F83" s="1"/>
  <c r="F11"/>
  <c r="Z29"/>
  <c r="Z99" s="1"/>
  <c r="R10"/>
  <c r="T45"/>
  <c r="R16"/>
  <c r="F24"/>
  <c r="F21"/>
  <c r="X28"/>
  <c r="L13"/>
  <c r="D16"/>
  <c r="T18"/>
  <c r="T88" s="1"/>
  <c r="R22"/>
  <c r="L32"/>
  <c r="L102" s="1"/>
  <c r="J67"/>
  <c r="C39"/>
  <c r="I35" i="5"/>
  <c r="C85"/>
  <c r="M13"/>
  <c r="G24"/>
  <c r="G14"/>
  <c r="M16"/>
  <c r="G79" i="4"/>
  <c r="U25" i="5"/>
  <c r="G28"/>
  <c r="AA79" i="7"/>
  <c r="AA103" s="1"/>
  <c r="AA73" i="30" s="1"/>
  <c r="AA79" i="10"/>
  <c r="AA103" s="1"/>
  <c r="AA76" i="30" s="1"/>
  <c r="O9" i="10"/>
  <c r="O33" s="1"/>
  <c r="O12" i="30" s="1"/>
  <c r="M79" i="11"/>
  <c r="O9"/>
  <c r="G79" i="12"/>
  <c r="AA80" i="13"/>
  <c r="AA104" s="1"/>
  <c r="AA80" i="30" s="1"/>
  <c r="G73" i="13"/>
  <c r="O10"/>
  <c r="O34" s="1"/>
  <c r="O16" i="30" s="1"/>
  <c r="U79" i="14"/>
  <c r="U103" s="1"/>
  <c r="U81" i="30" s="1"/>
  <c r="U79" i="16"/>
  <c r="U103" s="1"/>
  <c r="U86" i="30" s="1"/>
  <c r="G79" i="16"/>
  <c r="G79" i="18"/>
  <c r="G72"/>
  <c r="O44" i="19"/>
  <c r="O68" s="1"/>
  <c r="O57" i="30" s="1"/>
  <c r="G79" i="20"/>
  <c r="O44"/>
  <c r="O68" s="1"/>
  <c r="O58" i="30" s="1"/>
  <c r="O9" i="20"/>
  <c r="O33" s="1"/>
  <c r="O26" i="30" s="1"/>
  <c r="O44" i="11"/>
  <c r="O68" s="1"/>
  <c r="O45" i="30" s="1"/>
  <c r="G37" i="14"/>
  <c r="C39" i="17"/>
  <c r="G37" i="19"/>
  <c r="C39" i="24"/>
  <c r="G79" i="26"/>
  <c r="G79" i="27"/>
  <c r="AA84" i="30"/>
  <c r="O9" i="29"/>
  <c r="O33" s="1"/>
  <c r="O29" i="30" s="1"/>
  <c r="O101" i="10"/>
  <c r="O100"/>
  <c r="O99"/>
  <c r="O98"/>
  <c r="O97"/>
  <c r="O93"/>
  <c r="O92"/>
  <c r="O91"/>
  <c r="O90"/>
  <c r="O89"/>
  <c r="O85"/>
  <c r="O84"/>
  <c r="O83"/>
  <c r="O82"/>
  <c r="O81"/>
  <c r="O102" i="11"/>
  <c r="O101"/>
  <c r="O97"/>
  <c r="O96"/>
  <c r="O95"/>
  <c r="O94"/>
  <c r="O102" i="21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102" i="2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Q64" i="30"/>
  <c r="S32"/>
  <c r="I32"/>
  <c r="K32"/>
  <c r="W64"/>
  <c r="E64"/>
  <c r="S64"/>
  <c r="R9" i="18"/>
  <c r="J11"/>
  <c r="Z11"/>
  <c r="L13"/>
  <c r="D14"/>
  <c r="D15"/>
  <c r="X15"/>
  <c r="D17"/>
  <c r="X17"/>
  <c r="X18"/>
  <c r="R19"/>
  <c r="D20"/>
  <c r="T20"/>
  <c r="J21"/>
  <c r="R21"/>
  <c r="Z21"/>
  <c r="Z91" s="1"/>
  <c r="AB91" s="1"/>
  <c r="F22"/>
  <c r="X22"/>
  <c r="J23"/>
  <c r="T23"/>
  <c r="D24"/>
  <c r="T24"/>
  <c r="J25"/>
  <c r="R25"/>
  <c r="Z25"/>
  <c r="Z95" s="1"/>
  <c r="AB95" s="1"/>
  <c r="F26"/>
  <c r="X26"/>
  <c r="J27"/>
  <c r="T27"/>
  <c r="D28"/>
  <c r="T28"/>
  <c r="J29"/>
  <c r="R29"/>
  <c r="Z29"/>
  <c r="Z99" s="1"/>
  <c r="F30"/>
  <c r="X30"/>
  <c r="J31"/>
  <c r="T31"/>
  <c r="D32"/>
  <c r="T32"/>
  <c r="X12" i="16"/>
  <c r="L17"/>
  <c r="R29"/>
  <c r="Z32" i="24"/>
  <c r="J32"/>
  <c r="J31"/>
  <c r="L30"/>
  <c r="X29"/>
  <c r="T28"/>
  <c r="Z27"/>
  <c r="F27"/>
  <c r="F26"/>
  <c r="Z24"/>
  <c r="J24"/>
  <c r="J23"/>
  <c r="L22"/>
  <c r="X21"/>
  <c r="T20"/>
  <c r="Z19"/>
  <c r="F19"/>
  <c r="F18"/>
  <c r="Z16"/>
  <c r="J16"/>
  <c r="J15"/>
  <c r="L14"/>
  <c r="X13"/>
  <c r="T12"/>
  <c r="Z11"/>
  <c r="F11"/>
  <c r="F10"/>
  <c r="X28" i="23"/>
  <c r="R28"/>
  <c r="L28"/>
  <c r="F28"/>
  <c r="Z27"/>
  <c r="R27"/>
  <c r="F27"/>
  <c r="X26"/>
  <c r="T26"/>
  <c r="J26"/>
  <c r="X25"/>
  <c r="L25"/>
  <c r="D25"/>
  <c r="X24"/>
  <c r="J24"/>
  <c r="F24"/>
  <c r="X23"/>
  <c r="J23"/>
  <c r="X22"/>
  <c r="L22"/>
  <c r="D22"/>
  <c r="Z21"/>
  <c r="R21"/>
  <c r="J21"/>
  <c r="F21"/>
  <c r="Z20"/>
  <c r="R20"/>
  <c r="D20"/>
  <c r="T19"/>
  <c r="L19"/>
  <c r="D19"/>
  <c r="R18"/>
  <c r="D18"/>
  <c r="Z17"/>
  <c r="T17"/>
  <c r="J17"/>
  <c r="Z16"/>
  <c r="T16"/>
  <c r="L16"/>
  <c r="D16"/>
  <c r="R15"/>
  <c r="L15"/>
  <c r="F15"/>
  <c r="Z14"/>
  <c r="T14"/>
  <c r="J14"/>
  <c r="X13"/>
  <c r="L13"/>
  <c r="D13"/>
  <c r="T12"/>
  <c r="J12"/>
  <c r="F12"/>
  <c r="X11"/>
  <c r="J11"/>
  <c r="Z10"/>
  <c r="T10"/>
  <c r="L10"/>
  <c r="F10"/>
  <c r="X9"/>
  <c r="L9"/>
  <c r="Z32" i="29"/>
  <c r="J32"/>
  <c r="Z31"/>
  <c r="D31"/>
  <c r="J30"/>
  <c r="T29"/>
  <c r="D29"/>
  <c r="J28"/>
  <c r="J27"/>
  <c r="Z26"/>
  <c r="F26"/>
  <c r="R25"/>
  <c r="D25"/>
  <c r="J24"/>
  <c r="J23"/>
  <c r="X22"/>
  <c r="Z21"/>
  <c r="F21"/>
  <c r="R20"/>
  <c r="T19"/>
  <c r="L19"/>
  <c r="Z18"/>
  <c r="F18"/>
  <c r="R17"/>
  <c r="D17"/>
  <c r="J16"/>
  <c r="J15"/>
  <c r="X14"/>
  <c r="Z13"/>
  <c r="Z12"/>
  <c r="Z11"/>
  <c r="Z10"/>
  <c r="Z9"/>
  <c r="T32" i="16"/>
  <c r="R13"/>
  <c r="T32" i="14"/>
  <c r="D32"/>
  <c r="T31"/>
  <c r="J31"/>
  <c r="X30"/>
  <c r="F30"/>
  <c r="Z29"/>
  <c r="R29"/>
  <c r="J29"/>
  <c r="F28"/>
  <c r="R27"/>
  <c r="J27"/>
  <c r="F26"/>
  <c r="R25"/>
  <c r="J25"/>
  <c r="F24"/>
  <c r="R23"/>
  <c r="J23"/>
  <c r="F22"/>
  <c r="R21"/>
  <c r="J21"/>
  <c r="F20"/>
  <c r="R19"/>
  <c r="J19"/>
  <c r="F18"/>
  <c r="R17"/>
  <c r="J17"/>
  <c r="F16"/>
  <c r="R15"/>
  <c r="J15"/>
  <c r="F14"/>
  <c r="R13"/>
  <c r="J13"/>
  <c r="F12"/>
  <c r="L11"/>
  <c r="F10"/>
  <c r="T32" i="11"/>
  <c r="J32"/>
  <c r="F32"/>
  <c r="X31"/>
  <c r="J31"/>
  <c r="Z30"/>
  <c r="R30"/>
  <c r="D30"/>
  <c r="Z29"/>
  <c r="T29"/>
  <c r="J29"/>
  <c r="X28"/>
  <c r="J28"/>
  <c r="Z27"/>
  <c r="T27"/>
  <c r="J27"/>
  <c r="X26"/>
  <c r="L26"/>
  <c r="F26"/>
  <c r="R25"/>
  <c r="D25"/>
  <c r="T24"/>
  <c r="F24"/>
  <c r="Z23"/>
  <c r="J23"/>
  <c r="Z22"/>
  <c r="L22"/>
  <c r="F22"/>
  <c r="X21"/>
  <c r="J21"/>
  <c r="X20"/>
  <c r="J20"/>
  <c r="R19"/>
  <c r="D19"/>
  <c r="R18"/>
  <c r="F18"/>
  <c r="X17"/>
  <c r="J17"/>
  <c r="X16"/>
  <c r="J16"/>
  <c r="R15"/>
  <c r="D15"/>
  <c r="R14"/>
  <c r="Z13"/>
  <c r="L13"/>
  <c r="Z12"/>
  <c r="T11"/>
  <c r="F9"/>
  <c r="L9"/>
  <c r="Z9"/>
  <c r="F10"/>
  <c r="T10"/>
  <c r="V10" s="1"/>
  <c r="D11"/>
  <c r="R11"/>
  <c r="D12"/>
  <c r="L12"/>
  <c r="Z32" i="10"/>
  <c r="R32"/>
  <c r="L32"/>
  <c r="D32"/>
  <c r="X31"/>
  <c r="R31"/>
  <c r="L31"/>
  <c r="F31"/>
  <c r="X30"/>
  <c r="T30"/>
  <c r="J30"/>
  <c r="D30"/>
  <c r="Z29"/>
  <c r="R29"/>
  <c r="J29"/>
  <c r="F29"/>
  <c r="Z28"/>
  <c r="R28"/>
  <c r="L28"/>
  <c r="D28"/>
  <c r="X27"/>
  <c r="R27"/>
  <c r="L27"/>
  <c r="F27"/>
  <c r="X26"/>
  <c r="T26"/>
  <c r="J26"/>
  <c r="D26"/>
  <c r="Z25"/>
  <c r="R25"/>
  <c r="J25"/>
  <c r="F25"/>
  <c r="H25" s="1"/>
  <c r="Z24"/>
  <c r="R24"/>
  <c r="L24"/>
  <c r="D24"/>
  <c r="X23"/>
  <c r="R23"/>
  <c r="L23"/>
  <c r="F23"/>
  <c r="X22"/>
  <c r="T22"/>
  <c r="J22"/>
  <c r="D22"/>
  <c r="Z21"/>
  <c r="R21"/>
  <c r="J21"/>
  <c r="F21"/>
  <c r="Z20"/>
  <c r="R20"/>
  <c r="L20"/>
  <c r="D20"/>
  <c r="X19"/>
  <c r="R19"/>
  <c r="L19"/>
  <c r="F19"/>
  <c r="X18"/>
  <c r="T18"/>
  <c r="J18"/>
  <c r="D18"/>
  <c r="T17"/>
  <c r="J17"/>
  <c r="F17"/>
  <c r="Z16"/>
  <c r="R16"/>
  <c r="F16"/>
  <c r="R15"/>
  <c r="J15"/>
  <c r="D15"/>
  <c r="X14"/>
  <c r="J14"/>
  <c r="Z13"/>
  <c r="R13"/>
  <c r="J13"/>
  <c r="F13"/>
  <c r="Z12"/>
  <c r="R12"/>
  <c r="F12"/>
  <c r="R11"/>
  <c r="L11"/>
  <c r="D11"/>
  <c r="X10"/>
  <c r="J10"/>
  <c r="Z9"/>
  <c r="T9"/>
  <c r="J9"/>
  <c r="X32" i="9"/>
  <c r="L32"/>
  <c r="Z31"/>
  <c r="R31"/>
  <c r="J31"/>
  <c r="T30"/>
  <c r="D30"/>
  <c r="R29"/>
  <c r="D29"/>
  <c r="T28"/>
  <c r="F28"/>
  <c r="X27"/>
  <c r="R27"/>
  <c r="D27"/>
  <c r="L26"/>
  <c r="D26"/>
  <c r="T25"/>
  <c r="D25"/>
  <c r="F24"/>
  <c r="T23"/>
  <c r="D23"/>
  <c r="F22"/>
  <c r="L21"/>
  <c r="F20"/>
  <c r="L19"/>
  <c r="F18"/>
  <c r="L17"/>
  <c r="F16"/>
  <c r="L15"/>
  <c r="F14"/>
  <c r="L13"/>
  <c r="F12"/>
  <c r="L11"/>
  <c r="F10"/>
  <c r="T32" i="7"/>
  <c r="L32"/>
  <c r="F32"/>
  <c r="Z31"/>
  <c r="T31"/>
  <c r="J31"/>
  <c r="F31"/>
  <c r="X30"/>
  <c r="R30"/>
  <c r="F30"/>
  <c r="X29"/>
  <c r="L29"/>
  <c r="F29"/>
  <c r="X28"/>
  <c r="L28"/>
  <c r="F28"/>
  <c r="Z27"/>
  <c r="R27"/>
  <c r="F27"/>
  <c r="Z26"/>
  <c r="R26"/>
  <c r="J26"/>
  <c r="Z25"/>
  <c r="R25"/>
  <c r="L25"/>
  <c r="D25"/>
  <c r="T24"/>
  <c r="L24"/>
  <c r="F24"/>
  <c r="Z23"/>
  <c r="T23"/>
  <c r="J23"/>
  <c r="F23"/>
  <c r="X22"/>
  <c r="R22"/>
  <c r="F22"/>
  <c r="X21"/>
  <c r="L21"/>
  <c r="F21"/>
  <c r="X20"/>
  <c r="L20"/>
  <c r="X19"/>
  <c r="J19"/>
  <c r="R18"/>
  <c r="D18"/>
  <c r="R17"/>
  <c r="L17"/>
  <c r="D17"/>
  <c r="R16"/>
  <c r="T15"/>
  <c r="J14"/>
  <c r="Z12"/>
  <c r="X11"/>
  <c r="J10"/>
  <c r="T46" i="26"/>
  <c r="AC48" i="16" l="1"/>
  <c r="AB69" i="5"/>
  <c r="AB49"/>
  <c r="AC16" i="16"/>
  <c r="AC29" i="15"/>
  <c r="AC31"/>
  <c r="M97" i="5"/>
  <c r="AA98"/>
  <c r="AA96"/>
  <c r="F85" i="27"/>
  <c r="H85" s="1"/>
  <c r="H15"/>
  <c r="R86" i="29"/>
  <c r="V86" s="1"/>
  <c r="V16"/>
  <c r="F92"/>
  <c r="H92" s="1"/>
  <c r="H22"/>
  <c r="T94" i="24"/>
  <c r="V94" s="1"/>
  <c r="V24"/>
  <c r="N33" i="12"/>
  <c r="N14" i="30" s="1"/>
  <c r="AA103" i="9"/>
  <c r="AA75" i="30" s="1"/>
  <c r="O103" i="15"/>
  <c r="O85" i="30" s="1"/>
  <c r="O64" i="5"/>
  <c r="P15" i="27"/>
  <c r="AC15" s="1"/>
  <c r="P22" i="29"/>
  <c r="P29" i="23"/>
  <c r="AC29" s="1"/>
  <c r="AC62" i="16"/>
  <c r="P23" i="4"/>
  <c r="AC14" i="19"/>
  <c r="P16" i="25"/>
  <c r="AC63" i="23"/>
  <c r="P98" i="24"/>
  <c r="P23" i="12"/>
  <c r="AC23" s="1"/>
  <c r="N102" i="4"/>
  <c r="P102" s="1"/>
  <c r="AC102" s="1"/>
  <c r="T34" i="13"/>
  <c r="T16" i="30" s="1"/>
  <c r="AC53" i="8"/>
  <c r="AC101" i="20"/>
  <c r="U103" i="23"/>
  <c r="U94" i="30" s="1"/>
  <c r="U103" i="21"/>
  <c r="U91" i="30" s="1"/>
  <c r="U103" i="26"/>
  <c r="U82" i="30" s="1"/>
  <c r="U103" i="12"/>
  <c r="U78" i="30" s="1"/>
  <c r="U103" i="9"/>
  <c r="U75" i="30" s="1"/>
  <c r="AA103" i="1"/>
  <c r="U103"/>
  <c r="F84" i="27"/>
  <c r="V27" i="15"/>
  <c r="AC27" s="1"/>
  <c r="N23" i="4"/>
  <c r="V19" i="7"/>
  <c r="H10" i="25"/>
  <c r="P10" s="1"/>
  <c r="AC10" s="1"/>
  <c r="H12" i="12"/>
  <c r="P12" s="1"/>
  <c r="AC12" s="1"/>
  <c r="D82"/>
  <c r="H82" s="1"/>
  <c r="D82" i="25"/>
  <c r="H82" s="1"/>
  <c r="H12"/>
  <c r="P12" s="1"/>
  <c r="L86"/>
  <c r="N86" s="1"/>
  <c r="P86" s="1"/>
  <c r="AC86" s="1"/>
  <c r="N16"/>
  <c r="AB11" i="14"/>
  <c r="Z81"/>
  <c r="AB81" s="1"/>
  <c r="AB19"/>
  <c r="Z89"/>
  <c r="AB89" s="1"/>
  <c r="X92"/>
  <c r="AB92" s="1"/>
  <c r="AB22"/>
  <c r="L79" i="27"/>
  <c r="N79" s="1"/>
  <c r="P79" s="1"/>
  <c r="AC79" s="1"/>
  <c r="L33"/>
  <c r="L19" i="30" s="1"/>
  <c r="Z80" i="27"/>
  <c r="AB80" s="1"/>
  <c r="AB103" s="1"/>
  <c r="AB83" i="30" s="1"/>
  <c r="AB10" i="27"/>
  <c r="N11"/>
  <c r="N33" s="1"/>
  <c r="N19" i="30" s="1"/>
  <c r="L81" i="27"/>
  <c r="N81" s="1"/>
  <c r="P81" s="1"/>
  <c r="AC81" s="1"/>
  <c r="AB12"/>
  <c r="AC12" s="1"/>
  <c r="Z82"/>
  <c r="AB82" s="1"/>
  <c r="Z84"/>
  <c r="AB84" s="1"/>
  <c r="AB14"/>
  <c r="AC14" s="1"/>
  <c r="H20" i="15"/>
  <c r="P20" s="1"/>
  <c r="AC20" s="1"/>
  <c r="F90"/>
  <c r="H90" s="1"/>
  <c r="P90" s="1"/>
  <c r="AC90" s="1"/>
  <c r="H22"/>
  <c r="P22" s="1"/>
  <c r="AC22" s="1"/>
  <c r="D92"/>
  <c r="Z93"/>
  <c r="AB93" s="1"/>
  <c r="AB23"/>
  <c r="T98"/>
  <c r="V98" s="1"/>
  <c r="AC98" s="1"/>
  <c r="V28"/>
  <c r="AC28" s="1"/>
  <c r="N25" i="1"/>
  <c r="J95"/>
  <c r="AC79" i="12"/>
  <c r="P12" i="15"/>
  <c r="AC12" s="1"/>
  <c r="V94" i="4"/>
  <c r="P11" i="27"/>
  <c r="AC11" s="1"/>
  <c r="P80" i="25"/>
  <c r="P19" i="12"/>
  <c r="AC19" s="1"/>
  <c r="P89"/>
  <c r="AC89" s="1"/>
  <c r="P91"/>
  <c r="AC91" s="1"/>
  <c r="AC16" i="4"/>
  <c r="N88"/>
  <c r="P88" s="1"/>
  <c r="AC52" i="9"/>
  <c r="AC50" i="16"/>
  <c r="AC55" i="24"/>
  <c r="H84" i="27"/>
  <c r="P84" s="1"/>
  <c r="T86" i="15"/>
  <c r="V86" s="1"/>
  <c r="AC86" s="1"/>
  <c r="H12"/>
  <c r="P14" i="29"/>
  <c r="N19" i="12"/>
  <c r="H10" i="27"/>
  <c r="P10" s="1"/>
  <c r="V14" i="25"/>
  <c r="T80" i="4"/>
  <c r="V80" s="1"/>
  <c r="AC80" s="1"/>
  <c r="V10"/>
  <c r="R85"/>
  <c r="V85" s="1"/>
  <c r="V15"/>
  <c r="N19"/>
  <c r="N33" s="1"/>
  <c r="N8" i="30" s="1"/>
  <c r="J89" i="4"/>
  <c r="H20"/>
  <c r="P20" s="1"/>
  <c r="AC20" s="1"/>
  <c r="F90"/>
  <c r="H90" s="1"/>
  <c r="V22"/>
  <c r="V33" s="1"/>
  <c r="V8" i="30" s="1"/>
  <c r="T92" i="4"/>
  <c r="V92" s="1"/>
  <c r="AB24"/>
  <c r="Z94"/>
  <c r="AB94" s="1"/>
  <c r="H26"/>
  <c r="P26" s="1"/>
  <c r="AC26" s="1"/>
  <c r="F96"/>
  <c r="H96" s="1"/>
  <c r="P96" s="1"/>
  <c r="Z96"/>
  <c r="AB96" s="1"/>
  <c r="AB103" s="1"/>
  <c r="AB72" i="30" s="1"/>
  <c r="AB26" i="4"/>
  <c r="V27"/>
  <c r="R97"/>
  <c r="V97" s="1"/>
  <c r="V28"/>
  <c r="AC28" s="1"/>
  <c r="T98"/>
  <c r="V98" s="1"/>
  <c r="H29"/>
  <c r="P29" s="1"/>
  <c r="AC29" s="1"/>
  <c r="F99"/>
  <c r="H99" s="1"/>
  <c r="L100"/>
  <c r="N100" s="1"/>
  <c r="N30"/>
  <c r="P30" s="1"/>
  <c r="D103" i="13"/>
  <c r="H103" s="1"/>
  <c r="H33"/>
  <c r="F98" i="17"/>
  <c r="F103" s="1"/>
  <c r="F87" i="30" s="1"/>
  <c r="H28" i="17"/>
  <c r="P28" s="1"/>
  <c r="F81" i="29"/>
  <c r="H81" s="1"/>
  <c r="H11"/>
  <c r="P11" s="1"/>
  <c r="J90"/>
  <c r="N90" s="1"/>
  <c r="N20"/>
  <c r="P20" s="1"/>
  <c r="Z102" i="23"/>
  <c r="AB102" s="1"/>
  <c r="AC102" s="1"/>
  <c r="AB32"/>
  <c r="L88" i="24"/>
  <c r="N88" s="1"/>
  <c r="N18"/>
  <c r="G103" i="29"/>
  <c r="G93" i="30" s="1"/>
  <c r="O79" i="29"/>
  <c r="O103" s="1"/>
  <c r="O93" i="30" s="1"/>
  <c r="AC11" i="4"/>
  <c r="AC65" i="8"/>
  <c r="AC64" i="10"/>
  <c r="AC59" i="11"/>
  <c r="P94" i="22"/>
  <c r="P57" i="1"/>
  <c r="AC51" i="19"/>
  <c r="AC67"/>
  <c r="AC61" i="24"/>
  <c r="AC49" i="20"/>
  <c r="AC14" i="4"/>
  <c r="AC25" i="13"/>
  <c r="P79" i="24"/>
  <c r="AC26" i="13"/>
  <c r="AC90" i="8"/>
  <c r="P99" i="4"/>
  <c r="AC53" i="9"/>
  <c r="AC49" i="17"/>
  <c r="AC47" i="24"/>
  <c r="AC100" i="22"/>
  <c r="Z103" i="25"/>
  <c r="Z79" i="30" s="1"/>
  <c r="N89" i="4"/>
  <c r="P89" i="17"/>
  <c r="N84" i="25"/>
  <c r="P84" s="1"/>
  <c r="AC84" s="1"/>
  <c r="AC9" i="24"/>
  <c r="AC28" i="17"/>
  <c r="R103" i="22"/>
  <c r="R92" i="30" s="1"/>
  <c r="AC47" i="23"/>
  <c r="P85" i="17"/>
  <c r="AC99" i="12"/>
  <c r="P28" i="13"/>
  <c r="P93" i="16"/>
  <c r="AC93" s="1"/>
  <c r="AC20" i="21"/>
  <c r="P81" i="29"/>
  <c r="P102" i="13"/>
  <c r="AC96" i="12"/>
  <c r="P79" i="4"/>
  <c r="X103" i="12"/>
  <c r="X78" i="30" s="1"/>
  <c r="AC23" i="26"/>
  <c r="AC9" i="20"/>
  <c r="P52" i="8"/>
  <c r="AC52" s="1"/>
  <c r="P45" i="9"/>
  <c r="AC45" s="1"/>
  <c r="P52" i="19"/>
  <c r="P17"/>
  <c r="AC17" s="1"/>
  <c r="AC20" i="20"/>
  <c r="T103" i="4"/>
  <c r="T72" i="30" s="1"/>
  <c r="J103" i="19"/>
  <c r="J89" i="30" s="1"/>
  <c r="AC44" i="11"/>
  <c r="AC64" i="12"/>
  <c r="P101"/>
  <c r="AB50" i="5"/>
  <c r="N68" i="20"/>
  <c r="N58" i="30" s="1"/>
  <c r="P89" i="16"/>
  <c r="AC89" s="1"/>
  <c r="L103" i="8"/>
  <c r="L74" i="30" s="1"/>
  <c r="AC50" i="26"/>
  <c r="H55" i="5"/>
  <c r="P55" s="1"/>
  <c r="AC62" i="26"/>
  <c r="AC92" i="12"/>
  <c r="AC49" i="24"/>
  <c r="V60" i="5"/>
  <c r="AC12" i="8"/>
  <c r="P90" i="4"/>
  <c r="P94" i="26"/>
  <c r="AC94" s="1"/>
  <c r="AC14" i="21"/>
  <c r="AC81" i="8"/>
  <c r="P92"/>
  <c r="AC30" i="15"/>
  <c r="P21" i="12"/>
  <c r="P98" i="26"/>
  <c r="AC98" s="1"/>
  <c r="AB81" i="13"/>
  <c r="AC81" s="1"/>
  <c r="D93" i="18"/>
  <c r="H93" s="1"/>
  <c r="O68" i="26"/>
  <c r="O50" i="30" s="1"/>
  <c r="H22" i="4"/>
  <c r="P22" s="1"/>
  <c r="H101"/>
  <c r="P101" s="1"/>
  <c r="H24" i="13"/>
  <c r="P24" s="1"/>
  <c r="AC24" s="1"/>
  <c r="AB27"/>
  <c r="AC27" s="1"/>
  <c r="F91" i="4"/>
  <c r="H91" s="1"/>
  <c r="P91" s="1"/>
  <c r="AC91" s="1"/>
  <c r="F79" i="10"/>
  <c r="H79" s="1"/>
  <c r="R95" i="13"/>
  <c r="V95" s="1"/>
  <c r="AC95" s="1"/>
  <c r="O68" i="27"/>
  <c r="O51" i="30" s="1"/>
  <c r="G103" i="22"/>
  <c r="G92" i="30" s="1"/>
  <c r="G103" i="21"/>
  <c r="G91" i="30" s="1"/>
  <c r="O85" i="20"/>
  <c r="O91"/>
  <c r="O101"/>
  <c r="U103" i="19"/>
  <c r="U89" i="30" s="1"/>
  <c r="U103" i="18"/>
  <c r="U88" i="30" s="1"/>
  <c r="AA103" i="27"/>
  <c r="AA83" i="30" s="1"/>
  <c r="U103" i="25"/>
  <c r="U79" i="30" s="1"/>
  <c r="U96" s="1"/>
  <c r="Z93" i="24"/>
  <c r="AB93" s="1"/>
  <c r="G103" i="15"/>
  <c r="G85" i="30" s="1"/>
  <c r="N96" i="18"/>
  <c r="AB28" i="24"/>
  <c r="M103" i="1"/>
  <c r="N26" i="18"/>
  <c r="AC19" i="21"/>
  <c r="N33" i="13"/>
  <c r="U103" i="29"/>
  <c r="U93" i="30" s="1"/>
  <c r="O68" i="29"/>
  <c r="O61" i="30" s="1"/>
  <c r="H17" i="23"/>
  <c r="V32" i="24"/>
  <c r="F88" i="8"/>
  <c r="H88" s="1"/>
  <c r="P88" s="1"/>
  <c r="AC88" s="1"/>
  <c r="H18"/>
  <c r="P18" s="1"/>
  <c r="AC18" s="1"/>
  <c r="Z86" i="13"/>
  <c r="AB86" s="1"/>
  <c r="AB16"/>
  <c r="AC16" s="1"/>
  <c r="L90"/>
  <c r="N90" s="1"/>
  <c r="P90" s="1"/>
  <c r="AC90" s="1"/>
  <c r="N20"/>
  <c r="P20" s="1"/>
  <c r="AC20" s="1"/>
  <c r="J92"/>
  <c r="N92" s="1"/>
  <c r="P92" s="1"/>
  <c r="AC92" s="1"/>
  <c r="N22"/>
  <c r="P22" s="1"/>
  <c r="AC22" s="1"/>
  <c r="X99"/>
  <c r="AB29"/>
  <c r="AC29" s="1"/>
  <c r="R102"/>
  <c r="V102" s="1"/>
  <c r="AC102" s="1"/>
  <c r="V32"/>
  <c r="AC32" s="1"/>
  <c r="T82" i="18"/>
  <c r="V82" s="1"/>
  <c r="V12"/>
  <c r="AC12" s="1"/>
  <c r="X90"/>
  <c r="AB90" s="1"/>
  <c r="AB20"/>
  <c r="F83" i="29"/>
  <c r="H83" s="1"/>
  <c r="H13"/>
  <c r="P13" s="1"/>
  <c r="R91"/>
  <c r="V91" s="1"/>
  <c r="V21"/>
  <c r="T93" i="23"/>
  <c r="V93" s="1"/>
  <c r="V23"/>
  <c r="F96"/>
  <c r="H96" s="1"/>
  <c r="H26"/>
  <c r="Z82" i="24"/>
  <c r="AB82" s="1"/>
  <c r="AB12"/>
  <c r="O81" i="25"/>
  <c r="O103" s="1"/>
  <c r="O79" i="30" s="1"/>
  <c r="M103" i="25"/>
  <c r="M79" i="30" s="1"/>
  <c r="X79" i="1"/>
  <c r="AB9"/>
  <c r="O103"/>
  <c r="O33" i="7"/>
  <c r="O9" i="30" s="1"/>
  <c r="O68" i="8"/>
  <c r="O42" i="30" s="1"/>
  <c r="AA103" i="8"/>
  <c r="AA74" i="30" s="1"/>
  <c r="AC59" i="9"/>
  <c r="O68"/>
  <c r="O43" i="30" s="1"/>
  <c r="O68" i="10"/>
  <c r="O44" i="30" s="1"/>
  <c r="AC53" i="11"/>
  <c r="AC88" i="12"/>
  <c r="M103" i="14"/>
  <c r="M81" i="30" s="1"/>
  <c r="AA103" i="15"/>
  <c r="AA85" i="30" s="1"/>
  <c r="AA103" i="16"/>
  <c r="AA86" i="30" s="1"/>
  <c r="O68" i="17"/>
  <c r="O55" i="30" s="1"/>
  <c r="O33" i="17"/>
  <c r="O23" i="30" s="1"/>
  <c r="AA103" i="17"/>
  <c r="AA87" i="30" s="1"/>
  <c r="O50" i="5"/>
  <c r="O68" i="22"/>
  <c r="O60" i="30" s="1"/>
  <c r="O33" i="22"/>
  <c r="O28" i="30" s="1"/>
  <c r="O68" i="24"/>
  <c r="O63" i="30" s="1"/>
  <c r="U95" i="5"/>
  <c r="AC49" i="7"/>
  <c r="AC48" i="8"/>
  <c r="AC67" i="14"/>
  <c r="AC56" i="15"/>
  <c r="AC62"/>
  <c r="AC48" i="19"/>
  <c r="P51" i="17"/>
  <c r="AC51" s="1"/>
  <c r="AC47" i="7"/>
  <c r="AC14" i="13"/>
  <c r="AC99" i="20"/>
  <c r="AC97" i="15"/>
  <c r="F103" i="16"/>
  <c r="F86" i="30" s="1"/>
  <c r="AC57" i="20"/>
  <c r="AC61"/>
  <c r="T103" i="15"/>
  <c r="T85" i="30" s="1"/>
  <c r="AC90" i="4"/>
  <c r="AC21" i="15"/>
  <c r="P99" i="17"/>
  <c r="AC84" i="4"/>
  <c r="H98" i="17"/>
  <c r="P98" s="1"/>
  <c r="AC98" s="1"/>
  <c r="AC96" i="19"/>
  <c r="AC60" i="14"/>
  <c r="AC63" i="24"/>
  <c r="AB79" i="1"/>
  <c r="AC57" i="18"/>
  <c r="AC52" i="21"/>
  <c r="P54" i="22"/>
  <c r="P101" i="19"/>
  <c r="AC101" s="1"/>
  <c r="P103" i="13"/>
  <c r="AC103" s="1"/>
  <c r="P81" i="20"/>
  <c r="AC81" s="1"/>
  <c r="AC86" i="27"/>
  <c r="AB60" i="5"/>
  <c r="P90" i="29"/>
  <c r="AC31" i="25"/>
  <c r="AB33" i="12"/>
  <c r="AB14" i="30" s="1"/>
  <c r="AC13" i="7"/>
  <c r="AC100" i="13"/>
  <c r="L103" i="12"/>
  <c r="L78" i="30" s="1"/>
  <c r="AC98" i="21"/>
  <c r="V65" i="5"/>
  <c r="AC84" i="8"/>
  <c r="AB97" i="26"/>
  <c r="AC97" s="1"/>
  <c r="AC51" i="15"/>
  <c r="AC30" i="25"/>
  <c r="AC100"/>
  <c r="Z103" i="16"/>
  <c r="Z86" i="30" s="1"/>
  <c r="AC49" i="11"/>
  <c r="AC11" i="25"/>
  <c r="Z103" i="8"/>
  <c r="Z74" i="30" s="1"/>
  <c r="P13" i="15"/>
  <c r="AC13" s="1"/>
  <c r="AC30" i="19"/>
  <c r="P79" i="17"/>
  <c r="AC23" i="8"/>
  <c r="P21" i="4"/>
  <c r="AC21" s="1"/>
  <c r="N60" i="5"/>
  <c r="AB64" i="1"/>
  <c r="AC64" s="1"/>
  <c r="AC61" i="18"/>
  <c r="AB27" i="17"/>
  <c r="AC27" s="1"/>
  <c r="P14" i="13"/>
  <c r="P17" i="15"/>
  <c r="AC17" s="1"/>
  <c r="O103" i="23"/>
  <c r="O94" i="30" s="1"/>
  <c r="U103" i="17"/>
  <c r="U87" i="30" s="1"/>
  <c r="G103" i="11"/>
  <c r="G77" i="30" s="1"/>
  <c r="N46" i="1"/>
  <c r="P46" s="1"/>
  <c r="AC46" s="1"/>
  <c r="G103"/>
  <c r="AC94" i="16"/>
  <c r="AC85"/>
  <c r="AC86" i="22"/>
  <c r="AC92" i="16"/>
  <c r="AC23" i="22"/>
  <c r="AC31"/>
  <c r="AC60" i="15"/>
  <c r="AC58" i="7"/>
  <c r="AC53" i="10"/>
  <c r="AC96" i="22"/>
  <c r="P102"/>
  <c r="AC102" s="1"/>
  <c r="V93"/>
  <c r="H91" i="26"/>
  <c r="AB99" i="1"/>
  <c r="AC26" i="20"/>
  <c r="Z103" i="22"/>
  <c r="Z92" i="30" s="1"/>
  <c r="J103" i="4"/>
  <c r="J72" i="30" s="1"/>
  <c r="AC63" i="8"/>
  <c r="AC50" i="12"/>
  <c r="AC51" i="13"/>
  <c r="AC98"/>
  <c r="AB102" i="15"/>
  <c r="AC23" i="16"/>
  <c r="AC63" i="17"/>
  <c r="D103"/>
  <c r="D87" i="30" s="1"/>
  <c r="AC25" i="17"/>
  <c r="AC19" i="19"/>
  <c r="P87" i="21"/>
  <c r="AC87" s="1"/>
  <c r="AC17" i="22"/>
  <c r="AC52" i="24"/>
  <c r="P29" i="19"/>
  <c r="AC29" s="1"/>
  <c r="P48" i="7"/>
  <c r="AC48" s="1"/>
  <c r="AC51" i="10"/>
  <c r="P48" i="27"/>
  <c r="AC57"/>
  <c r="P67"/>
  <c r="AC67" s="1"/>
  <c r="AC52" i="16"/>
  <c r="P56" i="19"/>
  <c r="AC66" i="25"/>
  <c r="AC52" i="14"/>
  <c r="AC58" i="27"/>
  <c r="AC49" i="16"/>
  <c r="N68" i="18"/>
  <c r="N56" i="30" s="1"/>
  <c r="P50" i="20"/>
  <c r="AC50" s="1"/>
  <c r="P50" i="29"/>
  <c r="AC50" s="1"/>
  <c r="P52" i="23"/>
  <c r="AC52" s="1"/>
  <c r="AC58" i="24"/>
  <c r="AC58" i="25"/>
  <c r="P64" i="21"/>
  <c r="AC64" s="1"/>
  <c r="AC48" i="11"/>
  <c r="AC52" i="22"/>
  <c r="AC94" i="27"/>
  <c r="V84" i="13"/>
  <c r="AC84" s="1"/>
  <c r="AC97" i="22"/>
  <c r="AC53" i="23"/>
  <c r="AC65" i="11"/>
  <c r="J103" i="17"/>
  <c r="J87" i="30" s="1"/>
  <c r="Z103" i="21"/>
  <c r="Z91" i="30" s="1"/>
  <c r="AC81" i="21"/>
  <c r="AC92" i="20"/>
  <c r="P91" i="26"/>
  <c r="AC91" s="1"/>
  <c r="R103" i="8"/>
  <c r="R74" i="30" s="1"/>
  <c r="T103" i="21"/>
  <c r="T91" i="30" s="1"/>
  <c r="D103" i="21"/>
  <c r="D91" i="30" s="1"/>
  <c r="P14" i="20"/>
  <c r="AC14" s="1"/>
  <c r="P27" i="4"/>
  <c r="AC99" i="26"/>
  <c r="H102"/>
  <c r="P102" s="1"/>
  <c r="AC102" s="1"/>
  <c r="H88" i="17"/>
  <c r="P88" s="1"/>
  <c r="AC88" s="1"/>
  <c r="AC47" i="18"/>
  <c r="AC16"/>
  <c r="AC65" i="22"/>
  <c r="AC58" i="4"/>
  <c r="AC63" i="10"/>
  <c r="AC56" i="11"/>
  <c r="AC53" i="14"/>
  <c r="P50" i="17"/>
  <c r="AC50" s="1"/>
  <c r="P46" i="19"/>
  <c r="AC46" s="1"/>
  <c r="P57" i="29"/>
  <c r="AC57" s="1"/>
  <c r="AC59" i="8"/>
  <c r="AC47" i="16"/>
  <c r="P84" i="15"/>
  <c r="AC84" s="1"/>
  <c r="AC97" i="21"/>
  <c r="AC10" i="15"/>
  <c r="P47" i="29"/>
  <c r="AC47" s="1"/>
  <c r="AC19" i="25"/>
  <c r="AC19" i="8"/>
  <c r="AC17" i="13"/>
  <c r="P20" i="17"/>
  <c r="AC20" s="1"/>
  <c r="AC13" i="22"/>
  <c r="P47" i="26"/>
  <c r="AC47" s="1"/>
  <c r="P30" i="8"/>
  <c r="AC30" s="1"/>
  <c r="AC30" i="26"/>
  <c r="AC63"/>
  <c r="P81"/>
  <c r="P86" i="13"/>
  <c r="AC83" i="25"/>
  <c r="AC22" i="26"/>
  <c r="AC15" i="4"/>
  <c r="N87" i="8"/>
  <c r="P87" s="1"/>
  <c r="P87" i="13"/>
  <c r="AC87" s="1"/>
  <c r="P18" i="26"/>
  <c r="AC45"/>
  <c r="AC26" i="8"/>
  <c r="N94" i="18"/>
  <c r="V95" i="23"/>
  <c r="AC93" i="12"/>
  <c r="P54" i="29"/>
  <c r="AC54" s="1"/>
  <c r="AB87" i="8"/>
  <c r="P90" i="27"/>
  <c r="P16" i="8"/>
  <c r="AC16" s="1"/>
  <c r="P10"/>
  <c r="AC32" i="25"/>
  <c r="V68" i="9"/>
  <c r="V43" i="30" s="1"/>
  <c r="P102" i="12"/>
  <c r="AC102" s="1"/>
  <c r="P82" i="8"/>
  <c r="AC82" s="1"/>
  <c r="AB99" i="18"/>
  <c r="L103" i="21"/>
  <c r="L91" i="30" s="1"/>
  <c r="AC99" i="15"/>
  <c r="AC90" i="12"/>
  <c r="AC67" i="4"/>
  <c r="AC45" i="7"/>
  <c r="P85"/>
  <c r="AC96" i="8"/>
  <c r="P56" i="12"/>
  <c r="AC56" s="1"/>
  <c r="P59"/>
  <c r="AC59" s="1"/>
  <c r="P49" i="13"/>
  <c r="AC49" s="1"/>
  <c r="AC64"/>
  <c r="AC57" i="14"/>
  <c r="AC86" i="16"/>
  <c r="AC62" i="17"/>
  <c r="AC16" i="19"/>
  <c r="P102" i="20"/>
  <c r="AC102" s="1"/>
  <c r="AC85" i="21"/>
  <c r="AC22" i="22"/>
  <c r="AC48" i="24"/>
  <c r="H33" i="25"/>
  <c r="H15" i="30" s="1"/>
  <c r="P29" i="27"/>
  <c r="AC29" s="1"/>
  <c r="AC17" i="20"/>
  <c r="AC57" i="10"/>
  <c r="AC58" i="12"/>
  <c r="AC48" i="25"/>
  <c r="AC68" i="13"/>
  <c r="P45" i="16"/>
  <c r="AC45" s="1"/>
  <c r="AC54" i="19"/>
  <c r="AC23"/>
  <c r="AC30" i="22"/>
  <c r="AC52" i="7"/>
  <c r="AC63" i="12"/>
  <c r="P55" i="25"/>
  <c r="AC55" s="1"/>
  <c r="AC23"/>
  <c r="AC56" i="22"/>
  <c r="P64" i="23"/>
  <c r="AC64" s="1"/>
  <c r="AC47" i="13"/>
  <c r="AC54" i="15"/>
  <c r="AC97" i="20"/>
  <c r="P100" i="27"/>
  <c r="AC100" s="1"/>
  <c r="AC13" i="4"/>
  <c r="AC94" i="13"/>
  <c r="P58" i="22"/>
  <c r="AC98" i="20"/>
  <c r="AC61" i="23"/>
  <c r="P84" i="29"/>
  <c r="P84" i="19"/>
  <c r="AC84" s="1"/>
  <c r="P21"/>
  <c r="AC21" s="1"/>
  <c r="D81" i="5"/>
  <c r="AB81" i="12"/>
  <c r="AC81" s="1"/>
  <c r="AC16"/>
  <c r="N85" i="11"/>
  <c r="N92" i="29"/>
  <c r="P23" i="15"/>
  <c r="AC23" s="1"/>
  <c r="AC99" i="8"/>
  <c r="AC22" i="16"/>
  <c r="D103" i="26"/>
  <c r="D82" i="30" s="1"/>
  <c r="AB95" i="20"/>
  <c r="N94" i="17"/>
  <c r="AC22" i="27"/>
  <c r="AC23" i="13"/>
  <c r="AC85" i="26"/>
  <c r="AC26"/>
  <c r="P24" i="21"/>
  <c r="AC24" s="1"/>
  <c r="AC30" i="4"/>
  <c r="AC20" i="26"/>
  <c r="AC22" i="21"/>
  <c r="V79" i="24"/>
  <c r="AC79" s="1"/>
  <c r="AC45" i="19"/>
  <c r="P58" i="23"/>
  <c r="AC58" s="1"/>
  <c r="AC61" i="15"/>
  <c r="P97" i="27"/>
  <c r="AC97" s="1"/>
  <c r="P79" i="7"/>
  <c r="AC79" s="1"/>
  <c r="AC86" i="17"/>
  <c r="AC101" i="21"/>
  <c r="P82" i="25"/>
  <c r="AC52"/>
  <c r="AC29" i="12"/>
  <c r="N95"/>
  <c r="P95" s="1"/>
  <c r="AC95" s="1"/>
  <c r="AB101"/>
  <c r="V92" i="26"/>
  <c r="AC92" s="1"/>
  <c r="AB33"/>
  <c r="AB18" i="30" s="1"/>
  <c r="P94" i="17"/>
  <c r="V90" i="25"/>
  <c r="N61" i="5"/>
  <c r="P61" s="1"/>
  <c r="AC61" s="1"/>
  <c r="P62" i="22"/>
  <c r="AC62" s="1"/>
  <c r="AC84" i="16"/>
  <c r="AC93" i="26"/>
  <c r="P16"/>
  <c r="AC16" s="1"/>
  <c r="N66" i="5"/>
  <c r="P66" s="1"/>
  <c r="AC66" s="1"/>
  <c r="AB90" i="20"/>
  <c r="AC90" s="1"/>
  <c r="AB84"/>
  <c r="V82"/>
  <c r="AC82" s="1"/>
  <c r="P89" i="18"/>
  <c r="AC97" i="25"/>
  <c r="V88" i="4"/>
  <c r="AC79"/>
  <c r="AB83" i="7"/>
  <c r="AC83" s="1"/>
  <c r="P53" i="22"/>
  <c r="AC53" s="1"/>
  <c r="P92"/>
  <c r="AC92" s="1"/>
  <c r="AC25" i="26"/>
  <c r="P32" i="15"/>
  <c r="AC32" s="1"/>
  <c r="AC10" i="8"/>
  <c r="P22"/>
  <c r="AC22" s="1"/>
  <c r="AC67" i="29"/>
  <c r="P102" i="25"/>
  <c r="AC102" s="1"/>
  <c r="V80" i="24"/>
  <c r="N83" i="8"/>
  <c r="P83" s="1"/>
  <c r="AC83" s="1"/>
  <c r="AB88" i="23"/>
  <c r="AB90" i="16"/>
  <c r="AC90" s="1"/>
  <c r="AC81" i="22"/>
  <c r="AB68" i="21"/>
  <c r="AB59" i="30" s="1"/>
  <c r="AC66" i="27"/>
  <c r="F103" i="25"/>
  <c r="F79" i="30" s="1"/>
  <c r="AC87" i="15"/>
  <c r="AC61" i="4"/>
  <c r="AC66"/>
  <c r="AC49" i="8"/>
  <c r="AC58" i="9"/>
  <c r="AC91" i="13"/>
  <c r="AC52"/>
  <c r="AC46" i="14"/>
  <c r="AC88" i="16"/>
  <c r="AC97"/>
  <c r="AC52" i="17"/>
  <c r="AC59"/>
  <c r="AC102"/>
  <c r="AC12" i="19"/>
  <c r="P98"/>
  <c r="AC98" s="1"/>
  <c r="AC102"/>
  <c r="AC80" i="22"/>
  <c r="AC45" i="24"/>
  <c r="AC24" i="27"/>
  <c r="P13" i="20"/>
  <c r="AC13" s="1"/>
  <c r="V68" i="4"/>
  <c r="V40" i="30" s="1"/>
  <c r="AC61" i="7"/>
  <c r="AC49" i="12"/>
  <c r="AC53" i="19"/>
  <c r="P59" i="27"/>
  <c r="AC59" s="1"/>
  <c r="AC47" i="19"/>
  <c r="AC66"/>
  <c r="P48" i="29"/>
  <c r="AC48" s="1"/>
  <c r="V68" i="24"/>
  <c r="V63" i="30" s="1"/>
  <c r="AC23" i="4"/>
  <c r="AC56" i="7"/>
  <c r="AC95" i="19"/>
  <c r="P82" i="18"/>
  <c r="AC82" s="1"/>
  <c r="AC91" i="16"/>
  <c r="P46" i="21"/>
  <c r="AC46" s="1"/>
  <c r="AC88" i="15"/>
  <c r="AC46" i="25"/>
  <c r="P88" i="18"/>
  <c r="AC96" i="17"/>
  <c r="H64" i="5"/>
  <c r="AC24" i="17"/>
  <c r="P15" i="13"/>
  <c r="AC15" s="1"/>
  <c r="AC28" i="27"/>
  <c r="P10" i="21"/>
  <c r="AC10" s="1"/>
  <c r="P81" i="7"/>
  <c r="P90" i="26"/>
  <c r="D103" i="16"/>
  <c r="D86" i="30" s="1"/>
  <c r="P94" i="21"/>
  <c r="AC58" i="26"/>
  <c r="H46" i="5"/>
  <c r="AB68" i="18"/>
  <c r="AB56" i="30" s="1"/>
  <c r="F103" i="12"/>
  <c r="F78" i="30" s="1"/>
  <c r="P102" i="21"/>
  <c r="AC102" s="1"/>
  <c r="AC65" i="29"/>
  <c r="AC9" i="22"/>
  <c r="AC60" i="8"/>
  <c r="P51" i="11"/>
  <c r="AC51" s="1"/>
  <c r="AC53" i="24"/>
  <c r="AC54" i="11"/>
  <c r="N89" i="22"/>
  <c r="P89" s="1"/>
  <c r="AC89" s="1"/>
  <c r="AC59" i="7"/>
  <c r="AC30" i="21"/>
  <c r="AC29" i="22"/>
  <c r="AC95" i="21"/>
  <c r="AC9" i="25"/>
  <c r="H68" i="20"/>
  <c r="H58" i="30" s="1"/>
  <c r="P94" i="20"/>
  <c r="AC94" s="1"/>
  <c r="P81" i="25"/>
  <c r="AC81" s="1"/>
  <c r="AC9" i="27"/>
  <c r="AC55" i="22"/>
  <c r="V90" i="17"/>
  <c r="P97" i="12"/>
  <c r="AC97" s="1"/>
  <c r="P80" i="26"/>
  <c r="AC80" s="1"/>
  <c r="P26" i="19"/>
  <c r="AC26" s="1"/>
  <c r="AC21" i="13"/>
  <c r="AC24" i="8"/>
  <c r="V94" i="12"/>
  <c r="AC94" s="1"/>
  <c r="AC19" i="20"/>
  <c r="AB33"/>
  <c r="AB26" i="30" s="1"/>
  <c r="V84" i="12"/>
  <c r="T103"/>
  <c r="T78" i="30" s="1"/>
  <c r="R103" i="19"/>
  <c r="R89" i="30" s="1"/>
  <c r="V90" i="19"/>
  <c r="V103" s="1"/>
  <c r="V89" i="30" s="1"/>
  <c r="H85" i="22"/>
  <c r="P85" s="1"/>
  <c r="AC85" s="1"/>
  <c r="F103"/>
  <c r="F92" i="30" s="1"/>
  <c r="F103" i="21"/>
  <c r="F91" i="30" s="1"/>
  <c r="H96" i="21"/>
  <c r="H103" s="1"/>
  <c r="H91" i="30" s="1"/>
  <c r="H80" i="15"/>
  <c r="P80" s="1"/>
  <c r="AC80" s="1"/>
  <c r="F103"/>
  <c r="F85" i="30" s="1"/>
  <c r="AB79" i="25"/>
  <c r="X103"/>
  <c r="X79" i="30" s="1"/>
  <c r="H84" i="12"/>
  <c r="P84" s="1"/>
  <c r="AC84" s="1"/>
  <c r="D103"/>
  <c r="D78" i="30" s="1"/>
  <c r="J103" i="8"/>
  <c r="J74" i="30" s="1"/>
  <c r="N79" i="8"/>
  <c r="P79" s="1"/>
  <c r="AC79" s="1"/>
  <c r="L103" i="15"/>
  <c r="L85" i="30" s="1"/>
  <c r="N85" i="15"/>
  <c r="P85" s="1"/>
  <c r="AC85" s="1"/>
  <c r="H87" i="17"/>
  <c r="P87" s="1"/>
  <c r="AC87" s="1"/>
  <c r="J64" i="30"/>
  <c r="AB103" i="25"/>
  <c r="AB79" i="30" s="1"/>
  <c r="X70" i="5"/>
  <c r="AC14" i="26"/>
  <c r="AC59" i="15"/>
  <c r="H98" i="16"/>
  <c r="P98" s="1"/>
  <c r="AC98" s="1"/>
  <c r="P82"/>
  <c r="H63" i="5"/>
  <c r="P63" s="1"/>
  <c r="V68" i="25"/>
  <c r="V47" i="30" s="1"/>
  <c r="AB68" i="19"/>
  <c r="AB57" i="30" s="1"/>
  <c r="AB68" i="24"/>
  <c r="AB63" i="30" s="1"/>
  <c r="Z64"/>
  <c r="AC62" i="4"/>
  <c r="H84" i="20"/>
  <c r="AC50" i="27"/>
  <c r="AC56" i="16"/>
  <c r="AB57" i="5"/>
  <c r="AC10" i="4"/>
  <c r="AC55" i="10"/>
  <c r="V103" i="21"/>
  <c r="V91" i="30" s="1"/>
  <c r="AC86" i="8"/>
  <c r="AC28" i="13"/>
  <c r="AB33" i="21"/>
  <c r="AB27" i="30" s="1"/>
  <c r="N79" i="25"/>
  <c r="V47" i="5"/>
  <c r="R82"/>
  <c r="AC10" i="26"/>
  <c r="V33"/>
  <c r="V18" i="30" s="1"/>
  <c r="AB98" i="8"/>
  <c r="AC98" s="1"/>
  <c r="X103"/>
  <c r="X74" i="30" s="1"/>
  <c r="P17" i="8"/>
  <c r="AC17" s="1"/>
  <c r="N33"/>
  <c r="N10" i="30" s="1"/>
  <c r="AC95" i="16"/>
  <c r="H68" i="22"/>
  <c r="H60" i="30" s="1"/>
  <c r="X64"/>
  <c r="AC27" i="27"/>
  <c r="N33" i="25"/>
  <c r="N15" i="30" s="1"/>
  <c r="AC30" i="20"/>
  <c r="AC88" i="4"/>
  <c r="T104" i="13"/>
  <c r="T80" i="30" s="1"/>
  <c r="AC32" i="27"/>
  <c r="AC85" i="17"/>
  <c r="V55" i="5"/>
  <c r="AC25" i="21"/>
  <c r="N95" i="20"/>
  <c r="P95" s="1"/>
  <c r="AC95" s="1"/>
  <c r="AC20" i="16"/>
  <c r="P49" i="9"/>
  <c r="AC49" s="1"/>
  <c r="N68"/>
  <c r="N43" i="30" s="1"/>
  <c r="P44" i="21"/>
  <c r="AC44" s="1"/>
  <c r="H68"/>
  <c r="H59" i="30" s="1"/>
  <c r="N89" i="20"/>
  <c r="P89" s="1"/>
  <c r="AC89" s="1"/>
  <c r="L103"/>
  <c r="L90" i="30" s="1"/>
  <c r="P85" i="4"/>
  <c r="AC85" s="1"/>
  <c r="H82" i="13"/>
  <c r="P82" s="1"/>
  <c r="H100" i="4"/>
  <c r="D103"/>
  <c r="D72" i="30" s="1"/>
  <c r="V88" i="25"/>
  <c r="R103"/>
  <c r="R79" i="30" s="1"/>
  <c r="AC88" i="13"/>
  <c r="AC53" i="7"/>
  <c r="AC65" i="27"/>
  <c r="AC58" i="18"/>
  <c r="AC51" i="16"/>
  <c r="P46" i="20"/>
  <c r="AC46" s="1"/>
  <c r="V68" i="23"/>
  <c r="V62" i="30" s="1"/>
  <c r="P96" i="20"/>
  <c r="AC96" s="1"/>
  <c r="AC54"/>
  <c r="AC101" i="15"/>
  <c r="AC61" i="19"/>
  <c r="AC46" i="9"/>
  <c r="V52" i="5"/>
  <c r="AC82" i="25"/>
  <c r="AC99" i="4"/>
  <c r="P88" i="22"/>
  <c r="AC88" s="1"/>
  <c r="P49" i="4"/>
  <c r="AC9" i="7"/>
  <c r="AC11" i="26"/>
  <c r="AC30" i="27"/>
  <c r="H33" i="15"/>
  <c r="H21" i="30" s="1"/>
  <c r="V33" i="12"/>
  <c r="V14" i="30" s="1"/>
  <c r="AC99" i="21"/>
  <c r="AC11" i="22"/>
  <c r="AC82" i="17"/>
  <c r="AC56" i="4"/>
  <c r="AC93"/>
  <c r="AB68" i="10"/>
  <c r="AB44" i="30" s="1"/>
  <c r="AB68" i="11"/>
  <c r="AB45" i="30" s="1"/>
  <c r="AC30" i="13"/>
  <c r="AC66" i="14"/>
  <c r="AC91" i="15"/>
  <c r="AC99" i="19"/>
  <c r="P94"/>
  <c r="AC94" s="1"/>
  <c r="AC27" i="20"/>
  <c r="AC65" i="21"/>
  <c r="AC84"/>
  <c r="AC93"/>
  <c r="P32" i="23"/>
  <c r="AC32" s="1"/>
  <c r="P59" i="14"/>
  <c r="AC59" s="1"/>
  <c r="P60" i="27"/>
  <c r="AC60" s="1"/>
  <c r="AC67" i="15"/>
  <c r="AC49" i="25"/>
  <c r="AC56" i="27"/>
  <c r="AC48" i="23"/>
  <c r="P45" i="15"/>
  <c r="AC45" s="1"/>
  <c r="N68" i="24"/>
  <c r="N63" i="30" s="1"/>
  <c r="P87" i="22"/>
  <c r="AC87" s="1"/>
  <c r="AC63"/>
  <c r="AC49" i="4"/>
  <c r="F64" i="30"/>
  <c r="AC58" i="22"/>
  <c r="P96" i="13"/>
  <c r="AC96" s="1"/>
  <c r="AC89" i="27"/>
  <c r="AC91" i="20"/>
  <c r="AC98" i="22"/>
  <c r="AB68" i="23"/>
  <c r="AB62" i="30" s="1"/>
  <c r="J103" i="15"/>
  <c r="J85" i="30" s="1"/>
  <c r="F70" i="5"/>
  <c r="AC65" i="24"/>
  <c r="P101" i="27"/>
  <c r="AC101" s="1"/>
  <c r="V33" i="25"/>
  <c r="V15" i="30" s="1"/>
  <c r="AC45" i="8"/>
  <c r="X103" i="22"/>
  <c r="X92" i="30" s="1"/>
  <c r="AC54" i="26"/>
  <c r="AC98" i="25"/>
  <c r="P15" i="15"/>
  <c r="AC15" s="1"/>
  <c r="AC32" i="4"/>
  <c r="AC89" i="8"/>
  <c r="R70" i="5"/>
  <c r="N33" i="21"/>
  <c r="N27" i="30" s="1"/>
  <c r="AC79" i="14"/>
  <c r="N90" i="25"/>
  <c r="P90" s="1"/>
  <c r="AC90" i="27"/>
  <c r="J103" i="21"/>
  <c r="J91" i="30" s="1"/>
  <c r="P89" i="4"/>
  <c r="AC89" s="1"/>
  <c r="N33" i="26"/>
  <c r="N18" i="30" s="1"/>
  <c r="T103" i="17"/>
  <c r="T87" i="30" s="1"/>
  <c r="P65" i="17"/>
  <c r="AC65" s="1"/>
  <c r="N49" i="5"/>
  <c r="P49" s="1"/>
  <c r="AC66" i="18"/>
  <c r="N103" i="19"/>
  <c r="N89" i="30" s="1"/>
  <c r="J70" i="5"/>
  <c r="Z103" i="19"/>
  <c r="Z89" i="30" s="1"/>
  <c r="H51" i="5"/>
  <c r="D103" i="20"/>
  <c r="D90" i="30" s="1"/>
  <c r="AB68" i="20"/>
  <c r="AB58" i="30" s="1"/>
  <c r="D103" i="27"/>
  <c r="D83" i="30" s="1"/>
  <c r="P46" i="24"/>
  <c r="AC46" s="1"/>
  <c r="P51"/>
  <c r="AC51" s="1"/>
  <c r="AC58" i="13"/>
  <c r="AC55" i="26"/>
  <c r="P92" i="4"/>
  <c r="AC92" s="1"/>
  <c r="P59" i="20"/>
  <c r="AC59" s="1"/>
  <c r="N83" i="29"/>
  <c r="AC21" i="26"/>
  <c r="H95" i="4"/>
  <c r="V94" i="17"/>
  <c r="V103" s="1"/>
  <c r="V87" i="30" s="1"/>
  <c r="N92" i="25"/>
  <c r="P92" s="1"/>
  <c r="AC92" s="1"/>
  <c r="AC92" i="19"/>
  <c r="V96" i="26"/>
  <c r="AC16" i="25"/>
  <c r="P89"/>
  <c r="AC89" s="1"/>
  <c r="P59"/>
  <c r="AC59" s="1"/>
  <c r="AC27" i="26"/>
  <c r="P98" i="4"/>
  <c r="AC18" i="26"/>
  <c r="AB33" i="19"/>
  <c r="AB25" i="30" s="1"/>
  <c r="AC19" i="15"/>
  <c r="H88" i="25"/>
  <c r="P88" s="1"/>
  <c r="V59" i="5"/>
  <c r="AC32" i="26"/>
  <c r="D103" i="19"/>
  <c r="D89" i="30" s="1"/>
  <c r="AC101" i="23"/>
  <c r="H85" i="13"/>
  <c r="P85" s="1"/>
  <c r="AC85" s="1"/>
  <c r="P79" i="25"/>
  <c r="P57" i="22"/>
  <c r="AC57" s="1"/>
  <c r="H100" i="12"/>
  <c r="P100" s="1"/>
  <c r="AC100" s="1"/>
  <c r="N82" i="26"/>
  <c r="P82" s="1"/>
  <c r="AB81"/>
  <c r="H91" i="8"/>
  <c r="P91" s="1"/>
  <c r="D103"/>
  <c r="D74" i="30" s="1"/>
  <c r="AC54" i="17"/>
  <c r="AC90" i="19"/>
  <c r="AC80" i="20"/>
  <c r="P96" i="21"/>
  <c r="AC96" s="1"/>
  <c r="AB68" i="22"/>
  <c r="AB60" i="30" s="1"/>
  <c r="P60" i="24"/>
  <c r="AC60" s="1"/>
  <c r="P20" i="19"/>
  <c r="AC20" s="1"/>
  <c r="AC61" i="10"/>
  <c r="AC53" i="13"/>
  <c r="AC50" i="18"/>
  <c r="AC65" i="16"/>
  <c r="AC54" i="24"/>
  <c r="AC51" i="27"/>
  <c r="AC55" i="19"/>
  <c r="P48" i="20"/>
  <c r="AC48" s="1"/>
  <c r="AC45" i="21"/>
  <c r="AC46" i="11"/>
  <c r="V33" i="27"/>
  <c r="V19" i="30" s="1"/>
  <c r="D64"/>
  <c r="N68" i="29"/>
  <c r="N61" i="30" s="1"/>
  <c r="AC96" i="15"/>
  <c r="P91" i="17"/>
  <c r="AC91" s="1"/>
  <c r="L64" i="30"/>
  <c r="P57" i="17"/>
  <c r="AC57" s="1"/>
  <c r="N99" i="23"/>
  <c r="P99" s="1"/>
  <c r="AC99" s="1"/>
  <c r="P83" i="13"/>
  <c r="AC83" s="1"/>
  <c r="AC52" i="12"/>
  <c r="AC89" i="17"/>
  <c r="H101" i="18"/>
  <c r="AC102" i="15"/>
  <c r="AC59" i="26"/>
  <c r="AC87" i="4"/>
  <c r="AC61" i="17"/>
  <c r="AC18" i="21"/>
  <c r="H68" i="26"/>
  <c r="H50" i="30" s="1"/>
  <c r="P83" i="24"/>
  <c r="AC79" i="9"/>
  <c r="AC96" i="25"/>
  <c r="P29" i="17"/>
  <c r="AC29" s="1"/>
  <c r="AC60" i="26"/>
  <c r="P63" i="14"/>
  <c r="AC63" s="1"/>
  <c r="P48" i="18"/>
  <c r="AC48" s="1"/>
  <c r="P67" i="8"/>
  <c r="AC67" s="1"/>
  <c r="AC51" i="29"/>
  <c r="P63" i="16"/>
  <c r="AC63" s="1"/>
  <c r="P101" i="13"/>
  <c r="AC101" s="1"/>
  <c r="P25" i="4"/>
  <c r="AC25" s="1"/>
  <c r="AC57" i="19"/>
  <c r="AC29" i="26"/>
  <c r="P56"/>
  <c r="AC56" s="1"/>
  <c r="P96" i="27"/>
  <c r="AC96" s="1"/>
  <c r="AC66" i="12"/>
  <c r="AC60" i="25"/>
  <c r="P15" i="12"/>
  <c r="AC15" s="1"/>
  <c r="P86" i="26"/>
  <c r="P9" i="9"/>
  <c r="AC9" s="1"/>
  <c r="P25" i="16"/>
  <c r="AC25" s="1"/>
  <c r="J103" i="12"/>
  <c r="J78" i="30" s="1"/>
  <c r="P31" i="23"/>
  <c r="AC31" s="1"/>
  <c r="P22" i="20"/>
  <c r="AC22" s="1"/>
  <c r="AB97" i="18"/>
  <c r="P9" i="4"/>
  <c r="AC9" s="1"/>
  <c r="AB93" i="18"/>
  <c r="N58" i="5"/>
  <c r="H79" i="8"/>
  <c r="F103"/>
  <c r="F74" i="30" s="1"/>
  <c r="AC83" i="21"/>
  <c r="P86" i="4"/>
  <c r="AC86" s="1"/>
  <c r="P64"/>
  <c r="AC64" s="1"/>
  <c r="AC48"/>
  <c r="AC101" i="8"/>
  <c r="AC65" i="12"/>
  <c r="AC57"/>
  <c r="AC53" i="15"/>
  <c r="AC79" i="16"/>
  <c r="P48" i="1"/>
  <c r="V103" i="8"/>
  <c r="V74" i="30" s="1"/>
  <c r="AC98" i="12"/>
  <c r="AC97" i="13"/>
  <c r="AC45" i="4"/>
  <c r="AC63"/>
  <c r="N68" i="8"/>
  <c r="N42" i="30" s="1"/>
  <c r="AC92" i="8"/>
  <c r="AC55" i="9"/>
  <c r="AC47" i="10"/>
  <c r="AC50"/>
  <c r="AC52"/>
  <c r="N68" i="11"/>
  <c r="N45" i="30" s="1"/>
  <c r="AC56" i="14"/>
  <c r="AC52" i="15"/>
  <c r="AC14" i="16"/>
  <c r="AC67" i="17"/>
  <c r="AC80"/>
  <c r="AC86" i="19"/>
  <c r="AC88" i="20"/>
  <c r="AC56" i="24"/>
  <c r="P13" i="27"/>
  <c r="AC13" s="1"/>
  <c r="N33" i="19"/>
  <c r="N25" i="30" s="1"/>
  <c r="AB68" i="4"/>
  <c r="AB40" i="30" s="1"/>
  <c r="AC67" i="7"/>
  <c r="P51" i="8"/>
  <c r="AC51" s="1"/>
  <c r="V68" i="14"/>
  <c r="V49" i="30" s="1"/>
  <c r="AC48" i="27"/>
  <c r="V68" i="18"/>
  <c r="V56" i="30" s="1"/>
  <c r="AC56" i="19"/>
  <c r="AC67" i="12"/>
  <c r="AB68" i="27"/>
  <c r="AB51" i="30" s="1"/>
  <c r="AB68" i="17"/>
  <c r="AB55" i="30" s="1"/>
  <c r="P52" i="18"/>
  <c r="AC52" s="1"/>
  <c r="AC52" i="19"/>
  <c r="P54" i="4"/>
  <c r="AC54" s="1"/>
  <c r="P60" i="20"/>
  <c r="AC60" s="1"/>
  <c r="AC54" i="21"/>
  <c r="V68" i="27"/>
  <c r="V51" i="30" s="1"/>
  <c r="P64" i="20"/>
  <c r="AC64" s="1"/>
  <c r="AC66" i="21"/>
  <c r="AC90" i="22"/>
  <c r="N68" i="21"/>
  <c r="N59" i="30" s="1"/>
  <c r="AC94" i="15"/>
  <c r="AC64" i="11"/>
  <c r="P47" i="27"/>
  <c r="AC47" s="1"/>
  <c r="AC57" i="21"/>
  <c r="AC89" i="19"/>
  <c r="P93" i="20"/>
  <c r="AC93" s="1"/>
  <c r="AC91" i="22"/>
  <c r="AC57" i="24"/>
  <c r="P95"/>
  <c r="AC95" s="1"/>
  <c r="AB94" i="22"/>
  <c r="AB103" s="1"/>
  <c r="AB92" i="30" s="1"/>
  <c r="N95" i="22"/>
  <c r="P95" s="1"/>
  <c r="AC95" s="1"/>
  <c r="L103"/>
  <c r="L92" i="30" s="1"/>
  <c r="P94" i="8"/>
  <c r="AC94" s="1"/>
  <c r="AC97" i="17"/>
  <c r="P91" i="21"/>
  <c r="AC91" s="1"/>
  <c r="AC101" i="22"/>
  <c r="P13" i="26"/>
  <c r="AC13" s="1"/>
  <c r="P85" i="8"/>
  <c r="AC85" s="1"/>
  <c r="AC27" i="25"/>
  <c r="AC21" i="12"/>
  <c r="AC52" i="26"/>
  <c r="P24" i="25"/>
  <c r="AC24" s="1"/>
  <c r="P97" i="4"/>
  <c r="AC97" s="1"/>
  <c r="P9" i="18"/>
  <c r="AC93" i="25"/>
  <c r="AC86" i="18"/>
  <c r="P21" i="27"/>
  <c r="AC21" s="1"/>
  <c r="P56" i="8"/>
  <c r="AC56" s="1"/>
  <c r="P62" i="19"/>
  <c r="AC62" s="1"/>
  <c r="P63" i="21"/>
  <c r="AC63" s="1"/>
  <c r="P60" i="29"/>
  <c r="AC60" s="1"/>
  <c r="AC49" i="23"/>
  <c r="AC49" i="10"/>
  <c r="H79" i="18"/>
  <c r="P79" s="1"/>
  <c r="P95" i="4"/>
  <c r="AC95" s="1"/>
  <c r="V83" i="22"/>
  <c r="P31" i="4"/>
  <c r="AC31" s="1"/>
  <c r="AC20" i="8"/>
  <c r="AC55" i="18"/>
  <c r="N95" i="25"/>
  <c r="P95" s="1"/>
  <c r="AC95" s="1"/>
  <c r="AC96" i="26"/>
  <c r="AC102" i="27"/>
  <c r="P11" i="15"/>
  <c r="AC11" s="1"/>
  <c r="AC88" i="26"/>
  <c r="P25" i="20"/>
  <c r="AC25" s="1"/>
  <c r="H89" i="13"/>
  <c r="P89" s="1"/>
  <c r="AC89" s="1"/>
  <c r="AB85" i="23"/>
  <c r="AC84" i="26"/>
  <c r="AC24"/>
  <c r="P33"/>
  <c r="P18" i="30" s="1"/>
  <c r="AC91" i="27"/>
  <c r="P79" i="21"/>
  <c r="AC79" s="1"/>
  <c r="AC83" i="17"/>
  <c r="N103" i="21"/>
  <c r="N91" i="30" s="1"/>
  <c r="P82" i="15"/>
  <c r="AC27" i="8"/>
  <c r="AC44" i="25"/>
  <c r="AB68"/>
  <c r="AB47" i="30" s="1"/>
  <c r="AC10" i="13"/>
  <c r="P16" i="21"/>
  <c r="AC16" s="1"/>
  <c r="H33"/>
  <c r="H27" i="30" s="1"/>
  <c r="V101" i="26"/>
  <c r="AC101" s="1"/>
  <c r="R103"/>
  <c r="R82" i="30" s="1"/>
  <c r="V80" i="13"/>
  <c r="AC80" s="1"/>
  <c r="AB87" i="20"/>
  <c r="Z103"/>
  <c r="Z90" i="30" s="1"/>
  <c r="T103" i="22"/>
  <c r="T92" i="30" s="1"/>
  <c r="V79" i="22"/>
  <c r="P50" i="25"/>
  <c r="AC50" s="1"/>
  <c r="N68"/>
  <c r="N47" i="30" s="1"/>
  <c r="N79" i="22"/>
  <c r="J103"/>
  <c r="J92" i="30" s="1"/>
  <c r="AB83" i="4"/>
  <c r="Z103"/>
  <c r="Z72" i="30" s="1"/>
  <c r="AB89" i="20"/>
  <c r="X103"/>
  <c r="X90" i="30" s="1"/>
  <c r="AB98" i="4"/>
  <c r="X103"/>
  <c r="X72" i="30" s="1"/>
  <c r="V83" i="4"/>
  <c r="R103"/>
  <c r="R72" i="30" s="1"/>
  <c r="Z82" i="1"/>
  <c r="AC46" i="18"/>
  <c r="V33" i="19"/>
  <c r="V25" i="30" s="1"/>
  <c r="Z103" i="27"/>
  <c r="Z83" i="30" s="1"/>
  <c r="AC65" i="23"/>
  <c r="AC30"/>
  <c r="P100"/>
  <c r="AC100" s="1"/>
  <c r="V33" i="22"/>
  <c r="V28" i="30" s="1"/>
  <c r="H68" i="23"/>
  <c r="H62" i="30" s="1"/>
  <c r="AC28" i="16"/>
  <c r="T103" i="19"/>
  <c r="T89" i="30" s="1"/>
  <c r="P68" i="26"/>
  <c r="P50" i="30" s="1"/>
  <c r="L87" i="1"/>
  <c r="Z95"/>
  <c r="T96"/>
  <c r="AB57"/>
  <c r="AC57" s="1"/>
  <c r="T89"/>
  <c r="T82"/>
  <c r="N49"/>
  <c r="P49" s="1"/>
  <c r="AC32" i="17"/>
  <c r="AC91" i="25"/>
  <c r="H33" i="22"/>
  <c r="H28" i="30" s="1"/>
  <c r="P81" i="4"/>
  <c r="AC81" s="1"/>
  <c r="AC81" i="15"/>
  <c r="N52" i="5"/>
  <c r="P52" s="1"/>
  <c r="AC52" s="1"/>
  <c r="AC65" i="10"/>
  <c r="AC60" i="11"/>
  <c r="AC85" i="12"/>
  <c r="AC47" i="14"/>
  <c r="AC65"/>
  <c r="AB68"/>
  <c r="AB49" i="30" s="1"/>
  <c r="AC83" i="15"/>
  <c r="AC100"/>
  <c r="N68" i="16"/>
  <c r="N54" i="30" s="1"/>
  <c r="AC9" i="16"/>
  <c r="H68" i="18"/>
  <c r="H56" i="30" s="1"/>
  <c r="AC15" i="19"/>
  <c r="AC80" i="21"/>
  <c r="V63" i="5"/>
  <c r="AC25" i="19"/>
  <c r="AC44" i="4"/>
  <c r="H68" i="27"/>
  <c r="H51" i="30" s="1"/>
  <c r="V68" i="17"/>
  <c r="V55" i="30" s="1"/>
  <c r="AC64" i="17"/>
  <c r="V68" i="19"/>
  <c r="V57" i="30" s="1"/>
  <c r="AC56" i="29"/>
  <c r="N68" i="23"/>
  <c r="N62" i="30" s="1"/>
  <c r="V68" i="10"/>
  <c r="V44" i="30" s="1"/>
  <c r="N68" i="17"/>
  <c r="N55" i="30" s="1"/>
  <c r="P64" i="19"/>
  <c r="AC64" s="1"/>
  <c r="P56" i="21"/>
  <c r="AC56" s="1"/>
  <c r="AC58" i="29"/>
  <c r="P79" i="22"/>
  <c r="AC46" i="29"/>
  <c r="AC59" i="16"/>
  <c r="N54" i="5"/>
  <c r="P54" s="1"/>
  <c r="AC54" s="1"/>
  <c r="P83" i="27"/>
  <c r="AC83" s="1"/>
  <c r="AC98"/>
  <c r="N93" i="22"/>
  <c r="P93" s="1"/>
  <c r="H65" i="5"/>
  <c r="P65" s="1"/>
  <c r="AC64" i="27"/>
  <c r="V68" i="20"/>
  <c r="V58" i="30" s="1"/>
  <c r="P58" i="20"/>
  <c r="AC58" s="1"/>
  <c r="P83" i="12"/>
  <c r="AC83" s="1"/>
  <c r="V89" i="15"/>
  <c r="AC89" s="1"/>
  <c r="AC95" i="27"/>
  <c r="F103"/>
  <c r="F83" i="30" s="1"/>
  <c r="N95" i="17"/>
  <c r="P95" s="1"/>
  <c r="AC95" s="1"/>
  <c r="AC65" i="7"/>
  <c r="V68" i="16"/>
  <c r="V54" i="30" s="1"/>
  <c r="AB94" i="21"/>
  <c r="AC94" s="1"/>
  <c r="P18" i="20"/>
  <c r="AC18" s="1"/>
  <c r="AC9" i="14"/>
  <c r="P18" i="25"/>
  <c r="AC18" s="1"/>
  <c r="AC99" i="17"/>
  <c r="P44" i="23"/>
  <c r="AC44" i="17"/>
  <c r="AC51" i="20"/>
  <c r="AC87"/>
  <c r="J103" i="25"/>
  <c r="J79" i="30" s="1"/>
  <c r="N68" i="26"/>
  <c r="N50" i="30" s="1"/>
  <c r="P44" i="27"/>
  <c r="N68"/>
  <c r="N51" i="30" s="1"/>
  <c r="H79" i="20"/>
  <c r="F103"/>
  <c r="F90" i="30" s="1"/>
  <c r="P44" i="29"/>
  <c r="H68"/>
  <c r="H61" i="30" s="1"/>
  <c r="P10" i="12"/>
  <c r="AC10" s="1"/>
  <c r="H33"/>
  <c r="H14" i="30" s="1"/>
  <c r="AB92" i="17"/>
  <c r="AB103" s="1"/>
  <c r="AB87" i="30" s="1"/>
  <c r="X103" i="17"/>
  <c r="X87" i="30" s="1"/>
  <c r="H94" i="25"/>
  <c r="P94" s="1"/>
  <c r="AC94" s="1"/>
  <c r="D103"/>
  <c r="D79" i="30" s="1"/>
  <c r="P80" i="27"/>
  <c r="P18" i="17"/>
  <c r="AC18" s="1"/>
  <c r="H33"/>
  <c r="H23" i="30" s="1"/>
  <c r="X103" i="26"/>
  <c r="X82" i="30" s="1"/>
  <c r="AB82" i="26"/>
  <c r="V83" i="20"/>
  <c r="R103"/>
  <c r="R90" i="30" s="1"/>
  <c r="AC83" i="20"/>
  <c r="H68" i="19"/>
  <c r="H57" i="30" s="1"/>
  <c r="AC57" i="25"/>
  <c r="V68" i="12"/>
  <c r="V46" i="30" s="1"/>
  <c r="V68" i="29"/>
  <c r="V61" i="30" s="1"/>
  <c r="AC44" i="22"/>
  <c r="R103" i="27"/>
  <c r="R83" i="30" s="1"/>
  <c r="T95" i="1"/>
  <c r="L82"/>
  <c r="N82" s="1"/>
  <c r="P55"/>
  <c r="T92"/>
  <c r="L103" i="17"/>
  <c r="L87" i="30" s="1"/>
  <c r="H103" i="16"/>
  <c r="H86" i="30" s="1"/>
  <c r="P80" i="19"/>
  <c r="AC80" s="1"/>
  <c r="P62" i="5"/>
  <c r="AC62" s="1"/>
  <c r="AC17" i="4"/>
  <c r="AB33"/>
  <c r="AB8" i="30" s="1"/>
  <c r="AC58" i="10"/>
  <c r="AC48"/>
  <c r="H69" i="13"/>
  <c r="H48" i="30" s="1"/>
  <c r="N33" i="15"/>
  <c r="N21" i="30" s="1"/>
  <c r="AC58" i="15"/>
  <c r="N68" i="19"/>
  <c r="N57" i="30" s="1"/>
  <c r="AC54" i="22"/>
  <c r="AC87" i="24"/>
  <c r="Z70" i="5"/>
  <c r="P60" i="18"/>
  <c r="AC60" s="1"/>
  <c r="AC50" i="19"/>
  <c r="AC62" i="18"/>
  <c r="AC64" i="29"/>
  <c r="AB68"/>
  <c r="AB61" i="30" s="1"/>
  <c r="P66" i="29"/>
  <c r="AC66" s="1"/>
  <c r="V68" i="8"/>
  <c r="V42" i="30" s="1"/>
  <c r="AC62" i="24"/>
  <c r="AC50"/>
  <c r="H86" i="20"/>
  <c r="P86" s="1"/>
  <c r="AC86" s="1"/>
  <c r="AC62" i="23"/>
  <c r="AC50" i="11"/>
  <c r="Z103" i="26"/>
  <c r="Z82" i="30" s="1"/>
  <c r="V69" i="13"/>
  <c r="V48" i="30" s="1"/>
  <c r="P52" i="27"/>
  <c r="AC52" s="1"/>
  <c r="AC66" i="24"/>
  <c r="AC48" i="21"/>
  <c r="P50"/>
  <c r="AC50" s="1"/>
  <c r="V68" i="15"/>
  <c r="V53" i="30" s="1"/>
  <c r="D103" i="22"/>
  <c r="D92" i="30" s="1"/>
  <c r="AC54" i="27"/>
  <c r="AC44" i="8"/>
  <c r="P45" i="27"/>
  <c r="AC45" s="1"/>
  <c r="AB86" i="26"/>
  <c r="AC86" s="1"/>
  <c r="F104" i="13"/>
  <c r="F80" i="30" s="1"/>
  <c r="AC100" i="17"/>
  <c r="F103" i="26"/>
  <c r="F82" i="30" s="1"/>
  <c r="P31" i="13"/>
  <c r="AC31" s="1"/>
  <c r="H93" i="23"/>
  <c r="H90" i="17"/>
  <c r="P90" s="1"/>
  <c r="AC90" i="26"/>
  <c r="AC14" i="25"/>
  <c r="H90" i="24"/>
  <c r="P90" s="1"/>
  <c r="AB93" i="19"/>
  <c r="H33" i="27"/>
  <c r="H19" i="30" s="1"/>
  <c r="J103" i="26"/>
  <c r="J82" i="30" s="1"/>
  <c r="AC85" i="20"/>
  <c r="P52"/>
  <c r="AC52" s="1"/>
  <c r="H33" i="26"/>
  <c r="H18" i="30" s="1"/>
  <c r="AC51" i="26"/>
  <c r="AB68"/>
  <c r="AB50" i="30" s="1"/>
  <c r="P47" i="25"/>
  <c r="AC47" s="1"/>
  <c r="H68"/>
  <c r="H47" i="30" s="1"/>
  <c r="AC45" i="25"/>
  <c r="V33" i="20"/>
  <c r="V26" i="30" s="1"/>
  <c r="AC15" i="20"/>
  <c r="V79"/>
  <c r="T103"/>
  <c r="T90" i="30" s="1"/>
  <c r="V99" i="25"/>
  <c r="T103"/>
  <c r="T79" i="30" s="1"/>
  <c r="N93" i="27"/>
  <c r="P93" s="1"/>
  <c r="AC93" s="1"/>
  <c r="J103"/>
  <c r="J83" i="30" s="1"/>
  <c r="V84" i="27"/>
  <c r="T103"/>
  <c r="T83" i="30" s="1"/>
  <c r="P12" i="13"/>
  <c r="N84" i="20"/>
  <c r="J103"/>
  <c r="J90" i="30" s="1"/>
  <c r="N16" i="1"/>
  <c r="AC46" i="17"/>
  <c r="V68" i="22"/>
  <c r="V60" i="30" s="1"/>
  <c r="AC46" i="23"/>
  <c r="AC99" i="27"/>
  <c r="AC62" i="29"/>
  <c r="AC59" i="21"/>
  <c r="P60" i="1"/>
  <c r="Z92"/>
  <c r="N12"/>
  <c r="P12" s="1"/>
  <c r="R103" i="17"/>
  <c r="R87" i="30" s="1"/>
  <c r="N103" i="26"/>
  <c r="N82" i="30" s="1"/>
  <c r="AC82" i="15"/>
  <c r="L104" i="13"/>
  <c r="L80" i="30" s="1"/>
  <c r="L70" i="5"/>
  <c r="L103" i="19"/>
  <c r="L89" i="30" s="1"/>
  <c r="L103" i="26"/>
  <c r="L82" i="30" s="1"/>
  <c r="AC94" i="4"/>
  <c r="P55" i="8"/>
  <c r="AC55" s="1"/>
  <c r="AC50" i="9"/>
  <c r="H68" i="17"/>
  <c r="H55" i="30" s="1"/>
  <c r="P66" i="17"/>
  <c r="AC66" s="1"/>
  <c r="N33"/>
  <c r="N23" i="30" s="1"/>
  <c r="P44" i="19"/>
  <c r="AC44" s="1"/>
  <c r="V68" i="7"/>
  <c r="V41" i="30" s="1"/>
  <c r="AB68" i="7"/>
  <c r="AB41" i="30" s="1"/>
  <c r="AC54" i="18"/>
  <c r="AC58" i="19"/>
  <c r="V68" i="21"/>
  <c r="V59" i="30" s="1"/>
  <c r="AC60" i="21"/>
  <c r="V68" i="11"/>
  <c r="V45" i="30" s="1"/>
  <c r="AC49" i="27"/>
  <c r="AC54" i="23"/>
  <c r="AC54" i="8"/>
  <c r="AC49" i="21"/>
  <c r="AC49" i="14"/>
  <c r="P56" i="20"/>
  <c r="AC56" s="1"/>
  <c r="AC99" i="22"/>
  <c r="AC50" i="7"/>
  <c r="AC67" i="21"/>
  <c r="AC61" i="29"/>
  <c r="AC25" i="27"/>
  <c r="AC52" i="29"/>
  <c r="N93" i="15"/>
  <c r="Z103" i="17"/>
  <c r="Z87" i="30" s="1"/>
  <c r="R64"/>
  <c r="H99" i="11"/>
  <c r="V88" i="24"/>
  <c r="P85" i="19"/>
  <c r="AC85" s="1"/>
  <c r="X103" i="27"/>
  <c r="X83" i="30" s="1"/>
  <c r="U104" i="5"/>
  <c r="G102"/>
  <c r="O102" s="1"/>
  <c r="M93"/>
  <c r="AA99"/>
  <c r="U97"/>
  <c r="U98"/>
  <c r="G104"/>
  <c r="U83"/>
  <c r="U99"/>
  <c r="O62"/>
  <c r="O30"/>
  <c r="AA95"/>
  <c r="AA89"/>
  <c r="M88"/>
  <c r="O25"/>
  <c r="P60"/>
  <c r="AC60" s="1"/>
  <c r="P68"/>
  <c r="AC68" s="1"/>
  <c r="M98"/>
  <c r="O98" s="1"/>
  <c r="M84"/>
  <c r="G89"/>
  <c r="AA97"/>
  <c r="O24"/>
  <c r="U96"/>
  <c r="O18"/>
  <c r="G96"/>
  <c r="O47"/>
  <c r="O23"/>
  <c r="P69"/>
  <c r="AC69" s="1"/>
  <c r="P50"/>
  <c r="AC50" s="1"/>
  <c r="AA94"/>
  <c r="G101"/>
  <c r="O101" s="1"/>
  <c r="U93"/>
  <c r="O69"/>
  <c r="O49"/>
  <c r="O21"/>
  <c r="G103"/>
  <c r="O103" s="1"/>
  <c r="O67"/>
  <c r="O58"/>
  <c r="O26"/>
  <c r="O51"/>
  <c r="O20"/>
  <c r="U101"/>
  <c r="G87"/>
  <c r="G83"/>
  <c r="O83" s="1"/>
  <c r="G91"/>
  <c r="O60"/>
  <c r="G88"/>
  <c r="O22"/>
  <c r="G100"/>
  <c r="P59"/>
  <c r="AC59" s="1"/>
  <c r="O52"/>
  <c r="O11"/>
  <c r="P53"/>
  <c r="AC53" s="1"/>
  <c r="M89"/>
  <c r="P48"/>
  <c r="O32"/>
  <c r="P57"/>
  <c r="O31"/>
  <c r="O55"/>
  <c r="O65"/>
  <c r="M87"/>
  <c r="G90"/>
  <c r="M104"/>
  <c r="AA90"/>
  <c r="G92"/>
  <c r="O92" s="1"/>
  <c r="P56"/>
  <c r="AC56" s="1"/>
  <c r="U103"/>
  <c r="O59"/>
  <c r="S105"/>
  <c r="G84"/>
  <c r="M81"/>
  <c r="O81" s="1"/>
  <c r="AA92"/>
  <c r="M86"/>
  <c r="H58"/>
  <c r="M91"/>
  <c r="M96"/>
  <c r="U94"/>
  <c r="U92"/>
  <c r="M90"/>
  <c r="O13"/>
  <c r="O53"/>
  <c r="M95"/>
  <c r="O95" s="1"/>
  <c r="G97"/>
  <c r="O97" s="1"/>
  <c r="AA86"/>
  <c r="P46"/>
  <c r="AC46" s="1"/>
  <c r="AA103"/>
  <c r="G93"/>
  <c r="G94"/>
  <c r="O33"/>
  <c r="O34"/>
  <c r="O68"/>
  <c r="G99"/>
  <c r="O99" s="1"/>
  <c r="O12"/>
  <c r="O17"/>
  <c r="M82"/>
  <c r="O19"/>
  <c r="AA102"/>
  <c r="O56"/>
  <c r="P64"/>
  <c r="AC64" s="1"/>
  <c r="O61"/>
  <c r="O46"/>
  <c r="AA101"/>
  <c r="M85"/>
  <c r="O48"/>
  <c r="D70"/>
  <c r="O54"/>
  <c r="Q105"/>
  <c r="G86"/>
  <c r="E105"/>
  <c r="U35"/>
  <c r="O63"/>
  <c r="O57"/>
  <c r="H67"/>
  <c r="P67" s="1"/>
  <c r="AC67" s="1"/>
  <c r="AA82"/>
  <c r="AA104"/>
  <c r="AA103" i="24"/>
  <c r="AA95" i="30" s="1"/>
  <c r="O33" i="24"/>
  <c r="O31" i="30" s="1"/>
  <c r="H68" i="24"/>
  <c r="H63" i="30" s="1"/>
  <c r="P44" i="24"/>
  <c r="AA103" i="22"/>
  <c r="AA92" i="30" s="1"/>
  <c r="AB33" i="22"/>
  <c r="AB28" i="30" s="1"/>
  <c r="AC45" i="22"/>
  <c r="O15" i="5"/>
  <c r="O27"/>
  <c r="P48" i="22"/>
  <c r="N68"/>
  <c r="N60" i="30" s="1"/>
  <c r="O103" i="22"/>
  <c r="O92" i="30" s="1"/>
  <c r="O33" i="21"/>
  <c r="O27" i="30" s="1"/>
  <c r="AC61" i="21"/>
  <c r="O103"/>
  <c r="O91" i="30" s="1"/>
  <c r="O68" i="21"/>
  <c r="O59" i="30" s="1"/>
  <c r="O29" i="5"/>
  <c r="AA84"/>
  <c r="O103" i="19"/>
  <c r="O89" i="30" s="1"/>
  <c r="H79" i="19"/>
  <c r="F103"/>
  <c r="F89" i="30" s="1"/>
  <c r="P9" i="19"/>
  <c r="H33"/>
  <c r="H25" i="30" s="1"/>
  <c r="O33" i="19"/>
  <c r="O25" i="30" s="1"/>
  <c r="AB29" i="18"/>
  <c r="M100" i="5"/>
  <c r="K105"/>
  <c r="M94"/>
  <c r="O33" i="18"/>
  <c r="O24" i="30" s="1"/>
  <c r="O68" i="18"/>
  <c r="O56" i="30" s="1"/>
  <c r="O103" i="17"/>
  <c r="O87" i="30" s="1"/>
  <c r="M103" i="17"/>
  <c r="M87" i="30" s="1"/>
  <c r="AC55" i="17"/>
  <c r="AB68" i="16"/>
  <c r="AB54" i="30" s="1"/>
  <c r="M103" i="16"/>
  <c r="M86" i="30" s="1"/>
  <c r="O98" i="16"/>
  <c r="P55"/>
  <c r="H68"/>
  <c r="H54" i="30" s="1"/>
  <c r="O68" i="16"/>
  <c r="O54" i="30" s="1"/>
  <c r="O33" i="16"/>
  <c r="O22" i="30" s="1"/>
  <c r="AC95" i="15"/>
  <c r="AB33"/>
  <c r="AB21" i="30" s="1"/>
  <c r="X103" i="15"/>
  <c r="X85" i="30" s="1"/>
  <c r="AC44" i="15"/>
  <c r="AB68"/>
  <c r="AB53" i="30" s="1"/>
  <c r="O33" i="15"/>
  <c r="O21" i="30" s="1"/>
  <c r="P46" i="15"/>
  <c r="N68"/>
  <c r="N53" i="30" s="1"/>
  <c r="M103" i="15"/>
  <c r="M85" i="30" s="1"/>
  <c r="P51" i="5"/>
  <c r="AC51" s="1"/>
  <c r="H68" i="15"/>
  <c r="H53" i="30" s="1"/>
  <c r="AA103" i="14"/>
  <c r="AA81" i="30" s="1"/>
  <c r="O33" i="14"/>
  <c r="O17" i="30" s="1"/>
  <c r="N68" i="14"/>
  <c r="N49" i="30" s="1"/>
  <c r="P48" i="14"/>
  <c r="AC48" s="1"/>
  <c r="P45"/>
  <c r="H68"/>
  <c r="H49" i="30" s="1"/>
  <c r="G103" i="14"/>
  <c r="G81" i="30" s="1"/>
  <c r="O79" i="14"/>
  <c r="O103" s="1"/>
  <c r="O81" i="30" s="1"/>
  <c r="O68" i="14"/>
  <c r="O49" i="30" s="1"/>
  <c r="AB34" i="13"/>
  <c r="AB16" i="30" s="1"/>
  <c r="AB69" i="13"/>
  <c r="AB48" i="30" s="1"/>
  <c r="AC45" i="13"/>
  <c r="P54"/>
  <c r="N69"/>
  <c r="N48" i="30" s="1"/>
  <c r="G104" i="13"/>
  <c r="G80" i="30" s="1"/>
  <c r="O80" i="13"/>
  <c r="O104" s="1"/>
  <c r="O80" i="30" s="1"/>
  <c r="AA103" i="12"/>
  <c r="AA78" i="30" s="1"/>
  <c r="AB68" i="12"/>
  <c r="AB46" i="30" s="1"/>
  <c r="AC44" i="12"/>
  <c r="P48"/>
  <c r="AC48" s="1"/>
  <c r="N68"/>
  <c r="N46" i="30" s="1"/>
  <c r="O81" i="12"/>
  <c r="M103"/>
  <c r="M78" i="30" s="1"/>
  <c r="AC87" i="12"/>
  <c r="O33"/>
  <c r="O14" i="30" s="1"/>
  <c r="P54" i="12"/>
  <c r="H68"/>
  <c r="H46" i="30" s="1"/>
  <c r="O68" i="12"/>
  <c r="O46" i="30" s="1"/>
  <c r="AA35" i="5"/>
  <c r="AA103" i="11"/>
  <c r="AA77" i="30" s="1"/>
  <c r="AA70" i="5"/>
  <c r="AC47" i="11"/>
  <c r="O28" i="5"/>
  <c r="P45" i="11"/>
  <c r="O33"/>
  <c r="O13" i="30" s="1"/>
  <c r="O16" i="5"/>
  <c r="H68" i="11"/>
  <c r="H45" i="30" s="1"/>
  <c r="P45" i="10"/>
  <c r="AC45" s="1"/>
  <c r="N68"/>
  <c r="N44" i="30" s="1"/>
  <c r="O79" i="10"/>
  <c r="M103"/>
  <c r="M76" i="30" s="1"/>
  <c r="O103" i="10"/>
  <c r="O76" i="30" s="1"/>
  <c r="P44" i="10"/>
  <c r="H68"/>
  <c r="H44" i="30" s="1"/>
  <c r="AB68" i="9"/>
  <c r="AB43" i="30" s="1"/>
  <c r="AC48" i="9"/>
  <c r="O33"/>
  <c r="O11" i="30" s="1"/>
  <c r="O81" i="9"/>
  <c r="O103" s="1"/>
  <c r="O75" i="30" s="1"/>
  <c r="H68" i="9"/>
  <c r="H43" i="30" s="1"/>
  <c r="P47" i="9"/>
  <c r="AB68" i="8"/>
  <c r="AB42" i="30" s="1"/>
  <c r="M103" i="8"/>
  <c r="M74" i="30" s="1"/>
  <c r="O79" i="8"/>
  <c r="O103" s="1"/>
  <c r="O74" i="30" s="1"/>
  <c r="M70" i="5"/>
  <c r="O33" i="8"/>
  <c r="O10" i="30" s="1"/>
  <c r="P58" i="8"/>
  <c r="H68"/>
  <c r="H42" i="30" s="1"/>
  <c r="O103" i="7"/>
  <c r="O73" i="30" s="1"/>
  <c r="N68" i="7"/>
  <c r="N41" i="30" s="1"/>
  <c r="H68" i="7"/>
  <c r="H41" i="30" s="1"/>
  <c r="AC101" i="4"/>
  <c r="AA103"/>
  <c r="AA72" i="30" s="1"/>
  <c r="O33" i="4"/>
  <c r="O8" i="30" s="1"/>
  <c r="P46" i="4"/>
  <c r="AC46" s="1"/>
  <c r="N68"/>
  <c r="N40" i="30" s="1"/>
  <c r="O80" i="4"/>
  <c r="M103"/>
  <c r="M72" i="30" s="1"/>
  <c r="P24" i="4"/>
  <c r="H68"/>
  <c r="H40" i="30" s="1"/>
  <c r="P53" i="4"/>
  <c r="O68"/>
  <c r="O40" i="30" s="1"/>
  <c r="U70" i="5"/>
  <c r="O66"/>
  <c r="G82"/>
  <c r="Y105"/>
  <c r="G70"/>
  <c r="W105"/>
  <c r="I105"/>
  <c r="J80" i="7"/>
  <c r="N10"/>
  <c r="J33"/>
  <c r="J9" i="30" s="1"/>
  <c r="J12" i="5"/>
  <c r="Z82" i="7"/>
  <c r="Z14" i="5"/>
  <c r="Z84" s="1"/>
  <c r="Z33" i="7"/>
  <c r="Z9" i="30" s="1"/>
  <c r="AB12" i="7"/>
  <c r="AC12" s="1"/>
  <c r="T85"/>
  <c r="V15"/>
  <c r="T17" i="5"/>
  <c r="T87" s="1"/>
  <c r="T33" i="7"/>
  <c r="T9" i="30" s="1"/>
  <c r="D87" i="7"/>
  <c r="D33"/>
  <c r="D9" i="30" s="1"/>
  <c r="D19" i="5"/>
  <c r="H17" i="7"/>
  <c r="V17"/>
  <c r="R87"/>
  <c r="V87" s="1"/>
  <c r="R19" i="5"/>
  <c r="R88" i="7"/>
  <c r="V88" s="1"/>
  <c r="V18"/>
  <c r="R20" i="5"/>
  <c r="AB19" i="7"/>
  <c r="X89"/>
  <c r="AB89" s="1"/>
  <c r="X21" i="5"/>
  <c r="AB20" i="7"/>
  <c r="X90"/>
  <c r="AB90" s="1"/>
  <c r="X22" i="5"/>
  <c r="L91" i="7"/>
  <c r="N91" s="1"/>
  <c r="N21"/>
  <c r="L23" i="5"/>
  <c r="L93" s="1"/>
  <c r="F92" i="7"/>
  <c r="H92" s="1"/>
  <c r="P92" s="1"/>
  <c r="H22"/>
  <c r="P22" s="1"/>
  <c r="F24" i="5"/>
  <c r="F94" s="1"/>
  <c r="X92" i="7"/>
  <c r="AB92" s="1"/>
  <c r="AB22"/>
  <c r="X24" i="5"/>
  <c r="Z93" i="7"/>
  <c r="AB93" s="1"/>
  <c r="AB23"/>
  <c r="Z25" i="5"/>
  <c r="Z95" s="1"/>
  <c r="L94" i="7"/>
  <c r="N94" s="1"/>
  <c r="L26" i="5"/>
  <c r="L96" s="1"/>
  <c r="N24" i="7"/>
  <c r="D95"/>
  <c r="H95" s="1"/>
  <c r="H25"/>
  <c r="D27" i="5"/>
  <c r="V25" i="7"/>
  <c r="R95"/>
  <c r="V95" s="1"/>
  <c r="R27" i="5"/>
  <c r="J96" i="7"/>
  <c r="N96" s="1"/>
  <c r="P96" s="1"/>
  <c r="N26"/>
  <c r="P26" s="1"/>
  <c r="J28" i="5"/>
  <c r="AB26" i="7"/>
  <c r="Z96"/>
  <c r="AB96" s="1"/>
  <c r="Z28" i="5"/>
  <c r="Z98" s="1"/>
  <c r="R97" i="7"/>
  <c r="V97" s="1"/>
  <c r="R29" i="5"/>
  <c r="V27" i="7"/>
  <c r="F98"/>
  <c r="H98" s="1"/>
  <c r="H28"/>
  <c r="F30" i="5"/>
  <c r="F100" s="1"/>
  <c r="AB28" i="7"/>
  <c r="X98"/>
  <c r="AB98" s="1"/>
  <c r="X30" i="5"/>
  <c r="L99" i="7"/>
  <c r="N99" s="1"/>
  <c r="N29"/>
  <c r="L31" i="5"/>
  <c r="L101" s="1"/>
  <c r="F100" i="7"/>
  <c r="H100" s="1"/>
  <c r="P100" s="1"/>
  <c r="H30"/>
  <c r="P30" s="1"/>
  <c r="F32" i="5"/>
  <c r="F102" s="1"/>
  <c r="X100" i="7"/>
  <c r="AB100" s="1"/>
  <c r="AB30"/>
  <c r="X32" i="5"/>
  <c r="N31" i="7"/>
  <c r="J101"/>
  <c r="N101" s="1"/>
  <c r="J33" i="5"/>
  <c r="Z101" i="7"/>
  <c r="AB101" s="1"/>
  <c r="AB31"/>
  <c r="Z33" i="5"/>
  <c r="Z103" s="1"/>
  <c r="L102" i="7"/>
  <c r="N102" s="1"/>
  <c r="N32"/>
  <c r="L34" i="5"/>
  <c r="L104" s="1"/>
  <c r="F80" i="9"/>
  <c r="H10"/>
  <c r="F12" i="5"/>
  <c r="F33" i="9"/>
  <c r="F11" i="30" s="1"/>
  <c r="F82" i="9"/>
  <c r="H82" s="1"/>
  <c r="P82" s="1"/>
  <c r="AC82" s="1"/>
  <c r="H12"/>
  <c r="P12" s="1"/>
  <c r="AC12" s="1"/>
  <c r="F14" i="5"/>
  <c r="F84" s="1"/>
  <c r="F84" i="9"/>
  <c r="H84" s="1"/>
  <c r="P84" s="1"/>
  <c r="AC84" s="1"/>
  <c r="F16" i="5"/>
  <c r="F86" s="1"/>
  <c r="H14" i="9"/>
  <c r="P14" s="1"/>
  <c r="AC14" s="1"/>
  <c r="F86"/>
  <c r="H86" s="1"/>
  <c r="P86" s="1"/>
  <c r="AC86" s="1"/>
  <c r="F18" i="5"/>
  <c r="F88" s="1"/>
  <c r="H16" i="9"/>
  <c r="P16" s="1"/>
  <c r="AC16" s="1"/>
  <c r="F88"/>
  <c r="H88" s="1"/>
  <c r="P88" s="1"/>
  <c r="AC88" s="1"/>
  <c r="H18"/>
  <c r="P18" s="1"/>
  <c r="AC18" s="1"/>
  <c r="F20" i="5"/>
  <c r="F90" s="1"/>
  <c r="F90" i="9"/>
  <c r="H90" s="1"/>
  <c r="P90" s="1"/>
  <c r="AC90" s="1"/>
  <c r="F22" i="5"/>
  <c r="F92" s="1"/>
  <c r="H20" i="9"/>
  <c r="P20" s="1"/>
  <c r="AC20" s="1"/>
  <c r="F92"/>
  <c r="H92" s="1"/>
  <c r="P92" s="1"/>
  <c r="AC92" s="1"/>
  <c r="H22"/>
  <c r="P22" s="1"/>
  <c r="AC22" s="1"/>
  <c r="T93"/>
  <c r="V23"/>
  <c r="T33"/>
  <c r="T11" i="30" s="1"/>
  <c r="D95" i="9"/>
  <c r="H95" s="1"/>
  <c r="P95" s="1"/>
  <c r="H25"/>
  <c r="P25" s="1"/>
  <c r="D96"/>
  <c r="H96" s="1"/>
  <c r="H26"/>
  <c r="D28" i="5"/>
  <c r="X97" i="9"/>
  <c r="AB27"/>
  <c r="X33"/>
  <c r="X11" i="30" s="1"/>
  <c r="X29" i="5"/>
  <c r="T98" i="9"/>
  <c r="V98" s="1"/>
  <c r="V28"/>
  <c r="T30" i="5"/>
  <c r="T100" s="1"/>
  <c r="V29" i="9"/>
  <c r="R99"/>
  <c r="V99" s="1"/>
  <c r="R31" i="5"/>
  <c r="T48"/>
  <c r="V46" i="26"/>
  <c r="T68"/>
  <c r="T50" i="30" s="1"/>
  <c r="T64" s="1"/>
  <c r="T81" i="26"/>
  <c r="X81" i="7"/>
  <c r="AB11"/>
  <c r="X13" i="5"/>
  <c r="X33" i="7"/>
  <c r="X9" i="30" s="1"/>
  <c r="J84" i="7"/>
  <c r="N84" s="1"/>
  <c r="P84" s="1"/>
  <c r="AC84" s="1"/>
  <c r="N14"/>
  <c r="P14" s="1"/>
  <c r="AC14" s="1"/>
  <c r="J16" i="5"/>
  <c r="R86" i="7"/>
  <c r="R18" i="5"/>
  <c r="V16" i="7"/>
  <c r="AC16" s="1"/>
  <c r="R33"/>
  <c r="R9" i="30" s="1"/>
  <c r="N17" i="7"/>
  <c r="L87"/>
  <c r="L19" i="5"/>
  <c r="L89" s="1"/>
  <c r="L33" i="7"/>
  <c r="L9" i="30" s="1"/>
  <c r="D88" i="7"/>
  <c r="H88" s="1"/>
  <c r="P88" s="1"/>
  <c r="H18"/>
  <c r="P18" s="1"/>
  <c r="D20" i="5"/>
  <c r="J89" i="7"/>
  <c r="N89" s="1"/>
  <c r="P89" s="1"/>
  <c r="AC89" s="1"/>
  <c r="N19"/>
  <c r="P19" s="1"/>
  <c r="J21" i="5"/>
  <c r="L90" i="7"/>
  <c r="N90" s="1"/>
  <c r="P90" s="1"/>
  <c r="AC90" s="1"/>
  <c r="N20"/>
  <c r="P20" s="1"/>
  <c r="L22" i="5"/>
  <c r="L92" s="1"/>
  <c r="H21" i="7"/>
  <c r="P21" s="1"/>
  <c r="F91"/>
  <c r="F23" i="5"/>
  <c r="F33" i="7"/>
  <c r="F9" i="30" s="1"/>
  <c r="X91" i="7"/>
  <c r="AB91" s="1"/>
  <c r="AB21"/>
  <c r="X23" i="5"/>
  <c r="R92" i="7"/>
  <c r="V92" s="1"/>
  <c r="R24" i="5"/>
  <c r="V22" i="7"/>
  <c r="H23"/>
  <c r="F93"/>
  <c r="H93" s="1"/>
  <c r="F25" i="5"/>
  <c r="F95" s="1"/>
  <c r="V23" i="7"/>
  <c r="T93"/>
  <c r="V93" s="1"/>
  <c r="T25" i="5"/>
  <c r="T95" s="1"/>
  <c r="H24" i="7"/>
  <c r="F94"/>
  <c r="H94" s="1"/>
  <c r="P94" s="1"/>
  <c r="F26" i="5"/>
  <c r="F96" s="1"/>
  <c r="T94" i="7"/>
  <c r="V94" s="1"/>
  <c r="T26" i="5"/>
  <c r="T96" s="1"/>
  <c r="V24" i="7"/>
  <c r="N25"/>
  <c r="L95"/>
  <c r="N95" s="1"/>
  <c r="L27" i="5"/>
  <c r="L97" s="1"/>
  <c r="Z95" i="7"/>
  <c r="AB95" s="1"/>
  <c r="AB25"/>
  <c r="Z27" i="5"/>
  <c r="Z97" s="1"/>
  <c r="R96" i="7"/>
  <c r="V96" s="1"/>
  <c r="V26"/>
  <c r="R28" i="5"/>
  <c r="F97" i="7"/>
  <c r="H97" s="1"/>
  <c r="P97" s="1"/>
  <c r="H27"/>
  <c r="P27" s="1"/>
  <c r="F29" i="5"/>
  <c r="F99" s="1"/>
  <c r="AB27" i="7"/>
  <c r="Z97"/>
  <c r="AB97" s="1"/>
  <c r="Z29" i="5"/>
  <c r="Z99" s="1"/>
  <c r="L98" i="7"/>
  <c r="N98" s="1"/>
  <c r="N28"/>
  <c r="L30" i="5"/>
  <c r="L100" s="1"/>
  <c r="H29" i="7"/>
  <c r="P29" s="1"/>
  <c r="F99"/>
  <c r="H99" s="1"/>
  <c r="P99" s="1"/>
  <c r="F31" i="5"/>
  <c r="F101" s="1"/>
  <c r="X99" i="7"/>
  <c r="AB99" s="1"/>
  <c r="AB29"/>
  <c r="X31" i="5"/>
  <c r="R100" i="7"/>
  <c r="V100" s="1"/>
  <c r="V30"/>
  <c r="R32" i="5"/>
  <c r="H31" i="7"/>
  <c r="F101"/>
  <c r="H101" s="1"/>
  <c r="F33" i="5"/>
  <c r="F103" s="1"/>
  <c r="V31" i="7"/>
  <c r="T101"/>
  <c r="V101" s="1"/>
  <c r="T33" i="5"/>
  <c r="T103" s="1"/>
  <c r="H32" i="7"/>
  <c r="P32" s="1"/>
  <c r="F102"/>
  <c r="H102" s="1"/>
  <c r="P102" s="1"/>
  <c r="F34" i="5"/>
  <c r="F104" s="1"/>
  <c r="T102" i="7"/>
  <c r="V102" s="1"/>
  <c r="V32"/>
  <c r="T34" i="5"/>
  <c r="T104" s="1"/>
  <c r="L81" i="9"/>
  <c r="N11"/>
  <c r="L13" i="5"/>
  <c r="L83" s="1"/>
  <c r="L33" i="9"/>
  <c r="L11" i="30" s="1"/>
  <c r="L83" i="9"/>
  <c r="N83" s="1"/>
  <c r="P83" s="1"/>
  <c r="AC83" s="1"/>
  <c r="N13"/>
  <c r="P13" s="1"/>
  <c r="AC13" s="1"/>
  <c r="L15" i="5"/>
  <c r="L85" s="1"/>
  <c r="L85" i="9"/>
  <c r="N85" s="1"/>
  <c r="P85" s="1"/>
  <c r="AC85" s="1"/>
  <c r="N15"/>
  <c r="P15" s="1"/>
  <c r="AC15" s="1"/>
  <c r="L17" i="5"/>
  <c r="L87" s="1"/>
  <c r="L87" i="9"/>
  <c r="N87" s="1"/>
  <c r="P87" s="1"/>
  <c r="AC87" s="1"/>
  <c r="N17"/>
  <c r="P17" s="1"/>
  <c r="AC17" s="1"/>
  <c r="L89"/>
  <c r="N89" s="1"/>
  <c r="P89" s="1"/>
  <c r="AC89" s="1"/>
  <c r="L21" i="5"/>
  <c r="L91" s="1"/>
  <c r="N19" i="9"/>
  <c r="P19" s="1"/>
  <c r="AC19" s="1"/>
  <c r="L91"/>
  <c r="N91" s="1"/>
  <c r="P91" s="1"/>
  <c r="AC91" s="1"/>
  <c r="N21"/>
  <c r="P21" s="1"/>
  <c r="AC21" s="1"/>
  <c r="D93"/>
  <c r="D25" i="5"/>
  <c r="H23" i="9"/>
  <c r="P23" s="1"/>
  <c r="D33"/>
  <c r="D11" i="30" s="1"/>
  <c r="F94" i="9"/>
  <c r="H94" s="1"/>
  <c r="P94" s="1"/>
  <c r="AC94" s="1"/>
  <c r="H24"/>
  <c r="P24" s="1"/>
  <c r="AC24" s="1"/>
  <c r="T95"/>
  <c r="V95" s="1"/>
  <c r="T27" i="5"/>
  <c r="T97" s="1"/>
  <c r="V25" i="9"/>
  <c r="L96"/>
  <c r="N96" s="1"/>
  <c r="N26"/>
  <c r="L28" i="5"/>
  <c r="L98" s="1"/>
  <c r="R97" i="9"/>
  <c r="V27"/>
  <c r="R33"/>
  <c r="R11" i="30" s="1"/>
  <c r="H28" i="9"/>
  <c r="P28" s="1"/>
  <c r="AC28" s="1"/>
  <c r="F98"/>
  <c r="H98" s="1"/>
  <c r="P98" s="1"/>
  <c r="AC98" s="1"/>
  <c r="D99"/>
  <c r="H99" s="1"/>
  <c r="P99" s="1"/>
  <c r="H29"/>
  <c r="P29" s="1"/>
  <c r="D31" i="5"/>
  <c r="H30" i="9"/>
  <c r="P30" s="1"/>
  <c r="D100"/>
  <c r="H100" s="1"/>
  <c r="P100" s="1"/>
  <c r="D32" i="5"/>
  <c r="J101" i="9"/>
  <c r="N31"/>
  <c r="P31" s="1"/>
  <c r="J33"/>
  <c r="J11" i="30" s="1"/>
  <c r="Z101" i="9"/>
  <c r="AB31"/>
  <c r="Z33"/>
  <c r="Z11" i="30" s="1"/>
  <c r="X102" i="9"/>
  <c r="AB102" s="1"/>
  <c r="X34" i="5"/>
  <c r="AB32" i="9"/>
  <c r="V9" i="10"/>
  <c r="T79"/>
  <c r="T11" i="5"/>
  <c r="T33" i="10"/>
  <c r="T12" i="30" s="1"/>
  <c r="J80" i="10"/>
  <c r="N80" s="1"/>
  <c r="P80" s="1"/>
  <c r="N10"/>
  <c r="P10" s="1"/>
  <c r="H11"/>
  <c r="D81"/>
  <c r="D33"/>
  <c r="D12" i="30" s="1"/>
  <c r="D13" i="5"/>
  <c r="V11" i="10"/>
  <c r="R33"/>
  <c r="R12" i="30" s="1"/>
  <c r="R81" i="10"/>
  <c r="R13" i="5"/>
  <c r="R82" i="10"/>
  <c r="V82" s="1"/>
  <c r="V12"/>
  <c r="R14" i="5"/>
  <c r="F83" i="10"/>
  <c r="H83" s="1"/>
  <c r="F15" i="5"/>
  <c r="F85" s="1"/>
  <c r="H13" i="10"/>
  <c r="R83"/>
  <c r="V83" s="1"/>
  <c r="V13"/>
  <c r="R15" i="5"/>
  <c r="J84" i="10"/>
  <c r="N84" s="1"/>
  <c r="P84" s="1"/>
  <c r="N14"/>
  <c r="P14" s="1"/>
  <c r="D85"/>
  <c r="H85" s="1"/>
  <c r="H15"/>
  <c r="D17" i="5"/>
  <c r="V15" i="10"/>
  <c r="R85"/>
  <c r="V85" s="1"/>
  <c r="R17" i="5"/>
  <c r="R86" i="10"/>
  <c r="V86" s="1"/>
  <c r="V16"/>
  <c r="H17"/>
  <c r="F87"/>
  <c r="H87" s="1"/>
  <c r="F19" i="5"/>
  <c r="F89" s="1"/>
  <c r="T87" i="10"/>
  <c r="V87" s="1"/>
  <c r="V17"/>
  <c r="T19" i="5"/>
  <c r="T89" s="1"/>
  <c r="N18" i="10"/>
  <c r="J88"/>
  <c r="N88" s="1"/>
  <c r="J20" i="5"/>
  <c r="AB18" i="10"/>
  <c r="X88"/>
  <c r="AB88" s="1"/>
  <c r="X20" i="5"/>
  <c r="L89" i="10"/>
  <c r="N89" s="1"/>
  <c r="N19"/>
  <c r="X89"/>
  <c r="AB89" s="1"/>
  <c r="AB19"/>
  <c r="N20"/>
  <c r="L90"/>
  <c r="N90" s="1"/>
  <c r="Z90"/>
  <c r="AB90" s="1"/>
  <c r="AB20"/>
  <c r="Z22" i="5"/>
  <c r="Z92" s="1"/>
  <c r="J91" i="10"/>
  <c r="N91" s="1"/>
  <c r="N21"/>
  <c r="J23" i="5"/>
  <c r="AB21" i="10"/>
  <c r="Z91"/>
  <c r="AB91" s="1"/>
  <c r="Z23" i="5"/>
  <c r="Z93" s="1"/>
  <c r="N22" i="10"/>
  <c r="J92"/>
  <c r="N92" s="1"/>
  <c r="J24" i="5"/>
  <c r="AB22" i="10"/>
  <c r="X92"/>
  <c r="AB92" s="1"/>
  <c r="N23"/>
  <c r="L93"/>
  <c r="N93" s="1"/>
  <c r="L25" i="5"/>
  <c r="L95" s="1"/>
  <c r="X93" i="10"/>
  <c r="AB93" s="1"/>
  <c r="AB23"/>
  <c r="X25" i="5"/>
  <c r="L94" i="10"/>
  <c r="N94" s="1"/>
  <c r="N24"/>
  <c r="Z94"/>
  <c r="AB94" s="1"/>
  <c r="Z26" i="5"/>
  <c r="Z96" s="1"/>
  <c r="AB24" i="10"/>
  <c r="J95"/>
  <c r="N95" s="1"/>
  <c r="N25"/>
  <c r="J27" i="5"/>
  <c r="Z95" i="10"/>
  <c r="AB95" s="1"/>
  <c r="AB25"/>
  <c r="N26"/>
  <c r="J96"/>
  <c r="N96" s="1"/>
  <c r="AB26"/>
  <c r="X96"/>
  <c r="AB96" s="1"/>
  <c r="X28" i="5"/>
  <c r="L97" i="10"/>
  <c r="N97" s="1"/>
  <c r="L29" i="5"/>
  <c r="L99" s="1"/>
  <c r="N27" i="10"/>
  <c r="X97"/>
  <c r="AB97" s="1"/>
  <c r="AB27"/>
  <c r="N28"/>
  <c r="L98"/>
  <c r="N98" s="1"/>
  <c r="Z98"/>
  <c r="AB98" s="1"/>
  <c r="AB28"/>
  <c r="Z30" i="5"/>
  <c r="Z100" s="1"/>
  <c r="J99" i="10"/>
  <c r="N99" s="1"/>
  <c r="J31" i="5"/>
  <c r="N29" i="10"/>
  <c r="AB29"/>
  <c r="Z99"/>
  <c r="AB99" s="1"/>
  <c r="Z31" i="5"/>
  <c r="Z101" s="1"/>
  <c r="N30" i="10"/>
  <c r="J100"/>
  <c r="N100" s="1"/>
  <c r="J32" i="5"/>
  <c r="AB30" i="10"/>
  <c r="X100"/>
  <c r="AB100" s="1"/>
  <c r="N31"/>
  <c r="L101"/>
  <c r="N101" s="1"/>
  <c r="L33" i="5"/>
  <c r="L103" s="1"/>
  <c r="X101" i="10"/>
  <c r="AB101" s="1"/>
  <c r="AB31"/>
  <c r="X33" i="5"/>
  <c r="L102" i="10"/>
  <c r="N102" s="1"/>
  <c r="N32"/>
  <c r="Z102"/>
  <c r="AB102" s="1"/>
  <c r="AB32"/>
  <c r="Z34" i="5"/>
  <c r="Z104" s="1"/>
  <c r="D82" i="11"/>
  <c r="H82" s="1"/>
  <c r="H12"/>
  <c r="D14" i="5"/>
  <c r="D81" i="11"/>
  <c r="D33"/>
  <c r="D13" i="30" s="1"/>
  <c r="H11" i="11"/>
  <c r="P11" s="1"/>
  <c r="F80"/>
  <c r="H80" s="1"/>
  <c r="P80" s="1"/>
  <c r="H10"/>
  <c r="P10" s="1"/>
  <c r="AC10" s="1"/>
  <c r="L79"/>
  <c r="N9"/>
  <c r="L33"/>
  <c r="L13" i="30" s="1"/>
  <c r="L11" i="5"/>
  <c r="T81" i="11"/>
  <c r="T13" i="5"/>
  <c r="L83" i="11"/>
  <c r="N83" s="1"/>
  <c r="P83" s="1"/>
  <c r="N13"/>
  <c r="P13" s="1"/>
  <c r="R84"/>
  <c r="V84" s="1"/>
  <c r="AC84" s="1"/>
  <c r="V14"/>
  <c r="AC14" s="1"/>
  <c r="R16" i="5"/>
  <c r="R85" i="11"/>
  <c r="V85" s="1"/>
  <c r="V15"/>
  <c r="X86"/>
  <c r="AB16"/>
  <c r="X18" i="5"/>
  <c r="X33" i="11"/>
  <c r="X13" i="30" s="1"/>
  <c r="X87" i="11"/>
  <c r="AB87" s="1"/>
  <c r="AB17"/>
  <c r="X19" i="5"/>
  <c r="R88" i="11"/>
  <c r="V88" s="1"/>
  <c r="V18"/>
  <c r="R89"/>
  <c r="V89" s="1"/>
  <c r="V19"/>
  <c r="X90"/>
  <c r="AB90" s="1"/>
  <c r="AB20"/>
  <c r="X91"/>
  <c r="AB91" s="1"/>
  <c r="AB21"/>
  <c r="L92"/>
  <c r="N92" s="1"/>
  <c r="N22"/>
  <c r="L24" i="5"/>
  <c r="L94" s="1"/>
  <c r="N23" i="11"/>
  <c r="P23" s="1"/>
  <c r="J93"/>
  <c r="N93" s="1"/>
  <c r="P93" s="1"/>
  <c r="F94"/>
  <c r="H94" s="1"/>
  <c r="P94" s="1"/>
  <c r="H24"/>
  <c r="P24" s="1"/>
  <c r="D95"/>
  <c r="H95" s="1"/>
  <c r="P95" s="1"/>
  <c r="H25"/>
  <c r="P25" s="1"/>
  <c r="F96"/>
  <c r="H96" s="1"/>
  <c r="H26"/>
  <c r="F28" i="5"/>
  <c r="F98" s="1"/>
  <c r="AB26" i="11"/>
  <c r="X96"/>
  <c r="AB96" s="1"/>
  <c r="V27"/>
  <c r="T97"/>
  <c r="V97" s="1"/>
  <c r="T29" i="5"/>
  <c r="T99" s="1"/>
  <c r="N28" i="11"/>
  <c r="P28" s="1"/>
  <c r="J98"/>
  <c r="N98" s="1"/>
  <c r="P98" s="1"/>
  <c r="J30" i="5"/>
  <c r="J99" i="11"/>
  <c r="N99" s="1"/>
  <c r="N29"/>
  <c r="P29" s="1"/>
  <c r="AB29"/>
  <c r="Z99"/>
  <c r="AB99" s="1"/>
  <c r="R100"/>
  <c r="V100" s="1"/>
  <c r="V30"/>
  <c r="N31"/>
  <c r="P31" s="1"/>
  <c r="J101"/>
  <c r="N101" s="1"/>
  <c r="P101" s="1"/>
  <c r="H32"/>
  <c r="F102"/>
  <c r="H102" s="1"/>
  <c r="T102"/>
  <c r="V102" s="1"/>
  <c r="V32"/>
  <c r="L81" i="14"/>
  <c r="N11"/>
  <c r="L33"/>
  <c r="L17" i="30" s="1"/>
  <c r="J83" i="14"/>
  <c r="N13"/>
  <c r="P13" s="1"/>
  <c r="J33"/>
  <c r="J17" i="30" s="1"/>
  <c r="F84" i="14"/>
  <c r="H84" s="1"/>
  <c r="P84" s="1"/>
  <c r="AC84" s="1"/>
  <c r="H14"/>
  <c r="P14" s="1"/>
  <c r="AC14" s="1"/>
  <c r="R85"/>
  <c r="V85" s="1"/>
  <c r="V15"/>
  <c r="J87"/>
  <c r="N87" s="1"/>
  <c r="P87" s="1"/>
  <c r="N17"/>
  <c r="P17" s="1"/>
  <c r="F88"/>
  <c r="H88" s="1"/>
  <c r="P88" s="1"/>
  <c r="AC88" s="1"/>
  <c r="H18"/>
  <c r="P18" s="1"/>
  <c r="AC18" s="1"/>
  <c r="R89"/>
  <c r="V89" s="1"/>
  <c r="V19"/>
  <c r="J91"/>
  <c r="N91" s="1"/>
  <c r="P91" s="1"/>
  <c r="N21"/>
  <c r="P21" s="1"/>
  <c r="F92"/>
  <c r="H92" s="1"/>
  <c r="P92" s="1"/>
  <c r="AC92" s="1"/>
  <c r="H22"/>
  <c r="P22" s="1"/>
  <c r="AC22" s="1"/>
  <c r="R93"/>
  <c r="V93" s="1"/>
  <c r="V23"/>
  <c r="J95"/>
  <c r="N95" s="1"/>
  <c r="P95" s="1"/>
  <c r="N25"/>
  <c r="P25" s="1"/>
  <c r="F96"/>
  <c r="H96" s="1"/>
  <c r="P96" s="1"/>
  <c r="AC96" s="1"/>
  <c r="H26"/>
  <c r="P26" s="1"/>
  <c r="AC26" s="1"/>
  <c r="R97"/>
  <c r="V97" s="1"/>
  <c r="V27"/>
  <c r="J99"/>
  <c r="N99" s="1"/>
  <c r="P99" s="1"/>
  <c r="N29"/>
  <c r="P29" s="1"/>
  <c r="AB29"/>
  <c r="Z99"/>
  <c r="Z33"/>
  <c r="Z17" i="30" s="1"/>
  <c r="X100" i="14"/>
  <c r="AB30"/>
  <c r="X33"/>
  <c r="X17" i="30" s="1"/>
  <c r="T101" i="14"/>
  <c r="V31"/>
  <c r="T33"/>
  <c r="T17" i="30" s="1"/>
  <c r="T102" i="14"/>
  <c r="V102" s="1"/>
  <c r="V32"/>
  <c r="L20" i="30"/>
  <c r="L12" i="5"/>
  <c r="L82" s="1"/>
  <c r="X14"/>
  <c r="D20" i="30"/>
  <c r="J20"/>
  <c r="Z19" i="5"/>
  <c r="Z89" s="1"/>
  <c r="Z20" i="30"/>
  <c r="Z20" i="5"/>
  <c r="Z90" s="1"/>
  <c r="Z21"/>
  <c r="Z91" s="1"/>
  <c r="X26"/>
  <c r="N23" i="7"/>
  <c r="J93"/>
  <c r="N93" s="1"/>
  <c r="J25" i="5"/>
  <c r="D97" i="9"/>
  <c r="H97" s="1"/>
  <c r="P97" s="1"/>
  <c r="D29" i="5"/>
  <c r="H27" i="9"/>
  <c r="P27" s="1"/>
  <c r="AB33"/>
  <c r="AB11" i="30" s="1"/>
  <c r="T100" i="9"/>
  <c r="V100" s="1"/>
  <c r="V30"/>
  <c r="T32" i="5"/>
  <c r="T102" s="1"/>
  <c r="R101" i="9"/>
  <c r="V101" s="1"/>
  <c r="V31"/>
  <c r="R33" i="5"/>
  <c r="L102" i="9"/>
  <c r="N102" s="1"/>
  <c r="P102" s="1"/>
  <c r="N32"/>
  <c r="P32" s="1"/>
  <c r="AC32" s="1"/>
  <c r="N9" i="10"/>
  <c r="J33"/>
  <c r="J12" i="30" s="1"/>
  <c r="J79" i="10"/>
  <c r="J11" i="5"/>
  <c r="Z33" i="10"/>
  <c r="Z12" i="30" s="1"/>
  <c r="Z79" i="10"/>
  <c r="AB9"/>
  <c r="Z11" i="5"/>
  <c r="X80" i="10"/>
  <c r="X33"/>
  <c r="X12" i="30" s="1"/>
  <c r="X12" i="5"/>
  <c r="AB10" i="10"/>
  <c r="L81"/>
  <c r="L33"/>
  <c r="L12" i="30" s="1"/>
  <c r="F33" i="10"/>
  <c r="F12" i="30" s="1"/>
  <c r="F82" i="10"/>
  <c r="H12"/>
  <c r="P12" s="1"/>
  <c r="Z82"/>
  <c r="AB82" s="1"/>
  <c r="AB12"/>
  <c r="J83"/>
  <c r="N83" s="1"/>
  <c r="N13"/>
  <c r="J15" i="5"/>
  <c r="Z83" i="10"/>
  <c r="AB83" s="1"/>
  <c r="AB13"/>
  <c r="Z15" i="5"/>
  <c r="Z85" s="1"/>
  <c r="X84" i="10"/>
  <c r="AB84" s="1"/>
  <c r="AB14"/>
  <c r="X16" i="5"/>
  <c r="J85" i="10"/>
  <c r="N85" s="1"/>
  <c r="N15"/>
  <c r="J17" i="5"/>
  <c r="F86" i="10"/>
  <c r="H86" s="1"/>
  <c r="P86" s="1"/>
  <c r="H16"/>
  <c r="P16" s="1"/>
  <c r="Z86"/>
  <c r="AB86" s="1"/>
  <c r="AB16"/>
  <c r="Z18" i="5"/>
  <c r="Z88" s="1"/>
  <c r="N17" i="10"/>
  <c r="J87"/>
  <c r="N87" s="1"/>
  <c r="J19" i="5"/>
  <c r="D88" i="10"/>
  <c r="H88" s="1"/>
  <c r="H18"/>
  <c r="T88"/>
  <c r="V88" s="1"/>
  <c r="T20" i="5"/>
  <c r="T90" s="1"/>
  <c r="F89" i="10"/>
  <c r="H89" s="1"/>
  <c r="P89" s="1"/>
  <c r="H19"/>
  <c r="F21" i="5"/>
  <c r="F91" s="1"/>
  <c r="R89" i="10"/>
  <c r="V89" s="1"/>
  <c r="V19"/>
  <c r="R21" i="5"/>
  <c r="H20" i="10"/>
  <c r="P20" s="1"/>
  <c r="D90"/>
  <c r="H90" s="1"/>
  <c r="P90" s="1"/>
  <c r="D22" i="5"/>
  <c r="V20" i="10"/>
  <c r="R90"/>
  <c r="V90" s="1"/>
  <c r="R22" i="5"/>
  <c r="H21" i="10"/>
  <c r="P21" s="1"/>
  <c r="F91"/>
  <c r="H91" s="1"/>
  <c r="V21"/>
  <c r="R91"/>
  <c r="V91" s="1"/>
  <c r="R23" i="5"/>
  <c r="D92" i="10"/>
  <c r="H92" s="1"/>
  <c r="H22"/>
  <c r="D24" i="5"/>
  <c r="V22" i="10"/>
  <c r="T92"/>
  <c r="V92" s="1"/>
  <c r="T24" i="5"/>
  <c r="T94" s="1"/>
  <c r="F93" i="10"/>
  <c r="H93" s="1"/>
  <c r="P93" s="1"/>
  <c r="H23"/>
  <c r="P23" s="1"/>
  <c r="R93"/>
  <c r="V93" s="1"/>
  <c r="V23"/>
  <c r="R25" i="5"/>
  <c r="H24" i="10"/>
  <c r="D94"/>
  <c r="H94" s="1"/>
  <c r="D26" i="5"/>
  <c r="V24" i="10"/>
  <c r="R94"/>
  <c r="V94" s="1"/>
  <c r="R26" i="5"/>
  <c r="F95" i="10"/>
  <c r="H95" s="1"/>
  <c r="F27" i="5"/>
  <c r="F97" s="1"/>
  <c r="V25" i="10"/>
  <c r="R95"/>
  <c r="V95" s="1"/>
  <c r="D96"/>
  <c r="H96" s="1"/>
  <c r="H26"/>
  <c r="T96"/>
  <c r="V96" s="1"/>
  <c r="T28" i="5"/>
  <c r="T98" s="1"/>
  <c r="F97" i="10"/>
  <c r="H97" s="1"/>
  <c r="H27"/>
  <c r="P27" s="1"/>
  <c r="R97"/>
  <c r="V97" s="1"/>
  <c r="V27"/>
  <c r="H28"/>
  <c r="D98"/>
  <c r="H98" s="1"/>
  <c r="P98" s="1"/>
  <c r="D30" i="5"/>
  <c r="V28" i="10"/>
  <c r="R98"/>
  <c r="V98" s="1"/>
  <c r="R30" i="5"/>
  <c r="H29" i="10"/>
  <c r="F99"/>
  <c r="H99" s="1"/>
  <c r="P99" s="1"/>
  <c r="V29"/>
  <c r="R99"/>
  <c r="V99" s="1"/>
  <c r="D100"/>
  <c r="H100" s="1"/>
  <c r="P100" s="1"/>
  <c r="H30"/>
  <c r="V30"/>
  <c r="T100"/>
  <c r="V100" s="1"/>
  <c r="F101"/>
  <c r="H101" s="1"/>
  <c r="H31"/>
  <c r="R101"/>
  <c r="V101" s="1"/>
  <c r="V31"/>
  <c r="H32"/>
  <c r="D102"/>
  <c r="H102" s="1"/>
  <c r="D34" i="5"/>
  <c r="V32" i="10"/>
  <c r="R102"/>
  <c r="V102" s="1"/>
  <c r="R34" i="5"/>
  <c r="L82" i="11"/>
  <c r="N82" s="1"/>
  <c r="L14" i="5"/>
  <c r="L84" s="1"/>
  <c r="R81" i="11"/>
  <c r="V11"/>
  <c r="R33"/>
  <c r="R13" i="30" s="1"/>
  <c r="T80" i="11"/>
  <c r="T33"/>
  <c r="T13" i="30" s="1"/>
  <c r="T12" i="5"/>
  <c r="Z79" i="11"/>
  <c r="Z33"/>
  <c r="Z13" i="30" s="1"/>
  <c r="F79" i="11"/>
  <c r="F11" i="5"/>
  <c r="H9" i="11"/>
  <c r="F33"/>
  <c r="F13" i="30" s="1"/>
  <c r="Z82" i="11"/>
  <c r="AB82" s="1"/>
  <c r="AB12"/>
  <c r="Z83"/>
  <c r="AB83" s="1"/>
  <c r="AB13"/>
  <c r="D85"/>
  <c r="H85" s="1"/>
  <c r="H15"/>
  <c r="P15" s="1"/>
  <c r="J86"/>
  <c r="J33"/>
  <c r="J13" i="30" s="1"/>
  <c r="N16" i="11"/>
  <c r="P16" s="1"/>
  <c r="J18" i="5"/>
  <c r="J87" i="11"/>
  <c r="N87" s="1"/>
  <c r="P87" s="1"/>
  <c r="N17"/>
  <c r="P17" s="1"/>
  <c r="AC17" s="1"/>
  <c r="F88"/>
  <c r="H88" s="1"/>
  <c r="P88" s="1"/>
  <c r="H18"/>
  <c r="P18" s="1"/>
  <c r="D89"/>
  <c r="H89" s="1"/>
  <c r="P89" s="1"/>
  <c r="D21" i="5"/>
  <c r="H19" i="11"/>
  <c r="P19" s="1"/>
  <c r="AC19" s="1"/>
  <c r="J90"/>
  <c r="N90" s="1"/>
  <c r="P90" s="1"/>
  <c r="N20"/>
  <c r="P20" s="1"/>
  <c r="J22" i="5"/>
  <c r="J91" i="11"/>
  <c r="N91" s="1"/>
  <c r="P91" s="1"/>
  <c r="N21"/>
  <c r="P21" s="1"/>
  <c r="H22"/>
  <c r="F92"/>
  <c r="H92" s="1"/>
  <c r="P92" s="1"/>
  <c r="AB22"/>
  <c r="Z92"/>
  <c r="AB92" s="1"/>
  <c r="Z24" i="5"/>
  <c r="Z94" s="1"/>
  <c r="AB23" i="11"/>
  <c r="Z93"/>
  <c r="AB93" s="1"/>
  <c r="V24"/>
  <c r="T94"/>
  <c r="V94" s="1"/>
  <c r="R95"/>
  <c r="V95" s="1"/>
  <c r="V25"/>
  <c r="L96"/>
  <c r="N96" s="1"/>
  <c r="N26"/>
  <c r="N27"/>
  <c r="P27" s="1"/>
  <c r="J97"/>
  <c r="N97" s="1"/>
  <c r="P97" s="1"/>
  <c r="J29" i="5"/>
  <c r="Z97" i="11"/>
  <c r="AB97" s="1"/>
  <c r="AB27"/>
  <c r="AB28"/>
  <c r="X98"/>
  <c r="AB98" s="1"/>
  <c r="T99"/>
  <c r="V99" s="1"/>
  <c r="V29"/>
  <c r="T31" i="5"/>
  <c r="T101" s="1"/>
  <c r="H30" i="11"/>
  <c r="P30" s="1"/>
  <c r="D100"/>
  <c r="H100" s="1"/>
  <c r="P100" s="1"/>
  <c r="Z100"/>
  <c r="AB100" s="1"/>
  <c r="AB30"/>
  <c r="Z32" i="5"/>
  <c r="Z102" s="1"/>
  <c r="X101" i="11"/>
  <c r="AB101" s="1"/>
  <c r="AB31"/>
  <c r="J102"/>
  <c r="N102" s="1"/>
  <c r="J34" i="5"/>
  <c r="N32" i="11"/>
  <c r="F80" i="14"/>
  <c r="F33"/>
  <c r="F17" i="30" s="1"/>
  <c r="H10" i="14"/>
  <c r="F82"/>
  <c r="H82" s="1"/>
  <c r="P82" s="1"/>
  <c r="AC82" s="1"/>
  <c r="H12"/>
  <c r="P12" s="1"/>
  <c r="AC12" s="1"/>
  <c r="R83"/>
  <c r="R33"/>
  <c r="R17" i="30" s="1"/>
  <c r="V13" i="14"/>
  <c r="J85"/>
  <c r="N85" s="1"/>
  <c r="P85" s="1"/>
  <c r="AC85" s="1"/>
  <c r="N15"/>
  <c r="P15" s="1"/>
  <c r="AC15" s="1"/>
  <c r="F86"/>
  <c r="H86" s="1"/>
  <c r="P86" s="1"/>
  <c r="AC86" s="1"/>
  <c r="H16"/>
  <c r="P16" s="1"/>
  <c r="AC16" s="1"/>
  <c r="R87"/>
  <c r="V87" s="1"/>
  <c r="V17"/>
  <c r="J89"/>
  <c r="N89" s="1"/>
  <c r="P89" s="1"/>
  <c r="AC89" s="1"/>
  <c r="N19"/>
  <c r="P19" s="1"/>
  <c r="AC19" s="1"/>
  <c r="F90"/>
  <c r="H90" s="1"/>
  <c r="P90" s="1"/>
  <c r="AC90" s="1"/>
  <c r="H20"/>
  <c r="P20" s="1"/>
  <c r="AC20" s="1"/>
  <c r="R91"/>
  <c r="V91" s="1"/>
  <c r="V21"/>
  <c r="J93"/>
  <c r="N93" s="1"/>
  <c r="P93" s="1"/>
  <c r="AC93" s="1"/>
  <c r="N23"/>
  <c r="P23" s="1"/>
  <c r="AC23" s="1"/>
  <c r="F94"/>
  <c r="H94" s="1"/>
  <c r="P94" s="1"/>
  <c r="AC94" s="1"/>
  <c r="H24"/>
  <c r="P24" s="1"/>
  <c r="AC24" s="1"/>
  <c r="R95"/>
  <c r="V95" s="1"/>
  <c r="V25"/>
  <c r="J97"/>
  <c r="N97" s="1"/>
  <c r="P97" s="1"/>
  <c r="AC97" s="1"/>
  <c r="N27"/>
  <c r="P27" s="1"/>
  <c r="AC27" s="1"/>
  <c r="F98"/>
  <c r="H98" s="1"/>
  <c r="P98" s="1"/>
  <c r="AC98" s="1"/>
  <c r="H28"/>
  <c r="P28" s="1"/>
  <c r="AC28" s="1"/>
  <c r="R99"/>
  <c r="V99" s="1"/>
  <c r="V29"/>
  <c r="F100"/>
  <c r="H100" s="1"/>
  <c r="P100" s="1"/>
  <c r="H30"/>
  <c r="P30" s="1"/>
  <c r="J101"/>
  <c r="N101" s="1"/>
  <c r="P101" s="1"/>
  <c r="N31"/>
  <c r="P31" s="1"/>
  <c r="H32"/>
  <c r="P32" s="1"/>
  <c r="AC32" s="1"/>
  <c r="D102"/>
  <c r="D33"/>
  <c r="D17" i="30" s="1"/>
  <c r="R20"/>
  <c r="R11" i="5"/>
  <c r="X20" i="30"/>
  <c r="F20"/>
  <c r="T20"/>
  <c r="T18" i="5"/>
  <c r="T88" s="1"/>
  <c r="L20"/>
  <c r="L90" s="1"/>
  <c r="T102" i="16"/>
  <c r="T33"/>
  <c r="T22" i="30" s="1"/>
  <c r="V32" i="16"/>
  <c r="AC32" s="1"/>
  <c r="Z80" i="29"/>
  <c r="AB80" s="1"/>
  <c r="Z12" i="5"/>
  <c r="Z82" s="1"/>
  <c r="AB10" i="29"/>
  <c r="AC10" s="1"/>
  <c r="Z82"/>
  <c r="AB82" s="1"/>
  <c r="AC82" s="1"/>
  <c r="AB12"/>
  <c r="AC12" s="1"/>
  <c r="X84"/>
  <c r="AB14"/>
  <c r="AC14" s="1"/>
  <c r="X33"/>
  <c r="X29" i="30" s="1"/>
  <c r="J86" i="29"/>
  <c r="N86" s="1"/>
  <c r="P86" s="1"/>
  <c r="AC86" s="1"/>
  <c r="N16"/>
  <c r="P16" s="1"/>
  <c r="AC16" s="1"/>
  <c r="R87"/>
  <c r="R33"/>
  <c r="R29" i="30" s="1"/>
  <c r="V17" i="29"/>
  <c r="Z88"/>
  <c r="AB88" s="1"/>
  <c r="AB18"/>
  <c r="T89"/>
  <c r="T21" i="5"/>
  <c r="T91" s="1"/>
  <c r="V19" i="29"/>
  <c r="T33"/>
  <c r="T29" i="30" s="1"/>
  <c r="F91" i="29"/>
  <c r="H91" s="1"/>
  <c r="P91" s="1"/>
  <c r="H21"/>
  <c r="P21" s="1"/>
  <c r="X92"/>
  <c r="AB92" s="1"/>
  <c r="AB22"/>
  <c r="AC22" s="1"/>
  <c r="J94"/>
  <c r="N94" s="1"/>
  <c r="P94" s="1"/>
  <c r="AC94" s="1"/>
  <c r="N24"/>
  <c r="P24" s="1"/>
  <c r="AC24" s="1"/>
  <c r="J26" i="5"/>
  <c r="R95" i="29"/>
  <c r="V95" s="1"/>
  <c r="V25"/>
  <c r="AB26"/>
  <c r="Z96"/>
  <c r="AB96" s="1"/>
  <c r="J98"/>
  <c r="N98" s="1"/>
  <c r="P98" s="1"/>
  <c r="AC98" s="1"/>
  <c r="N28"/>
  <c r="P28" s="1"/>
  <c r="AC28" s="1"/>
  <c r="V29"/>
  <c r="T99"/>
  <c r="V99" s="1"/>
  <c r="H31"/>
  <c r="P31" s="1"/>
  <c r="D101"/>
  <c r="H101" s="1"/>
  <c r="P101" s="1"/>
  <c r="J102"/>
  <c r="N102" s="1"/>
  <c r="P102" s="1"/>
  <c r="N32"/>
  <c r="P32" s="1"/>
  <c r="L79" i="23"/>
  <c r="N9"/>
  <c r="L33"/>
  <c r="L30" i="30" s="1"/>
  <c r="H10" i="23"/>
  <c r="F80"/>
  <c r="F33"/>
  <c r="F30" i="30" s="1"/>
  <c r="V10" i="23"/>
  <c r="T80"/>
  <c r="T33"/>
  <c r="T30" i="30" s="1"/>
  <c r="N11" i="23"/>
  <c r="P11" s="1"/>
  <c r="J81"/>
  <c r="J33"/>
  <c r="J30" i="30" s="1"/>
  <c r="H12" i="23"/>
  <c r="F82"/>
  <c r="H82" s="1"/>
  <c r="T82"/>
  <c r="V82" s="1"/>
  <c r="V12"/>
  <c r="T14" i="5"/>
  <c r="T84" s="1"/>
  <c r="L83" i="23"/>
  <c r="N83" s="1"/>
  <c r="N13"/>
  <c r="J84"/>
  <c r="N84" s="1"/>
  <c r="P84" s="1"/>
  <c r="N14"/>
  <c r="P14" s="1"/>
  <c r="AB14"/>
  <c r="Z84"/>
  <c r="AB84" s="1"/>
  <c r="Z16" i="5"/>
  <c r="Z86" s="1"/>
  <c r="N15" i="23"/>
  <c r="L85"/>
  <c r="N85" s="1"/>
  <c r="D86"/>
  <c r="H86" s="1"/>
  <c r="H16"/>
  <c r="D18" i="5"/>
  <c r="T86" i="23"/>
  <c r="V86" s="1"/>
  <c r="V16"/>
  <c r="J87"/>
  <c r="N87" s="1"/>
  <c r="P87" s="1"/>
  <c r="N17"/>
  <c r="P17" s="1"/>
  <c r="AB17"/>
  <c r="Z87"/>
  <c r="AB87" s="1"/>
  <c r="V18"/>
  <c r="R88"/>
  <c r="V88" s="1"/>
  <c r="N19"/>
  <c r="L89"/>
  <c r="N89" s="1"/>
  <c r="H20"/>
  <c r="P20" s="1"/>
  <c r="D90"/>
  <c r="H90" s="1"/>
  <c r="P90" s="1"/>
  <c r="Z90"/>
  <c r="AB90" s="1"/>
  <c r="AB20"/>
  <c r="J91"/>
  <c r="N91" s="1"/>
  <c r="N21"/>
  <c r="AB21"/>
  <c r="Z91"/>
  <c r="AB91" s="1"/>
  <c r="L92"/>
  <c r="N92" s="1"/>
  <c r="N22"/>
  <c r="N23"/>
  <c r="P23" s="1"/>
  <c r="J93"/>
  <c r="N93" s="1"/>
  <c r="P93" s="1"/>
  <c r="H24"/>
  <c r="F94"/>
  <c r="H94" s="1"/>
  <c r="X94"/>
  <c r="AB94" s="1"/>
  <c r="AB24"/>
  <c r="L95"/>
  <c r="N95" s="1"/>
  <c r="N25"/>
  <c r="J96"/>
  <c r="N96" s="1"/>
  <c r="P96" s="1"/>
  <c r="N26"/>
  <c r="X96"/>
  <c r="AB96" s="1"/>
  <c r="AB26"/>
  <c r="R97"/>
  <c r="V97" s="1"/>
  <c r="V27"/>
  <c r="F98"/>
  <c r="H98" s="1"/>
  <c r="H28"/>
  <c r="R98"/>
  <c r="V98" s="1"/>
  <c r="V28"/>
  <c r="F80" i="24"/>
  <c r="H10"/>
  <c r="F33"/>
  <c r="F31" i="30" s="1"/>
  <c r="Z81" i="24"/>
  <c r="Z33"/>
  <c r="Z31" i="30" s="1"/>
  <c r="AB11" i="24"/>
  <c r="X83"/>
  <c r="AB13"/>
  <c r="AC13" s="1"/>
  <c r="X33"/>
  <c r="X31" i="30" s="1"/>
  <c r="J85" i="24"/>
  <c r="J33"/>
  <c r="J31" i="30" s="1"/>
  <c r="N15" i="24"/>
  <c r="P15" s="1"/>
  <c r="AC15" s="1"/>
  <c r="Z86"/>
  <c r="AB86" s="1"/>
  <c r="AB16"/>
  <c r="F89"/>
  <c r="H89" s="1"/>
  <c r="P89" s="1"/>
  <c r="H19"/>
  <c r="P19" s="1"/>
  <c r="T90"/>
  <c r="V90" s="1"/>
  <c r="AC90" s="1"/>
  <c r="V20"/>
  <c r="AC20" s="1"/>
  <c r="L92"/>
  <c r="N92" s="1"/>
  <c r="P92" s="1"/>
  <c r="AC92" s="1"/>
  <c r="N22"/>
  <c r="P22" s="1"/>
  <c r="AC22" s="1"/>
  <c r="J94"/>
  <c r="N94" s="1"/>
  <c r="P94" s="1"/>
  <c r="N24"/>
  <c r="P24" s="1"/>
  <c r="F96"/>
  <c r="H96" s="1"/>
  <c r="P96" s="1"/>
  <c r="AC96" s="1"/>
  <c r="H26"/>
  <c r="P26" s="1"/>
  <c r="AC26" s="1"/>
  <c r="Z97"/>
  <c r="AB97" s="1"/>
  <c r="AB27"/>
  <c r="X99"/>
  <c r="AB99" s="1"/>
  <c r="AC99" s="1"/>
  <c r="AB29"/>
  <c r="AC29" s="1"/>
  <c r="J101"/>
  <c r="N101" s="1"/>
  <c r="P101" s="1"/>
  <c r="AC101" s="1"/>
  <c r="N31"/>
  <c r="P31" s="1"/>
  <c r="AC31" s="1"/>
  <c r="Z102"/>
  <c r="AB102" s="1"/>
  <c r="AB32"/>
  <c r="L87" i="16"/>
  <c r="N17"/>
  <c r="L33"/>
  <c r="L22" i="30" s="1"/>
  <c r="T102" i="18"/>
  <c r="V102" s="1"/>
  <c r="V32"/>
  <c r="T101"/>
  <c r="V101" s="1"/>
  <c r="V31"/>
  <c r="X100"/>
  <c r="AB100" s="1"/>
  <c r="AB30"/>
  <c r="J99"/>
  <c r="N99" s="1"/>
  <c r="P99" s="1"/>
  <c r="N29"/>
  <c r="P29" s="1"/>
  <c r="H28"/>
  <c r="P28" s="1"/>
  <c r="D98"/>
  <c r="H98" s="1"/>
  <c r="P98" s="1"/>
  <c r="J97"/>
  <c r="N97" s="1"/>
  <c r="P97" s="1"/>
  <c r="N27"/>
  <c r="P27" s="1"/>
  <c r="F96"/>
  <c r="H96" s="1"/>
  <c r="P96" s="1"/>
  <c r="H26"/>
  <c r="P26" s="1"/>
  <c r="R95"/>
  <c r="V95" s="1"/>
  <c r="V25"/>
  <c r="T94"/>
  <c r="V94" s="1"/>
  <c r="V24"/>
  <c r="T93"/>
  <c r="V93" s="1"/>
  <c r="V23"/>
  <c r="X92"/>
  <c r="AB92" s="1"/>
  <c r="AB22"/>
  <c r="J91"/>
  <c r="N91" s="1"/>
  <c r="P91" s="1"/>
  <c r="N21"/>
  <c r="P21" s="1"/>
  <c r="H20"/>
  <c r="P20" s="1"/>
  <c r="D90"/>
  <c r="H90" s="1"/>
  <c r="P90" s="1"/>
  <c r="X88"/>
  <c r="AB88" s="1"/>
  <c r="AB18"/>
  <c r="AC18" s="1"/>
  <c r="D87"/>
  <c r="H87" s="1"/>
  <c r="P87" s="1"/>
  <c r="H17"/>
  <c r="P17" s="1"/>
  <c r="D85"/>
  <c r="H85" s="1"/>
  <c r="P85" s="1"/>
  <c r="H15"/>
  <c r="P15" s="1"/>
  <c r="L83"/>
  <c r="N13"/>
  <c r="P13" s="1"/>
  <c r="AC13" s="1"/>
  <c r="L33"/>
  <c r="L24" i="30" s="1"/>
  <c r="J81" i="18"/>
  <c r="J13" i="5"/>
  <c r="J33" i="18"/>
  <c r="J24" i="30" s="1"/>
  <c r="N11" i="18"/>
  <c r="G103" i="27"/>
  <c r="G83" i="30" s="1"/>
  <c r="O79" i="27"/>
  <c r="O103" s="1"/>
  <c r="O83" i="30" s="1"/>
  <c r="O79" i="18"/>
  <c r="O103" s="1"/>
  <c r="O88" i="30" s="1"/>
  <c r="G103" i="18"/>
  <c r="G88" i="30" s="1"/>
  <c r="G85" i="5"/>
  <c r="C105"/>
  <c r="H21" i="1"/>
  <c r="P21" s="1"/>
  <c r="F91"/>
  <c r="H91" s="1"/>
  <c r="R86"/>
  <c r="V86" s="1"/>
  <c r="V16"/>
  <c r="R80"/>
  <c r="V10"/>
  <c r="R33"/>
  <c r="H11"/>
  <c r="P11" s="1"/>
  <c r="F81"/>
  <c r="H13"/>
  <c r="D83"/>
  <c r="H83" s="1"/>
  <c r="N15"/>
  <c r="J85"/>
  <c r="N85" s="1"/>
  <c r="R96"/>
  <c r="V96" s="1"/>
  <c r="V26"/>
  <c r="AB32"/>
  <c r="X102"/>
  <c r="AB102" s="1"/>
  <c r="H44"/>
  <c r="D68"/>
  <c r="V44"/>
  <c r="R79"/>
  <c r="R68"/>
  <c r="F79"/>
  <c r="F33"/>
  <c r="N23"/>
  <c r="J93"/>
  <c r="N93" s="1"/>
  <c r="V13"/>
  <c r="R83"/>
  <c r="V83" s="1"/>
  <c r="AB26"/>
  <c r="X96"/>
  <c r="Z84"/>
  <c r="AB84" s="1"/>
  <c r="Z33"/>
  <c r="AB14"/>
  <c r="J91"/>
  <c r="N91" s="1"/>
  <c r="N56"/>
  <c r="P56" s="1"/>
  <c r="AC56" s="1"/>
  <c r="H23"/>
  <c r="D93"/>
  <c r="H93" s="1"/>
  <c r="N20"/>
  <c r="J90"/>
  <c r="N90" s="1"/>
  <c r="R102"/>
  <c r="V102" s="1"/>
  <c r="V32"/>
  <c r="AB22"/>
  <c r="X92"/>
  <c r="H67"/>
  <c r="D102"/>
  <c r="X90"/>
  <c r="AB55"/>
  <c r="D96"/>
  <c r="H61"/>
  <c r="P61" s="1"/>
  <c r="AC61" s="1"/>
  <c r="H45"/>
  <c r="P45" s="1"/>
  <c r="F80"/>
  <c r="H80" s="1"/>
  <c r="F100"/>
  <c r="H65"/>
  <c r="P65" s="1"/>
  <c r="N19"/>
  <c r="P19" s="1"/>
  <c r="J89"/>
  <c r="N89" s="1"/>
  <c r="P89" s="1"/>
  <c r="N13"/>
  <c r="J83"/>
  <c r="V11"/>
  <c r="T81"/>
  <c r="V81" s="1"/>
  <c r="V30"/>
  <c r="R100"/>
  <c r="V100" s="1"/>
  <c r="T79"/>
  <c r="V9"/>
  <c r="T33"/>
  <c r="AB25"/>
  <c r="X95"/>
  <c r="D101"/>
  <c r="H66"/>
  <c r="P66" s="1"/>
  <c r="AC66" s="1"/>
  <c r="AB54"/>
  <c r="X89"/>
  <c r="D88"/>
  <c r="H88" s="1"/>
  <c r="H18"/>
  <c r="F92"/>
  <c r="H92" s="1"/>
  <c r="H22"/>
  <c r="N22"/>
  <c r="J92"/>
  <c r="N92" s="1"/>
  <c r="R97"/>
  <c r="V97" s="1"/>
  <c r="V27"/>
  <c r="X85"/>
  <c r="AB85" s="1"/>
  <c r="AB15"/>
  <c r="X101"/>
  <c r="AB101" s="1"/>
  <c r="AB31"/>
  <c r="F96"/>
  <c r="H26"/>
  <c r="P26" s="1"/>
  <c r="AB50"/>
  <c r="X68"/>
  <c r="AB11"/>
  <c r="X81"/>
  <c r="X33"/>
  <c r="V19"/>
  <c r="R89"/>
  <c r="AB16"/>
  <c r="X86"/>
  <c r="AB86" s="1"/>
  <c r="R94"/>
  <c r="V94" s="1"/>
  <c r="V24"/>
  <c r="X82"/>
  <c r="AB12"/>
  <c r="J101"/>
  <c r="N101" s="1"/>
  <c r="N31"/>
  <c r="R88"/>
  <c r="V88" s="1"/>
  <c r="V18"/>
  <c r="N17"/>
  <c r="J87"/>
  <c r="P10" i="20"/>
  <c r="N33"/>
  <c r="N26" i="30" s="1"/>
  <c r="P82" i="12"/>
  <c r="AC82" s="1"/>
  <c r="H103"/>
  <c r="H78" i="30" s="1"/>
  <c r="P47" i="5"/>
  <c r="P80" i="29"/>
  <c r="P83" i="22"/>
  <c r="H103"/>
  <c r="H92" i="30" s="1"/>
  <c r="AC80" i="25"/>
  <c r="N11" i="10"/>
  <c r="AB9" i="11"/>
  <c r="V18" i="10"/>
  <c r="V26"/>
  <c r="N12" i="11"/>
  <c r="AB21" i="18"/>
  <c r="AA96" i="30"/>
  <c r="L83" i="1"/>
  <c r="L68"/>
  <c r="V48"/>
  <c r="N63"/>
  <c r="P63" s="1"/>
  <c r="T93"/>
  <c r="Z87"/>
  <c r="Z96"/>
  <c r="AB60"/>
  <c r="AC60" s="1"/>
  <c r="F68"/>
  <c r="P52"/>
  <c r="AC52" s="1"/>
  <c r="V12"/>
  <c r="AB29"/>
  <c r="L100"/>
  <c r="N100" s="1"/>
  <c r="H58"/>
  <c r="P58" s="1"/>
  <c r="J98"/>
  <c r="N98" s="1"/>
  <c r="P98" s="1"/>
  <c r="N32"/>
  <c r="D81"/>
  <c r="R85"/>
  <c r="V85" s="1"/>
  <c r="N54"/>
  <c r="P54" s="1"/>
  <c r="N50"/>
  <c r="P50" s="1"/>
  <c r="AC50" s="1"/>
  <c r="L95"/>
  <c r="N95" s="1"/>
  <c r="F97"/>
  <c r="H97" s="1"/>
  <c r="V33" i="15"/>
  <c r="V21" i="30" s="1"/>
  <c r="T103" i="8"/>
  <c r="T74" i="30" s="1"/>
  <c r="AB103" i="12"/>
  <c r="AB78" i="30" s="1"/>
  <c r="AC80" i="12"/>
  <c r="V33" i="17"/>
  <c r="V23" i="30" s="1"/>
  <c r="D33" i="5"/>
  <c r="R83" i="16"/>
  <c r="V13"/>
  <c r="R33"/>
  <c r="R22" i="30" s="1"/>
  <c r="Z79" i="29"/>
  <c r="AB9"/>
  <c r="Z33"/>
  <c r="Z29" i="30" s="1"/>
  <c r="Z81" i="29"/>
  <c r="AB81" s="1"/>
  <c r="AC81" s="1"/>
  <c r="AB11"/>
  <c r="AC11" s="1"/>
  <c r="Z83"/>
  <c r="AB83" s="1"/>
  <c r="AB13"/>
  <c r="N15"/>
  <c r="J85"/>
  <c r="J33"/>
  <c r="J29" i="30" s="1"/>
  <c r="D87" i="29"/>
  <c r="H17"/>
  <c r="D33"/>
  <c r="D29" i="30" s="1"/>
  <c r="F88" i="29"/>
  <c r="F33"/>
  <c r="F29" i="30" s="1"/>
  <c r="H18" i="29"/>
  <c r="P18" s="1"/>
  <c r="N19"/>
  <c r="P19" s="1"/>
  <c r="L89"/>
  <c r="N89" s="1"/>
  <c r="P89" s="1"/>
  <c r="L33"/>
  <c r="L29" i="30" s="1"/>
  <c r="R90" i="29"/>
  <c r="V90" s="1"/>
  <c r="AC90" s="1"/>
  <c r="V20"/>
  <c r="AC20" s="1"/>
  <c r="Z91"/>
  <c r="AB91" s="1"/>
  <c r="AB21"/>
  <c r="N23"/>
  <c r="P23" s="1"/>
  <c r="AC23" s="1"/>
  <c r="J93"/>
  <c r="N93" s="1"/>
  <c r="P93" s="1"/>
  <c r="AC93" s="1"/>
  <c r="D95"/>
  <c r="H95" s="1"/>
  <c r="P95" s="1"/>
  <c r="H25"/>
  <c r="P25" s="1"/>
  <c r="F96"/>
  <c r="H96" s="1"/>
  <c r="P96" s="1"/>
  <c r="H26"/>
  <c r="P26" s="1"/>
  <c r="N27"/>
  <c r="P27" s="1"/>
  <c r="AC27" s="1"/>
  <c r="J97"/>
  <c r="N97" s="1"/>
  <c r="P97" s="1"/>
  <c r="AC97" s="1"/>
  <c r="H29"/>
  <c r="P29" s="1"/>
  <c r="D99"/>
  <c r="H99" s="1"/>
  <c r="P99" s="1"/>
  <c r="J100"/>
  <c r="N100" s="1"/>
  <c r="P100" s="1"/>
  <c r="AC100" s="1"/>
  <c r="N30"/>
  <c r="P30" s="1"/>
  <c r="AC30" s="1"/>
  <c r="Z101"/>
  <c r="AB101" s="1"/>
  <c r="AB31"/>
  <c r="Z102"/>
  <c r="AB102" s="1"/>
  <c r="AB32"/>
  <c r="AB9" i="23"/>
  <c r="X79"/>
  <c r="X33"/>
  <c r="X30" i="30" s="1"/>
  <c r="X11" i="5"/>
  <c r="L80" i="23"/>
  <c r="N80" s="1"/>
  <c r="N10"/>
  <c r="Z80"/>
  <c r="AB10"/>
  <c r="Z33"/>
  <c r="Z30" i="30" s="1"/>
  <c r="X81" i="23"/>
  <c r="AB81" s="1"/>
  <c r="AB11"/>
  <c r="J82"/>
  <c r="N82" s="1"/>
  <c r="N12"/>
  <c r="J14" i="5"/>
  <c r="H13" i="23"/>
  <c r="D83"/>
  <c r="D33"/>
  <c r="D30" i="30" s="1"/>
  <c r="D15" i="5"/>
  <c r="AB13" i="23"/>
  <c r="X83"/>
  <c r="AB83" s="1"/>
  <c r="X15" i="5"/>
  <c r="T84" i="23"/>
  <c r="V84" s="1"/>
  <c r="T16" i="5"/>
  <c r="T86" s="1"/>
  <c r="V14" i="23"/>
  <c r="F85"/>
  <c r="H85" s="1"/>
  <c r="F17" i="5"/>
  <c r="F87" s="1"/>
  <c r="H15" i="23"/>
  <c r="V15"/>
  <c r="R85"/>
  <c r="R33"/>
  <c r="R30" i="30" s="1"/>
  <c r="N16" i="23"/>
  <c r="L86"/>
  <c r="N86" s="1"/>
  <c r="L18" i="5"/>
  <c r="L88" s="1"/>
  <c r="Z86" i="23"/>
  <c r="AB86" s="1"/>
  <c r="AB16"/>
  <c r="T87"/>
  <c r="V87" s="1"/>
  <c r="V17"/>
  <c r="H18"/>
  <c r="P18" s="1"/>
  <c r="D88"/>
  <c r="H88" s="1"/>
  <c r="P88" s="1"/>
  <c r="D89"/>
  <c r="H89" s="1"/>
  <c r="H19"/>
  <c r="T89"/>
  <c r="V89" s="1"/>
  <c r="V19"/>
  <c r="R90"/>
  <c r="V90" s="1"/>
  <c r="V20"/>
  <c r="H21"/>
  <c r="F91"/>
  <c r="H91" s="1"/>
  <c r="R91"/>
  <c r="V91" s="1"/>
  <c r="V21"/>
  <c r="D92"/>
  <c r="H92" s="1"/>
  <c r="H22"/>
  <c r="AB22"/>
  <c r="X92"/>
  <c r="AB92" s="1"/>
  <c r="X93"/>
  <c r="AB93" s="1"/>
  <c r="AB23"/>
  <c r="N24"/>
  <c r="J94"/>
  <c r="N94" s="1"/>
  <c r="D95"/>
  <c r="H95" s="1"/>
  <c r="H25"/>
  <c r="AB25"/>
  <c r="X95"/>
  <c r="AB95" s="1"/>
  <c r="X27" i="5"/>
  <c r="V26" i="23"/>
  <c r="T96"/>
  <c r="V96" s="1"/>
  <c r="F97"/>
  <c r="H97" s="1"/>
  <c r="P97" s="1"/>
  <c r="H27"/>
  <c r="P27" s="1"/>
  <c r="AB27"/>
  <c r="Z97"/>
  <c r="AB97" s="1"/>
  <c r="N28"/>
  <c r="L98"/>
  <c r="N98" s="1"/>
  <c r="X98"/>
  <c r="AB98" s="1"/>
  <c r="AB28"/>
  <c r="F81" i="24"/>
  <c r="H81" s="1"/>
  <c r="P81" s="1"/>
  <c r="F13" i="5"/>
  <c r="F83" s="1"/>
  <c r="H11" i="24"/>
  <c r="P11" s="1"/>
  <c r="T82"/>
  <c r="T33"/>
  <c r="T31" i="30" s="1"/>
  <c r="V12" i="24"/>
  <c r="L84"/>
  <c r="L33"/>
  <c r="L31" i="30" s="1"/>
  <c r="L16" i="5"/>
  <c r="L86" s="1"/>
  <c r="N14" i="24"/>
  <c r="J86"/>
  <c r="N86" s="1"/>
  <c r="P86" s="1"/>
  <c r="N16"/>
  <c r="P16" s="1"/>
  <c r="F88"/>
  <c r="H88" s="1"/>
  <c r="P88" s="1"/>
  <c r="H18"/>
  <c r="P18" s="1"/>
  <c r="AC18" s="1"/>
  <c r="Z89"/>
  <c r="AB89" s="1"/>
  <c r="AB19"/>
  <c r="X91"/>
  <c r="AB91" s="1"/>
  <c r="AC91" s="1"/>
  <c r="AB21"/>
  <c r="AC21" s="1"/>
  <c r="J93"/>
  <c r="N93" s="1"/>
  <c r="P93" s="1"/>
  <c r="AC93" s="1"/>
  <c r="N23"/>
  <c r="P23" s="1"/>
  <c r="AC23" s="1"/>
  <c r="Z94"/>
  <c r="AB94" s="1"/>
  <c r="AB24"/>
  <c r="F97"/>
  <c r="H97" s="1"/>
  <c r="P97" s="1"/>
  <c r="H27"/>
  <c r="P27" s="1"/>
  <c r="T98"/>
  <c r="V98" s="1"/>
  <c r="AC98" s="1"/>
  <c r="V28"/>
  <c r="L100"/>
  <c r="N100" s="1"/>
  <c r="P100" s="1"/>
  <c r="AC100" s="1"/>
  <c r="L32" i="5"/>
  <c r="L102" s="1"/>
  <c r="N30" i="24"/>
  <c r="P30" s="1"/>
  <c r="AC30" s="1"/>
  <c r="J102"/>
  <c r="N102" s="1"/>
  <c r="P102" s="1"/>
  <c r="N32"/>
  <c r="P32" s="1"/>
  <c r="R99" i="16"/>
  <c r="V99" s="1"/>
  <c r="AC99" s="1"/>
  <c r="V29"/>
  <c r="AC29" s="1"/>
  <c r="X82"/>
  <c r="AB12"/>
  <c r="X33"/>
  <c r="X22" i="30" s="1"/>
  <c r="H32" i="18"/>
  <c r="P32" s="1"/>
  <c r="D102"/>
  <c r="H102" s="1"/>
  <c r="P102" s="1"/>
  <c r="J101"/>
  <c r="N101" s="1"/>
  <c r="P101" s="1"/>
  <c r="N31"/>
  <c r="P31" s="1"/>
  <c r="F100"/>
  <c r="H100" s="1"/>
  <c r="P100" s="1"/>
  <c r="H30"/>
  <c r="P30" s="1"/>
  <c r="R99"/>
  <c r="V99" s="1"/>
  <c r="V29"/>
  <c r="T98"/>
  <c r="V98" s="1"/>
  <c r="V28"/>
  <c r="T97"/>
  <c r="V97" s="1"/>
  <c r="V27"/>
  <c r="X96"/>
  <c r="AB96" s="1"/>
  <c r="AB26"/>
  <c r="J95"/>
  <c r="N95" s="1"/>
  <c r="P95" s="1"/>
  <c r="N25"/>
  <c r="P25" s="1"/>
  <c r="H24"/>
  <c r="P24" s="1"/>
  <c r="D94"/>
  <c r="H94" s="1"/>
  <c r="P94" s="1"/>
  <c r="J93"/>
  <c r="N93" s="1"/>
  <c r="P93" s="1"/>
  <c r="N23"/>
  <c r="P23" s="1"/>
  <c r="F92"/>
  <c r="F33"/>
  <c r="F24" i="30" s="1"/>
  <c r="H22" i="18"/>
  <c r="P22" s="1"/>
  <c r="R91"/>
  <c r="V91" s="1"/>
  <c r="V21"/>
  <c r="T90"/>
  <c r="T33"/>
  <c r="T24" i="30" s="1"/>
  <c r="V20" i="18"/>
  <c r="T22" i="5"/>
  <c r="T92" s="1"/>
  <c r="R89" i="18"/>
  <c r="V89" s="1"/>
  <c r="AC89" s="1"/>
  <c r="V19"/>
  <c r="AC19" s="1"/>
  <c r="AB17"/>
  <c r="X87"/>
  <c r="AB87" s="1"/>
  <c r="X85"/>
  <c r="X33"/>
  <c r="X24" i="30" s="1"/>
  <c r="X17" i="5"/>
  <c r="AB15" i="18"/>
  <c r="D84"/>
  <c r="D33"/>
  <c r="D24" i="30" s="1"/>
  <c r="H14" i="18"/>
  <c r="D16" i="5"/>
  <c r="Z81" i="18"/>
  <c r="AB11"/>
  <c r="Z13" i="5"/>
  <c r="Z83" s="1"/>
  <c r="Z33" i="18"/>
  <c r="Z24" i="30" s="1"/>
  <c r="R79" i="18"/>
  <c r="V9"/>
  <c r="R33"/>
  <c r="R24" i="30" s="1"/>
  <c r="G103" i="26"/>
  <c r="G82" i="30" s="1"/>
  <c r="O79" i="26"/>
  <c r="O103" s="1"/>
  <c r="O82" i="30" s="1"/>
  <c r="G103" i="20"/>
  <c r="G90" i="30" s="1"/>
  <c r="O79" i="20"/>
  <c r="O79" i="16"/>
  <c r="O103" s="1"/>
  <c r="O86" i="30" s="1"/>
  <c r="G103" i="16"/>
  <c r="G86" i="30" s="1"/>
  <c r="G103" i="12"/>
  <c r="G78" i="30" s="1"/>
  <c r="O79" i="12"/>
  <c r="O103" s="1"/>
  <c r="O78" i="30" s="1"/>
  <c r="O79" i="11"/>
  <c r="O103" s="1"/>
  <c r="O77" i="30" s="1"/>
  <c r="M103" i="11"/>
  <c r="M77" i="30" s="1"/>
  <c r="G103" i="4"/>
  <c r="G72" i="30" s="1"/>
  <c r="O79" i="4"/>
  <c r="O103" s="1"/>
  <c r="O72" i="30" s="1"/>
  <c r="O14" i="5"/>
  <c r="G35"/>
  <c r="J102" i="1"/>
  <c r="N102" s="1"/>
  <c r="N67"/>
  <c r="V22"/>
  <c r="R92"/>
  <c r="H16"/>
  <c r="P16" s="1"/>
  <c r="D86"/>
  <c r="H86" s="1"/>
  <c r="X98"/>
  <c r="AB98" s="1"/>
  <c r="AB28"/>
  <c r="F94"/>
  <c r="H24"/>
  <c r="P24" s="1"/>
  <c r="T80"/>
  <c r="V45"/>
  <c r="T68"/>
  <c r="H29"/>
  <c r="D99"/>
  <c r="H99" s="1"/>
  <c r="F102"/>
  <c r="H32"/>
  <c r="X87"/>
  <c r="AB17"/>
  <c r="N44"/>
  <c r="J79"/>
  <c r="J68"/>
  <c r="H20"/>
  <c r="D90"/>
  <c r="H90" s="1"/>
  <c r="J86"/>
  <c r="N86" s="1"/>
  <c r="N51"/>
  <c r="P51" s="1"/>
  <c r="AC51" s="1"/>
  <c r="L79"/>
  <c r="L33"/>
  <c r="N9"/>
  <c r="V28"/>
  <c r="AC28" s="1"/>
  <c r="T98"/>
  <c r="H9"/>
  <c r="D33"/>
  <c r="D79"/>
  <c r="H17"/>
  <c r="D87"/>
  <c r="H87" s="1"/>
  <c r="F85"/>
  <c r="H85" s="1"/>
  <c r="H15"/>
  <c r="AB20"/>
  <c r="Z90"/>
  <c r="H59"/>
  <c r="P59" s="1"/>
  <c r="D94"/>
  <c r="AB59"/>
  <c r="Z94"/>
  <c r="AB94" s="1"/>
  <c r="R98"/>
  <c r="V63"/>
  <c r="V47"/>
  <c r="AC47" s="1"/>
  <c r="R82"/>
  <c r="V49"/>
  <c r="AC49" s="1"/>
  <c r="R84"/>
  <c r="AB45"/>
  <c r="Z80"/>
  <c r="Z68"/>
  <c r="N27"/>
  <c r="P27" s="1"/>
  <c r="L97"/>
  <c r="R95"/>
  <c r="V25"/>
  <c r="X93"/>
  <c r="AB93" s="1"/>
  <c r="AB58"/>
  <c r="Z97"/>
  <c r="AB97" s="1"/>
  <c r="AB27"/>
  <c r="H30"/>
  <c r="P30" s="1"/>
  <c r="D100"/>
  <c r="D84"/>
  <c r="H84" s="1"/>
  <c r="H14"/>
  <c r="N10"/>
  <c r="P10" s="1"/>
  <c r="J80"/>
  <c r="N80" s="1"/>
  <c r="J33"/>
  <c r="L88"/>
  <c r="N88" s="1"/>
  <c r="N18"/>
  <c r="V23"/>
  <c r="R93"/>
  <c r="J84"/>
  <c r="N84" s="1"/>
  <c r="N14"/>
  <c r="J97"/>
  <c r="N97" s="1"/>
  <c r="N62"/>
  <c r="T87"/>
  <c r="V87" s="1"/>
  <c r="V17"/>
  <c r="Z89"/>
  <c r="AB19"/>
  <c r="J99"/>
  <c r="N99" s="1"/>
  <c r="N29"/>
  <c r="AB65"/>
  <c r="Z100"/>
  <c r="AB100" s="1"/>
  <c r="V55"/>
  <c r="AC55" s="1"/>
  <c r="R90"/>
  <c r="V20"/>
  <c r="T90"/>
  <c r="F101"/>
  <c r="H31"/>
  <c r="V21"/>
  <c r="R91"/>
  <c r="V91" s="1"/>
  <c r="H25"/>
  <c r="P25" s="1"/>
  <c r="D95"/>
  <c r="H95" s="1"/>
  <c r="T84"/>
  <c r="V14"/>
  <c r="R99"/>
  <c r="V99" s="1"/>
  <c r="V29"/>
  <c r="Z88"/>
  <c r="AB88" s="1"/>
  <c r="AB18"/>
  <c r="X83"/>
  <c r="AB83" s="1"/>
  <c r="AB13"/>
  <c r="P24" i="20"/>
  <c r="AC24" s="1"/>
  <c r="H33"/>
  <c r="H26" i="30" s="1"/>
  <c r="H33" i="16"/>
  <c r="H22" i="30" s="1"/>
  <c r="P15" i="16"/>
  <c r="AC12" i="25"/>
  <c r="AB33"/>
  <c r="AB15" i="30" s="1"/>
  <c r="AC79" i="17"/>
  <c r="AC10" i="27"/>
  <c r="P25" i="10"/>
  <c r="AB25" i="18"/>
  <c r="P62" i="1"/>
  <c r="AC62" s="1"/>
  <c r="Z91"/>
  <c r="AB91" s="1"/>
  <c r="D82"/>
  <c r="H82" s="1"/>
  <c r="J96"/>
  <c r="N96" s="1"/>
  <c r="L94"/>
  <c r="N94" s="1"/>
  <c r="P11" i="12"/>
  <c r="Z103"/>
  <c r="Z78" i="30" s="1"/>
  <c r="M35" i="5"/>
  <c r="P82" i="27"/>
  <c r="P84" i="17"/>
  <c r="AC84" s="1"/>
  <c r="AC81" i="16"/>
  <c r="H103" i="17"/>
  <c r="H87" i="30" s="1"/>
  <c r="P33" i="22"/>
  <c r="P28" i="30" s="1"/>
  <c r="AC49" i="5" l="1"/>
  <c r="AC63"/>
  <c r="AB70"/>
  <c r="H103" i="27"/>
  <c r="H83" i="30" s="1"/>
  <c r="P85" i="27"/>
  <c r="AC85" s="1"/>
  <c r="D103" i="15"/>
  <c r="D85" i="30" s="1"/>
  <c r="H92" i="15"/>
  <c r="P92" s="1"/>
  <c r="AC92" s="1"/>
  <c r="P95" i="1"/>
  <c r="V93"/>
  <c r="AC10"/>
  <c r="AC30"/>
  <c r="P15"/>
  <c r="AC15" s="1"/>
  <c r="AC27" i="24"/>
  <c r="AC16"/>
  <c r="P21" i="23"/>
  <c r="P89"/>
  <c r="P102" i="10"/>
  <c r="P26"/>
  <c r="P92"/>
  <c r="AC102" i="9"/>
  <c r="AC27"/>
  <c r="P99" i="11"/>
  <c r="AC23" i="9"/>
  <c r="AC18" i="7"/>
  <c r="N103" i="15"/>
  <c r="N85" i="30" s="1"/>
  <c r="L103" i="27"/>
  <c r="L83" i="30" s="1"/>
  <c r="H34" i="13"/>
  <c r="H16" i="30" s="1"/>
  <c r="AC90" i="17"/>
  <c r="Z104" i="13"/>
  <c r="Z80" i="30" s="1"/>
  <c r="N104" i="13"/>
  <c r="N80" i="30" s="1"/>
  <c r="AC80" i="27"/>
  <c r="AC65" i="5"/>
  <c r="AC98" i="4"/>
  <c r="R104" i="13"/>
  <c r="R80" i="30" s="1"/>
  <c r="J104" i="13"/>
  <c r="J80" i="30" s="1"/>
  <c r="AC48" i="1"/>
  <c r="H103" i="4"/>
  <c r="H72" i="30" s="1"/>
  <c r="P83" i="29"/>
  <c r="AC90" i="25"/>
  <c r="P100" i="4"/>
  <c r="AC100" s="1"/>
  <c r="D104" i="13"/>
  <c r="D80" i="30" s="1"/>
  <c r="L103" i="25"/>
  <c r="L79" i="30" s="1"/>
  <c r="V103" i="12"/>
  <c r="V78" i="30" s="1"/>
  <c r="AB33" i="27"/>
  <c r="AB19" i="30" s="1"/>
  <c r="P92" i="29"/>
  <c r="AC92" s="1"/>
  <c r="Z103" i="15"/>
  <c r="Z85" i="30" s="1"/>
  <c r="AC86" i="13"/>
  <c r="AB103" i="15"/>
  <c r="AB85" i="30" s="1"/>
  <c r="F103" i="4"/>
  <c r="F72" i="30" s="1"/>
  <c r="H103" i="26"/>
  <c r="H82" i="30" s="1"/>
  <c r="AC101" i="12"/>
  <c r="P19" i="4"/>
  <c r="AC19" s="1"/>
  <c r="AC83" i="29"/>
  <c r="AC84" i="27"/>
  <c r="AB103" i="8"/>
  <c r="AB74" i="30" s="1"/>
  <c r="AC33" i="17"/>
  <c r="AC23" i="30" s="1"/>
  <c r="N103" i="4"/>
  <c r="N72" i="30" s="1"/>
  <c r="AC27" i="4"/>
  <c r="AB99" i="13"/>
  <c r="X104"/>
  <c r="X80" i="30" s="1"/>
  <c r="AC96" i="7"/>
  <c r="AC33" i="8"/>
  <c r="AC10" i="30" s="1"/>
  <c r="H103" i="25"/>
  <c r="H79" i="30" s="1"/>
  <c r="AC25" i="10"/>
  <c r="V90" i="1"/>
  <c r="V95"/>
  <c r="V84"/>
  <c r="V82"/>
  <c r="AB87"/>
  <c r="V92"/>
  <c r="M96" i="30"/>
  <c r="O103" i="20"/>
  <c r="O90" i="30" s="1"/>
  <c r="AC30" i="18"/>
  <c r="AC28" i="24"/>
  <c r="P95" i="23"/>
  <c r="AC89"/>
  <c r="AC13" i="29"/>
  <c r="H81" i="1"/>
  <c r="P81" s="1"/>
  <c r="AB95"/>
  <c r="P26" i="23"/>
  <c r="AC30" i="14"/>
  <c r="AC91" i="11"/>
  <c r="AC89"/>
  <c r="AC16"/>
  <c r="P101" i="10"/>
  <c r="P95"/>
  <c r="P24"/>
  <c r="P22"/>
  <c r="P88"/>
  <c r="AC99" i="9"/>
  <c r="AC88" i="7"/>
  <c r="O64" i="30"/>
  <c r="H33" i="4"/>
  <c r="H8" i="30" s="1"/>
  <c r="AB33" i="17"/>
  <c r="AB23" i="30" s="1"/>
  <c r="P68" i="21"/>
  <c r="P59" i="30" s="1"/>
  <c r="O104" i="5"/>
  <c r="AC57"/>
  <c r="V104" i="13"/>
  <c r="V80" i="30" s="1"/>
  <c r="V103" i="20"/>
  <c r="V90" i="30" s="1"/>
  <c r="H103" i="15"/>
  <c r="H85" i="30" s="1"/>
  <c r="P68" i="7"/>
  <c r="P41" i="30" s="1"/>
  <c r="AC79" i="22"/>
  <c r="V103" i="4"/>
  <c r="V72" i="30" s="1"/>
  <c r="V34" i="13"/>
  <c r="V16" i="30" s="1"/>
  <c r="AC33" i="15"/>
  <c r="AC21" i="30" s="1"/>
  <c r="N34" i="13"/>
  <c r="N16" i="30" s="1"/>
  <c r="P103" i="26"/>
  <c r="P82" i="30" s="1"/>
  <c r="H33" i="8"/>
  <c r="H10" i="30" s="1"/>
  <c r="N103" i="8"/>
  <c r="N74" i="30" s="1"/>
  <c r="AC33" i="22"/>
  <c r="AC28" i="30" s="1"/>
  <c r="AC22" i="4"/>
  <c r="L103"/>
  <c r="L72" i="30" s="1"/>
  <c r="P33" i="13"/>
  <c r="AC33" s="1"/>
  <c r="AC96" i="4"/>
  <c r="AC24" i="1"/>
  <c r="AC23" i="18"/>
  <c r="AC31"/>
  <c r="AC25" i="29"/>
  <c r="AB82" i="1"/>
  <c r="AC88" i="11"/>
  <c r="P85"/>
  <c r="AC85" s="1"/>
  <c r="P32" i="10"/>
  <c r="P29"/>
  <c r="AC29" s="1"/>
  <c r="P33" i="17"/>
  <c r="P23" i="30" s="1"/>
  <c r="AC55" i="5"/>
  <c r="P33" i="15"/>
  <c r="P21" i="30" s="1"/>
  <c r="P33" i="8"/>
  <c r="P10" i="30" s="1"/>
  <c r="N70" i="5"/>
  <c r="AC87" i="8"/>
  <c r="AC88" i="24"/>
  <c r="AC20" i="7"/>
  <c r="AC93" i="22"/>
  <c r="AC33" i="21"/>
  <c r="AC27" i="30" s="1"/>
  <c r="AC33" i="26"/>
  <c r="AC18" i="30" s="1"/>
  <c r="P103" i="8"/>
  <c r="P74" i="30" s="1"/>
  <c r="P103" i="4"/>
  <c r="P72" i="30" s="1"/>
  <c r="P31" i="1"/>
  <c r="AC31" s="1"/>
  <c r="AC27"/>
  <c r="H94"/>
  <c r="P86"/>
  <c r="AC86" s="1"/>
  <c r="P33" i="27"/>
  <c r="P19" i="30" s="1"/>
  <c r="P103" i="21"/>
  <c r="P91" i="30" s="1"/>
  <c r="P90" i="1"/>
  <c r="AC102" i="24"/>
  <c r="P92" i="23"/>
  <c r="AC18"/>
  <c r="AC99" i="29"/>
  <c r="AC19"/>
  <c r="AC88" i="18"/>
  <c r="P97" i="10"/>
  <c r="P96"/>
  <c r="V103" i="25"/>
  <c r="V79" i="30" s="1"/>
  <c r="V103" i="22"/>
  <c r="V92" i="30" s="1"/>
  <c r="N103" i="12"/>
  <c r="N78" i="30" s="1"/>
  <c r="AC88" i="25"/>
  <c r="AC82" i="13"/>
  <c r="P104"/>
  <c r="P80" i="30" s="1"/>
  <c r="AC94" i="17"/>
  <c r="P103" i="25"/>
  <c r="P79" i="30" s="1"/>
  <c r="AC68" i="19"/>
  <c r="AC57" i="30" s="1"/>
  <c r="P33" i="25"/>
  <c r="P15" i="30" s="1"/>
  <c r="AC68" i="18"/>
  <c r="AC56" i="30" s="1"/>
  <c r="H104" i="13"/>
  <c r="H80" i="30" s="1"/>
  <c r="AC103" i="21"/>
  <c r="AC91" i="30" s="1"/>
  <c r="H103" i="8"/>
  <c r="H74" i="30" s="1"/>
  <c r="AC94" i="22"/>
  <c r="AC68" i="7"/>
  <c r="AC41" i="30" s="1"/>
  <c r="AC33" i="25"/>
  <c r="AC15" i="30" s="1"/>
  <c r="N103" i="25"/>
  <c r="N79" i="30" s="1"/>
  <c r="AC68" i="17"/>
  <c r="AC55" i="30" s="1"/>
  <c r="P68" i="19"/>
  <c r="P57" i="30" s="1"/>
  <c r="P58" i="5"/>
  <c r="AC58" s="1"/>
  <c r="N103" i="22"/>
  <c r="N92" i="30" s="1"/>
  <c r="AC95" i="23"/>
  <c r="AC92"/>
  <c r="AC21"/>
  <c r="AC91" i="8"/>
  <c r="AC103" s="1"/>
  <c r="AC74" i="30" s="1"/>
  <c r="AC58" i="1"/>
  <c r="AC33" i="27"/>
  <c r="AC19" i="30" s="1"/>
  <c r="AC25" i="1"/>
  <c r="V98"/>
  <c r="P85"/>
  <c r="P32"/>
  <c r="AC32" s="1"/>
  <c r="AC93" i="18"/>
  <c r="AC95"/>
  <c r="AC101"/>
  <c r="AC11" i="24"/>
  <c r="P25" i="23"/>
  <c r="P22"/>
  <c r="AC88"/>
  <c r="P15"/>
  <c r="AC15" s="1"/>
  <c r="AC95" i="29"/>
  <c r="AC54" i="1"/>
  <c r="AC101" i="29"/>
  <c r="AC98" i="10"/>
  <c r="P68" i="17"/>
  <c r="P55" i="30" s="1"/>
  <c r="AC12" i="1"/>
  <c r="AC68" i="20"/>
  <c r="AC58" i="30" s="1"/>
  <c r="AC79" i="25"/>
  <c r="AC12" i="13"/>
  <c r="AC34" s="1"/>
  <c r="AC16" i="30" s="1"/>
  <c r="P34" i="13"/>
  <c r="P16" i="30" s="1"/>
  <c r="AB103" i="19"/>
  <c r="AB89" i="30" s="1"/>
  <c r="AC93" i="19"/>
  <c r="P68" i="29"/>
  <c r="P61" i="30" s="1"/>
  <c r="AC44" i="29"/>
  <c r="AC68" s="1"/>
  <c r="AC61" i="30" s="1"/>
  <c r="AC44" i="27"/>
  <c r="AC68" s="1"/>
  <c r="AC51" i="30" s="1"/>
  <c r="P68" i="27"/>
  <c r="P51" i="30" s="1"/>
  <c r="AB103" i="26"/>
  <c r="AB82" i="30" s="1"/>
  <c r="AC82" i="26"/>
  <c r="AC44" i="23"/>
  <c r="AC68" s="1"/>
  <c r="AC62" i="30" s="1"/>
  <c r="P68" i="23"/>
  <c r="P62" i="30" s="1"/>
  <c r="P68" i="20"/>
  <c r="P58" i="30" s="1"/>
  <c r="P33" i="21"/>
  <c r="P27" i="30" s="1"/>
  <c r="L103" i="29"/>
  <c r="L93" i="30" s="1"/>
  <c r="V33" i="11"/>
  <c r="V13" i="30" s="1"/>
  <c r="H100" i="1"/>
  <c r="P100" s="1"/>
  <c r="P17"/>
  <c r="P20"/>
  <c r="AC100" i="18"/>
  <c r="AC29" i="29"/>
  <c r="AC18"/>
  <c r="P92" i="1"/>
  <c r="P93"/>
  <c r="AC93" s="1"/>
  <c r="AC98" i="18"/>
  <c r="AC20" i="23"/>
  <c r="P16"/>
  <c r="AC16" s="1"/>
  <c r="AC30" i="11"/>
  <c r="AC21"/>
  <c r="AC90"/>
  <c r="AC18"/>
  <c r="AC15"/>
  <c r="AC102" i="10"/>
  <c r="P31"/>
  <c r="P30"/>
  <c r="AC30" s="1"/>
  <c r="P94"/>
  <c r="AC94" s="1"/>
  <c r="P91"/>
  <c r="P19"/>
  <c r="AC19" s="1"/>
  <c r="P18"/>
  <c r="P101" i="7"/>
  <c r="AC101" s="1"/>
  <c r="AC68" i="21"/>
  <c r="AC59" i="30" s="1"/>
  <c r="P68" i="25"/>
  <c r="P47" i="30" s="1"/>
  <c r="P68" i="18"/>
  <c r="P56" i="30" s="1"/>
  <c r="AC99" i="25"/>
  <c r="AC103" s="1"/>
  <c r="AC79" i="30" s="1"/>
  <c r="N103" i="20"/>
  <c r="N90" i="30" s="1"/>
  <c r="P84" i="20"/>
  <c r="AC84" s="1"/>
  <c r="P79"/>
  <c r="H103"/>
  <c r="H90" i="30" s="1"/>
  <c r="P82" i="1"/>
  <c r="P84"/>
  <c r="AC84" s="1"/>
  <c r="AC94" i="18"/>
  <c r="AC102"/>
  <c r="AC27" i="23"/>
  <c r="AC26" i="29"/>
  <c r="AC31" i="14"/>
  <c r="P22" i="11"/>
  <c r="AC20"/>
  <c r="AC87"/>
  <c r="P28" i="10"/>
  <c r="AC28" s="1"/>
  <c r="AC19" i="7"/>
  <c r="AC68" i="25"/>
  <c r="AC47" i="30" s="1"/>
  <c r="N103" i="27"/>
  <c r="N83" i="30" s="1"/>
  <c r="V103" i="27"/>
  <c r="V83" i="30" s="1"/>
  <c r="N103" i="17"/>
  <c r="N87" i="30" s="1"/>
  <c r="AB103" i="20"/>
  <c r="AB90" i="30" s="1"/>
  <c r="AC92" i="17"/>
  <c r="AC103" s="1"/>
  <c r="AC87" i="30" s="1"/>
  <c r="V103" i="15"/>
  <c r="V85" i="30" s="1"/>
  <c r="AC16" i="1"/>
  <c r="AC32" i="24"/>
  <c r="P13" i="23"/>
  <c r="AC103" i="12"/>
  <c r="AC78" i="30" s="1"/>
  <c r="AB33" i="11"/>
  <c r="AB13" i="30" s="1"/>
  <c r="N87" i="1"/>
  <c r="P87" s="1"/>
  <c r="AC87" s="1"/>
  <c r="V89"/>
  <c r="P88"/>
  <c r="AC88" s="1"/>
  <c r="AB92"/>
  <c r="AC23" i="23"/>
  <c r="AC11"/>
  <c r="AC91" i="29"/>
  <c r="AC90" i="10"/>
  <c r="AC29" i="9"/>
  <c r="P24" i="7"/>
  <c r="AC24" s="1"/>
  <c r="AC21"/>
  <c r="N64" i="30"/>
  <c r="P93" i="15"/>
  <c r="AC83" i="4"/>
  <c r="AC103" s="1"/>
  <c r="AC72" i="30" s="1"/>
  <c r="AB103" i="21"/>
  <c r="AB91" i="30" s="1"/>
  <c r="O93" i="5"/>
  <c r="O88"/>
  <c r="O89"/>
  <c r="O84"/>
  <c r="O82"/>
  <c r="O87"/>
  <c r="O100"/>
  <c r="U105"/>
  <c r="O96"/>
  <c r="O91"/>
  <c r="O94"/>
  <c r="O90"/>
  <c r="O86"/>
  <c r="AA105"/>
  <c r="G105"/>
  <c r="O70"/>
  <c r="O85"/>
  <c r="T83"/>
  <c r="O35"/>
  <c r="M105"/>
  <c r="H70"/>
  <c r="AC94" i="24"/>
  <c r="AC89"/>
  <c r="AC44"/>
  <c r="AC68" s="1"/>
  <c r="AC63" i="30" s="1"/>
  <c r="P68" i="24"/>
  <c r="P63" i="30" s="1"/>
  <c r="AC48" i="22"/>
  <c r="AC68" s="1"/>
  <c r="AC60" i="30" s="1"/>
  <c r="P68" i="22"/>
  <c r="P60" i="30" s="1"/>
  <c r="AC9" i="19"/>
  <c r="AC33" s="1"/>
  <c r="AC25" i="30" s="1"/>
  <c r="P33" i="19"/>
  <c r="P25" i="30" s="1"/>
  <c r="H103" i="19"/>
  <c r="H89" i="30" s="1"/>
  <c r="P79" i="19"/>
  <c r="AC25" i="18"/>
  <c r="AC15"/>
  <c r="AC55" i="16"/>
  <c r="AC68" s="1"/>
  <c r="AC54" i="30" s="1"/>
  <c r="P68" i="16"/>
  <c r="P54" i="30" s="1"/>
  <c r="AC46" i="15"/>
  <c r="AC68" s="1"/>
  <c r="AC53" i="30" s="1"/>
  <c r="P68" i="15"/>
  <c r="P53" i="30" s="1"/>
  <c r="AC45" i="14"/>
  <c r="AC68" s="1"/>
  <c r="AC49" i="30" s="1"/>
  <c r="P68" i="14"/>
  <c r="P49" i="30" s="1"/>
  <c r="AC54" i="13"/>
  <c r="AC69" s="1"/>
  <c r="AC48" i="30" s="1"/>
  <c r="P69" i="13"/>
  <c r="P48" i="30" s="1"/>
  <c r="AB64"/>
  <c r="AC54" i="12"/>
  <c r="AC68" s="1"/>
  <c r="AC46" i="30" s="1"/>
  <c r="P68" i="12"/>
  <c r="P46" i="30" s="1"/>
  <c r="P103" i="12"/>
  <c r="P78" i="30" s="1"/>
  <c r="AC45" i="11"/>
  <c r="AC68" s="1"/>
  <c r="AC45" i="30" s="1"/>
  <c r="P68" i="11"/>
  <c r="P45" i="30" s="1"/>
  <c r="AC44" i="10"/>
  <c r="AC68" s="1"/>
  <c r="AC44" i="30" s="1"/>
  <c r="P68" i="10"/>
  <c r="P44" i="30" s="1"/>
  <c r="AC47" i="9"/>
  <c r="AC68" s="1"/>
  <c r="AC43" i="30" s="1"/>
  <c r="P68" i="9"/>
  <c r="P43" i="30" s="1"/>
  <c r="O96"/>
  <c r="O32"/>
  <c r="AC58" i="8"/>
  <c r="AC68" s="1"/>
  <c r="AC42" i="30" s="1"/>
  <c r="P68" i="8"/>
  <c r="P42" i="30" s="1"/>
  <c r="H64"/>
  <c r="P31" i="7"/>
  <c r="AC24" i="4"/>
  <c r="AC33" s="1"/>
  <c r="AC8" i="30" s="1"/>
  <c r="P33" i="4"/>
  <c r="P8" i="30" s="1"/>
  <c r="AC53" i="4"/>
  <c r="AC68" s="1"/>
  <c r="AC40" i="30" s="1"/>
  <c r="P68" i="4"/>
  <c r="P40" i="30" s="1"/>
  <c r="AC82" i="27"/>
  <c r="AC103" s="1"/>
  <c r="AC83" i="30" s="1"/>
  <c r="P103" i="27"/>
  <c r="P83" i="30" s="1"/>
  <c r="Z103" i="1"/>
  <c r="AB80"/>
  <c r="H33"/>
  <c r="P9"/>
  <c r="V79" i="18"/>
  <c r="R103"/>
  <c r="R88" i="30" s="1"/>
  <c r="X87" i="5"/>
  <c r="AB87" s="1"/>
  <c r="AB17"/>
  <c r="AB85" i="18"/>
  <c r="AC85" s="1"/>
  <c r="X103"/>
  <c r="X88" i="30" s="1"/>
  <c r="T103" i="18"/>
  <c r="T88" i="30" s="1"/>
  <c r="V90" i="18"/>
  <c r="AB82" i="16"/>
  <c r="X103"/>
  <c r="X86" i="30" s="1"/>
  <c r="N33" i="24"/>
  <c r="N31" i="30" s="1"/>
  <c r="P14" i="24"/>
  <c r="AC14" s="1"/>
  <c r="D85" i="5"/>
  <c r="H85" s="1"/>
  <c r="H15"/>
  <c r="H83" i="23"/>
  <c r="P83" s="1"/>
  <c r="AC83" s="1"/>
  <c r="D103"/>
  <c r="D94" i="30" s="1"/>
  <c r="X35" i="5"/>
  <c r="X81"/>
  <c r="AB11"/>
  <c r="N85" i="29"/>
  <c r="J103"/>
  <c r="J93" i="30" s="1"/>
  <c r="H33" i="5"/>
  <c r="D103"/>
  <c r="H103" s="1"/>
  <c r="AC11" i="12"/>
  <c r="P33"/>
  <c r="P14" i="30" s="1"/>
  <c r="N79" i="1"/>
  <c r="J103"/>
  <c r="AC9" i="18"/>
  <c r="V33"/>
  <c r="V24" i="30" s="1"/>
  <c r="D86" i="5"/>
  <c r="H86" s="1"/>
  <c r="H16"/>
  <c r="F103" i="18"/>
  <c r="F88" i="30" s="1"/>
  <c r="H92" i="18"/>
  <c r="P92" s="1"/>
  <c r="AC92" s="1"/>
  <c r="AB33" i="16"/>
  <c r="AB22" i="30" s="1"/>
  <c r="AC12" i="16"/>
  <c r="L103" i="24"/>
  <c r="L95" i="30" s="1"/>
  <c r="N84" i="24"/>
  <c r="V85" i="23"/>
  <c r="R103"/>
  <c r="R94" i="30" s="1"/>
  <c r="X85" i="5"/>
  <c r="AB85" s="1"/>
  <c r="AB15"/>
  <c r="Z103" i="23"/>
  <c r="Z94" i="30" s="1"/>
  <c r="AB80" i="23"/>
  <c r="F103" i="29"/>
  <c r="F93" i="30" s="1"/>
  <c r="H88" i="29"/>
  <c r="P88" s="1"/>
  <c r="AC88" s="1"/>
  <c r="P17"/>
  <c r="AC17" s="1"/>
  <c r="H33"/>
  <c r="H29" i="30" s="1"/>
  <c r="P15" i="29"/>
  <c r="N33"/>
  <c r="N29" i="30" s="1"/>
  <c r="AB33" i="29"/>
  <c r="AB29" i="30" s="1"/>
  <c r="AC9" i="29"/>
  <c r="V83" i="16"/>
  <c r="R103"/>
  <c r="R86" i="30" s="1"/>
  <c r="AC83" i="22"/>
  <c r="AC103" s="1"/>
  <c r="AC92" i="30" s="1"/>
  <c r="P103" i="22"/>
  <c r="P92" i="30" s="1"/>
  <c r="AC47" i="5"/>
  <c r="P70"/>
  <c r="AC10" i="20"/>
  <c r="AC33" s="1"/>
  <c r="AC26" i="30" s="1"/>
  <c r="P33" i="20"/>
  <c r="P26" i="30" s="1"/>
  <c r="AB81" i="1"/>
  <c r="X103"/>
  <c r="P44"/>
  <c r="H68"/>
  <c r="P11" i="18"/>
  <c r="N33"/>
  <c r="N24" i="30" s="1"/>
  <c r="J83" i="5"/>
  <c r="N83" s="1"/>
  <c r="N13"/>
  <c r="N83" i="18"/>
  <c r="P83" s="1"/>
  <c r="AC83" s="1"/>
  <c r="L103"/>
  <c r="L88" i="30" s="1"/>
  <c r="N33" i="16"/>
  <c r="N22" i="30" s="1"/>
  <c r="P17" i="16"/>
  <c r="AC17" s="1"/>
  <c r="N85" i="24"/>
  <c r="P85" s="1"/>
  <c r="AC85" s="1"/>
  <c r="J103"/>
  <c r="J95" i="30" s="1"/>
  <c r="AB81" i="24"/>
  <c r="Z103"/>
  <c r="Z95" i="30" s="1"/>
  <c r="H33" i="24"/>
  <c r="H31" i="30" s="1"/>
  <c r="P10" i="24"/>
  <c r="D88" i="5"/>
  <c r="H88" s="1"/>
  <c r="H18"/>
  <c r="N81" i="23"/>
  <c r="P81" s="1"/>
  <c r="AC81" s="1"/>
  <c r="J103"/>
  <c r="J94" i="30" s="1"/>
  <c r="H80" i="23"/>
  <c r="F103"/>
  <c r="F94" i="30" s="1"/>
  <c r="N79" i="23"/>
  <c r="L103"/>
  <c r="L94" i="30" s="1"/>
  <c r="V87" i="29"/>
  <c r="R103"/>
  <c r="R93" i="30" s="1"/>
  <c r="T84"/>
  <c r="H20"/>
  <c r="X84"/>
  <c r="V11" i="5"/>
  <c r="R81"/>
  <c r="R35"/>
  <c r="R84" i="30"/>
  <c r="H102" i="14"/>
  <c r="P102" s="1"/>
  <c r="AC102" s="1"/>
  <c r="D103"/>
  <c r="D81" i="30" s="1"/>
  <c r="V83" i="14"/>
  <c r="R103"/>
  <c r="R81" i="30" s="1"/>
  <c r="N86" i="11"/>
  <c r="P86" s="1"/>
  <c r="J103"/>
  <c r="J77" i="30" s="1"/>
  <c r="P9" i="11"/>
  <c r="H33"/>
  <c r="H13" i="30" s="1"/>
  <c r="H79" i="11"/>
  <c r="F103"/>
  <c r="F77" i="30" s="1"/>
  <c r="AB79" i="11"/>
  <c r="Z103"/>
  <c r="Z77" i="30" s="1"/>
  <c r="V81" i="11"/>
  <c r="R103"/>
  <c r="R77" i="30" s="1"/>
  <c r="H34" i="5"/>
  <c r="D104"/>
  <c r="H104" s="1"/>
  <c r="H30"/>
  <c r="D100"/>
  <c r="H100" s="1"/>
  <c r="H26"/>
  <c r="D96"/>
  <c r="H96" s="1"/>
  <c r="R93"/>
  <c r="V93" s="1"/>
  <c r="V23"/>
  <c r="H22"/>
  <c r="D92"/>
  <c r="H92" s="1"/>
  <c r="AB16"/>
  <c r="X86"/>
  <c r="AB86" s="1"/>
  <c r="J85"/>
  <c r="N85" s="1"/>
  <c r="N15"/>
  <c r="F103" i="10"/>
  <c r="F76" i="30" s="1"/>
  <c r="H82" i="10"/>
  <c r="P82" s="1"/>
  <c r="AC82" s="1"/>
  <c r="Z35" i="5"/>
  <c r="Z81"/>
  <c r="Z105" s="1"/>
  <c r="Z103" i="10"/>
  <c r="Z76" i="30" s="1"/>
  <c r="AB79" i="10"/>
  <c r="J35" i="5"/>
  <c r="N11"/>
  <c r="J81"/>
  <c r="V33"/>
  <c r="R103"/>
  <c r="V103" s="1"/>
  <c r="H29"/>
  <c r="D99"/>
  <c r="H99" s="1"/>
  <c r="J95"/>
  <c r="N95" s="1"/>
  <c r="N25"/>
  <c r="J84" i="30"/>
  <c r="AB14" i="5"/>
  <c r="X84"/>
  <c r="AB84" s="1"/>
  <c r="L84" i="30"/>
  <c r="AB100" i="14"/>
  <c r="X103"/>
  <c r="X81" i="30" s="1"/>
  <c r="AB99" i="14"/>
  <c r="Z103"/>
  <c r="Z81" i="30" s="1"/>
  <c r="N83" i="14"/>
  <c r="P83" s="1"/>
  <c r="J103"/>
  <c r="J81" i="30" s="1"/>
  <c r="P11" i="14"/>
  <c r="AC11" s="1"/>
  <c r="N33"/>
  <c r="N17" i="30" s="1"/>
  <c r="J100" i="5"/>
  <c r="N100" s="1"/>
  <c r="N30"/>
  <c r="AB19"/>
  <c r="X89"/>
  <c r="AB89" s="1"/>
  <c r="X88"/>
  <c r="AB88" s="1"/>
  <c r="AB18"/>
  <c r="AB86" i="11"/>
  <c r="X103"/>
  <c r="X77" i="30" s="1"/>
  <c r="L81" i="5"/>
  <c r="L105" s="1"/>
  <c r="L35"/>
  <c r="H81" i="11"/>
  <c r="P81" s="1"/>
  <c r="D103"/>
  <c r="D77" i="30" s="1"/>
  <c r="J101" i="5"/>
  <c r="N101" s="1"/>
  <c r="N31"/>
  <c r="X98"/>
  <c r="AB98" s="1"/>
  <c r="AB28"/>
  <c r="J90"/>
  <c r="N90" s="1"/>
  <c r="N20"/>
  <c r="H17"/>
  <c r="D87"/>
  <c r="H87" s="1"/>
  <c r="V13"/>
  <c r="R83"/>
  <c r="D35"/>
  <c r="H13"/>
  <c r="D83"/>
  <c r="H81" i="10"/>
  <c r="D103"/>
  <c r="D76" i="30" s="1"/>
  <c r="V79" i="10"/>
  <c r="T103"/>
  <c r="T76" i="30" s="1"/>
  <c r="N101" i="9"/>
  <c r="P101" s="1"/>
  <c r="J103"/>
  <c r="J75" i="30" s="1"/>
  <c r="H31" i="5"/>
  <c r="D101"/>
  <c r="H101" s="1"/>
  <c r="P101" s="1"/>
  <c r="H25"/>
  <c r="D95"/>
  <c r="H95" s="1"/>
  <c r="P95" s="1"/>
  <c r="L103" i="9"/>
  <c r="L75" i="30" s="1"/>
  <c r="N81" i="9"/>
  <c r="X101" i="5"/>
  <c r="AB101" s="1"/>
  <c r="AB31"/>
  <c r="H91" i="7"/>
  <c r="P91" s="1"/>
  <c r="AC91" s="1"/>
  <c r="F103"/>
  <c r="F73" i="30" s="1"/>
  <c r="D90" i="5"/>
  <c r="H90" s="1"/>
  <c r="H20"/>
  <c r="V86" i="7"/>
  <c r="AC86" s="1"/>
  <c r="R103"/>
  <c r="R73" i="30" s="1"/>
  <c r="AC11" i="7"/>
  <c r="AB33"/>
  <c r="AB9" i="30" s="1"/>
  <c r="V81" i="26"/>
  <c r="T103"/>
  <c r="T82" i="30" s="1"/>
  <c r="V68" i="26"/>
  <c r="V50" i="30" s="1"/>
  <c r="V64" s="1"/>
  <c r="AC46" i="26"/>
  <c r="AC68" s="1"/>
  <c r="AC50" i="30" s="1"/>
  <c r="R101" i="5"/>
  <c r="V101" s="1"/>
  <c r="V31"/>
  <c r="X99"/>
  <c r="AB99" s="1"/>
  <c r="AB29"/>
  <c r="H28"/>
  <c r="D98"/>
  <c r="H98" s="1"/>
  <c r="F82"/>
  <c r="H82" s="1"/>
  <c r="H12"/>
  <c r="H80" i="9"/>
  <c r="F103"/>
  <c r="F75" i="30" s="1"/>
  <c r="AB32" i="5"/>
  <c r="X102"/>
  <c r="AB102" s="1"/>
  <c r="V29"/>
  <c r="R99"/>
  <c r="V99" s="1"/>
  <c r="R97"/>
  <c r="V97" s="1"/>
  <c r="V27"/>
  <c r="AB24"/>
  <c r="X94"/>
  <c r="AB94" s="1"/>
  <c r="AB21"/>
  <c r="X91"/>
  <c r="AB91" s="1"/>
  <c r="R89"/>
  <c r="V89" s="1"/>
  <c r="V19"/>
  <c r="H19"/>
  <c r="D89"/>
  <c r="H89" s="1"/>
  <c r="D103" i="7"/>
  <c r="D73" i="30" s="1"/>
  <c r="H87" i="7"/>
  <c r="V85"/>
  <c r="T103"/>
  <c r="T73" i="30" s="1"/>
  <c r="Z103" i="7"/>
  <c r="Z73" i="30" s="1"/>
  <c r="AB82" i="7"/>
  <c r="AC82" s="1"/>
  <c r="N80"/>
  <c r="J103"/>
  <c r="J73" i="30" s="1"/>
  <c r="P94" i="1"/>
  <c r="AC94" s="1"/>
  <c r="N68"/>
  <c r="P29"/>
  <c r="AC29" s="1"/>
  <c r="P103" i="17"/>
  <c r="P87" i="30" s="1"/>
  <c r="P14" i="1"/>
  <c r="AC14" s="1"/>
  <c r="AC100"/>
  <c r="AB68"/>
  <c r="AC59"/>
  <c r="AC85"/>
  <c r="AC17"/>
  <c r="N33"/>
  <c r="L103"/>
  <c r="AC20"/>
  <c r="P99"/>
  <c r="AC99" s="1"/>
  <c r="G96" i="30"/>
  <c r="AB33" i="18"/>
  <c r="AB24" i="30" s="1"/>
  <c r="AC22" i="18"/>
  <c r="AC24"/>
  <c r="AC32"/>
  <c r="AC97" i="24"/>
  <c r="AC86"/>
  <c r="AC81"/>
  <c r="AC97" i="23"/>
  <c r="AC25"/>
  <c r="AC22"/>
  <c r="P91"/>
  <c r="AC91" s="1"/>
  <c r="P19"/>
  <c r="AC19" s="1"/>
  <c r="P85"/>
  <c r="AC85" s="1"/>
  <c r="AC13"/>
  <c r="AB33"/>
  <c r="AB30" i="30" s="1"/>
  <c r="AC96" i="29"/>
  <c r="P97" i="1"/>
  <c r="AC97" s="1"/>
  <c r="AC98"/>
  <c r="AC26"/>
  <c r="P22"/>
  <c r="AC22" s="1"/>
  <c r="P18"/>
  <c r="AC18" s="1"/>
  <c r="AB89"/>
  <c r="T103"/>
  <c r="AC19"/>
  <c r="AC45"/>
  <c r="H96"/>
  <c r="P96" s="1"/>
  <c r="AB90"/>
  <c r="P67"/>
  <c r="AC67" s="1"/>
  <c r="P23"/>
  <c r="AC23" s="1"/>
  <c r="AB96"/>
  <c r="V68"/>
  <c r="P13"/>
  <c r="AC13" s="1"/>
  <c r="AC11"/>
  <c r="P91"/>
  <c r="AC91" s="1"/>
  <c r="AC87" i="18"/>
  <c r="AC20"/>
  <c r="AC91"/>
  <c r="AC96"/>
  <c r="AC97"/>
  <c r="AC28"/>
  <c r="AC99"/>
  <c r="AC24" i="24"/>
  <c r="AC19"/>
  <c r="AB33"/>
  <c r="AB31" i="30" s="1"/>
  <c r="P28" i="23"/>
  <c r="AC28" s="1"/>
  <c r="AC26"/>
  <c r="P94"/>
  <c r="AC94" s="1"/>
  <c r="AC93"/>
  <c r="AC90"/>
  <c r="AC17"/>
  <c r="P86"/>
  <c r="AC86" s="1"/>
  <c r="AC14"/>
  <c r="P12"/>
  <c r="AC12" s="1"/>
  <c r="V33"/>
  <c r="V30" i="30" s="1"/>
  <c r="AC102" i="29"/>
  <c r="AC31"/>
  <c r="AC21"/>
  <c r="V33"/>
  <c r="V29" i="30" s="1"/>
  <c r="V33" i="14"/>
  <c r="V17" i="30" s="1"/>
  <c r="AC100" i="11"/>
  <c r="AC97"/>
  <c r="AC22"/>
  <c r="AC32" i="10"/>
  <c r="AC101"/>
  <c r="AC100"/>
  <c r="AC97"/>
  <c r="AC96"/>
  <c r="AC95"/>
  <c r="AC24"/>
  <c r="AC23"/>
  <c r="AC22"/>
  <c r="AC21"/>
  <c r="AC20"/>
  <c r="AC89"/>
  <c r="AC88"/>
  <c r="AC86"/>
  <c r="AC29" i="14"/>
  <c r="AC25"/>
  <c r="AC21"/>
  <c r="AC17"/>
  <c r="P102" i="11"/>
  <c r="AC102" s="1"/>
  <c r="AC101"/>
  <c r="AC29"/>
  <c r="AC28"/>
  <c r="P96"/>
  <c r="AC96" s="1"/>
  <c r="AC95"/>
  <c r="AC94"/>
  <c r="AC23"/>
  <c r="AC13"/>
  <c r="N33"/>
  <c r="N13" i="30" s="1"/>
  <c r="AC11" i="11"/>
  <c r="P12"/>
  <c r="AC12" s="1"/>
  <c r="P17" i="10"/>
  <c r="AC17" s="1"/>
  <c r="P85"/>
  <c r="AC85" s="1"/>
  <c r="AC84"/>
  <c r="P13"/>
  <c r="AC13" s="1"/>
  <c r="P83"/>
  <c r="AC83" s="1"/>
  <c r="AC10"/>
  <c r="AC100" i="9"/>
  <c r="AC32" i="7"/>
  <c r="AC31"/>
  <c r="AC99"/>
  <c r="AC97"/>
  <c r="AC94"/>
  <c r="P93"/>
  <c r="AC93" s="1"/>
  <c r="F32" i="30"/>
  <c r="X32"/>
  <c r="P96" i="9"/>
  <c r="AC96" s="1"/>
  <c r="AC95"/>
  <c r="V33"/>
  <c r="V11" i="30" s="1"/>
  <c r="AC30" i="7"/>
  <c r="P98"/>
  <c r="AC98" s="1"/>
  <c r="AC26"/>
  <c r="P25"/>
  <c r="AC25" s="1"/>
  <c r="AC22"/>
  <c r="Z32" i="30"/>
  <c r="J32"/>
  <c r="AC15" i="16"/>
  <c r="D103" i="1"/>
  <c r="H79"/>
  <c r="AB81" i="18"/>
  <c r="Z103"/>
  <c r="Z88" i="30" s="1"/>
  <c r="P14" i="18"/>
  <c r="AC14" s="1"/>
  <c r="H33"/>
  <c r="H24" i="30" s="1"/>
  <c r="H84" i="18"/>
  <c r="D103"/>
  <c r="D88" i="30" s="1"/>
  <c r="V33" i="24"/>
  <c r="V31" i="30" s="1"/>
  <c r="AC12" i="24"/>
  <c r="V82"/>
  <c r="T103"/>
  <c r="T95" i="30" s="1"/>
  <c r="X97" i="5"/>
  <c r="AB97" s="1"/>
  <c r="AB27"/>
  <c r="N14"/>
  <c r="J84"/>
  <c r="N84" s="1"/>
  <c r="AB79" i="23"/>
  <c r="AB103" s="1"/>
  <c r="AB94" i="30" s="1"/>
  <c r="X103" i="23"/>
  <c r="X94" i="30" s="1"/>
  <c r="H87" i="29"/>
  <c r="D103"/>
  <c r="D93" i="30" s="1"/>
  <c r="Z103" i="29"/>
  <c r="Z93" i="30" s="1"/>
  <c r="AB79" i="29"/>
  <c r="V33" i="16"/>
  <c r="V22" i="30" s="1"/>
  <c r="AC13" i="16"/>
  <c r="AC80" i="29"/>
  <c r="V79" i="1"/>
  <c r="R103"/>
  <c r="N81" i="18"/>
  <c r="J103"/>
  <c r="J88" i="30" s="1"/>
  <c r="N87" i="16"/>
  <c r="L103"/>
  <c r="L86" i="30" s="1"/>
  <c r="X103" i="24"/>
  <c r="X95" i="30" s="1"/>
  <c r="AB83" i="24"/>
  <c r="AC83" s="1"/>
  <c r="H80"/>
  <c r="F103"/>
  <c r="F95" i="30" s="1"/>
  <c r="V80" i="23"/>
  <c r="V103" s="1"/>
  <c r="V94" i="30" s="1"/>
  <c r="T103" i="23"/>
  <c r="T94" i="30" s="1"/>
  <c r="H33" i="23"/>
  <c r="H30" i="30" s="1"/>
  <c r="P10" i="23"/>
  <c r="AC10" s="1"/>
  <c r="N33"/>
  <c r="N30" i="30" s="1"/>
  <c r="P9" i="23"/>
  <c r="N26" i="5"/>
  <c r="J96"/>
  <c r="N96" s="1"/>
  <c r="T103" i="29"/>
  <c r="T93" i="30" s="1"/>
  <c r="V89" i="29"/>
  <c r="AC89" s="1"/>
  <c r="AB84"/>
  <c r="AC84" s="1"/>
  <c r="X103"/>
  <c r="X93" i="30" s="1"/>
  <c r="V102" i="16"/>
  <c r="AC102" s="1"/>
  <c r="T103"/>
  <c r="T86" i="30" s="1"/>
  <c r="F84"/>
  <c r="AB20"/>
  <c r="V20"/>
  <c r="H33" i="14"/>
  <c r="H17" i="30" s="1"/>
  <c r="P10" i="14"/>
  <c r="H80"/>
  <c r="F103"/>
  <c r="F81" i="30" s="1"/>
  <c r="N34" i="5"/>
  <c r="J104"/>
  <c r="N104" s="1"/>
  <c r="J99"/>
  <c r="N99" s="1"/>
  <c r="N29"/>
  <c r="J92"/>
  <c r="N92" s="1"/>
  <c r="N22"/>
  <c r="D91"/>
  <c r="H91" s="1"/>
  <c r="H21"/>
  <c r="N18"/>
  <c r="J88"/>
  <c r="N88" s="1"/>
  <c r="F35"/>
  <c r="F81"/>
  <c r="H11"/>
  <c r="V12"/>
  <c r="T82"/>
  <c r="V82" s="1"/>
  <c r="V80" i="11"/>
  <c r="T103"/>
  <c r="T77" i="30" s="1"/>
  <c r="R104" i="5"/>
  <c r="V104" s="1"/>
  <c r="V34"/>
  <c r="R100"/>
  <c r="V100" s="1"/>
  <c r="V30"/>
  <c r="V26"/>
  <c r="R96"/>
  <c r="V96" s="1"/>
  <c r="R95"/>
  <c r="V95" s="1"/>
  <c r="V25"/>
  <c r="D94"/>
  <c r="H94" s="1"/>
  <c r="H24"/>
  <c r="V22"/>
  <c r="R92"/>
  <c r="V92" s="1"/>
  <c r="V21"/>
  <c r="R91"/>
  <c r="V91" s="1"/>
  <c r="J89"/>
  <c r="N89" s="1"/>
  <c r="N19"/>
  <c r="J87"/>
  <c r="N87" s="1"/>
  <c r="N17"/>
  <c r="L103" i="10"/>
  <c r="L76" i="30" s="1"/>
  <c r="N81" i="10"/>
  <c r="X82" i="5"/>
  <c r="AB82" s="1"/>
  <c r="AB12"/>
  <c r="AB80" i="10"/>
  <c r="X103"/>
  <c r="X76" i="30" s="1"/>
  <c r="N79" i="10"/>
  <c r="J103"/>
  <c r="J76" i="30" s="1"/>
  <c r="P9" i="10"/>
  <c r="N33"/>
  <c r="N12" i="30" s="1"/>
  <c r="X96" i="5"/>
  <c r="AB96" s="1"/>
  <c r="AB26"/>
  <c r="Z84" i="30"/>
  <c r="D84"/>
  <c r="N20"/>
  <c r="V101" i="14"/>
  <c r="T103"/>
  <c r="T81" i="30" s="1"/>
  <c r="N81" i="14"/>
  <c r="L103"/>
  <c r="L81" i="30" s="1"/>
  <c r="R86" i="5"/>
  <c r="V86" s="1"/>
  <c r="V16"/>
  <c r="N79" i="11"/>
  <c r="N103" s="1"/>
  <c r="N77" i="30" s="1"/>
  <c r="L103" i="11"/>
  <c r="L77" i="30" s="1"/>
  <c r="H14" i="5"/>
  <c r="P14" s="1"/>
  <c r="D84"/>
  <c r="H84" s="1"/>
  <c r="P84" s="1"/>
  <c r="X103"/>
  <c r="AB103" s="1"/>
  <c r="AB33"/>
  <c r="J102"/>
  <c r="N102" s="1"/>
  <c r="N32"/>
  <c r="N27"/>
  <c r="J97"/>
  <c r="N97" s="1"/>
  <c r="X95"/>
  <c r="AB95" s="1"/>
  <c r="AB25"/>
  <c r="J94"/>
  <c r="N94" s="1"/>
  <c r="N24"/>
  <c r="J93"/>
  <c r="N93" s="1"/>
  <c r="N23"/>
  <c r="X90"/>
  <c r="AB90" s="1"/>
  <c r="AB20"/>
  <c r="R87"/>
  <c r="V87" s="1"/>
  <c r="V17"/>
  <c r="R85"/>
  <c r="V85" s="1"/>
  <c r="V15"/>
  <c r="V14"/>
  <c r="R84"/>
  <c r="V84" s="1"/>
  <c r="R103" i="10"/>
  <c r="R76" i="30" s="1"/>
  <c r="V81" i="10"/>
  <c r="P11"/>
  <c r="AC11" s="1"/>
  <c r="H33"/>
  <c r="H12" i="30" s="1"/>
  <c r="T81" i="5"/>
  <c r="T35"/>
  <c r="AB34"/>
  <c r="X104"/>
  <c r="AB104" s="1"/>
  <c r="AB101" i="9"/>
  <c r="Z103"/>
  <c r="Z75" i="30" s="1"/>
  <c r="D102" i="5"/>
  <c r="H102" s="1"/>
  <c r="P102" s="1"/>
  <c r="H32"/>
  <c r="P32" s="1"/>
  <c r="V97" i="9"/>
  <c r="R103"/>
  <c r="R75" i="30" s="1"/>
  <c r="H93" i="9"/>
  <c r="P93" s="1"/>
  <c r="D103"/>
  <c r="D75" i="30" s="1"/>
  <c r="P11" i="9"/>
  <c r="AC11" s="1"/>
  <c r="N33"/>
  <c r="N11" i="30" s="1"/>
  <c r="R102" i="5"/>
  <c r="V102" s="1"/>
  <c r="V32"/>
  <c r="V28"/>
  <c r="R98"/>
  <c r="V98" s="1"/>
  <c r="R94"/>
  <c r="V94" s="1"/>
  <c r="V24"/>
  <c r="X93"/>
  <c r="AB93" s="1"/>
  <c r="AB23"/>
  <c r="H23"/>
  <c r="F93"/>
  <c r="H93" s="1"/>
  <c r="J91"/>
  <c r="N91" s="1"/>
  <c r="N21"/>
  <c r="N87" i="7"/>
  <c r="L103"/>
  <c r="L73" i="30" s="1"/>
  <c r="V18" i="5"/>
  <c r="R88"/>
  <c r="V88" s="1"/>
  <c r="N16"/>
  <c r="J86"/>
  <c r="N86" s="1"/>
  <c r="X83"/>
  <c r="AB83" s="1"/>
  <c r="AB13"/>
  <c r="AB81" i="7"/>
  <c r="X103"/>
  <c r="X73" i="30" s="1"/>
  <c r="V48" i="5"/>
  <c r="T70"/>
  <c r="AB97" i="9"/>
  <c r="X103"/>
  <c r="X75" i="30" s="1"/>
  <c r="V93" i="9"/>
  <c r="V103" s="1"/>
  <c r="V75" i="30" s="1"/>
  <c r="T103" i="9"/>
  <c r="T75" i="30" s="1"/>
  <c r="P10" i="9"/>
  <c r="H33"/>
  <c r="H11" i="30" s="1"/>
  <c r="J103" i="5"/>
  <c r="N103" s="1"/>
  <c r="N33"/>
  <c r="X100"/>
  <c r="AB100" s="1"/>
  <c r="AB30"/>
  <c r="J98"/>
  <c r="N98" s="1"/>
  <c r="N28"/>
  <c r="H27"/>
  <c r="D97"/>
  <c r="H97" s="1"/>
  <c r="AB22"/>
  <c r="X92"/>
  <c r="AB92" s="1"/>
  <c r="V20"/>
  <c r="R90"/>
  <c r="V90" s="1"/>
  <c r="P17" i="7"/>
  <c r="AC17" s="1"/>
  <c r="H33"/>
  <c r="H9" i="30" s="1"/>
  <c r="V33" i="7"/>
  <c r="V9" i="30" s="1"/>
  <c r="AC15" i="7"/>
  <c r="N12" i="5"/>
  <c r="J82"/>
  <c r="N82" s="1"/>
  <c r="N33" i="7"/>
  <c r="N9" i="30" s="1"/>
  <c r="P10" i="7"/>
  <c r="AC90" i="1"/>
  <c r="AC33" i="12"/>
  <c r="AC14" i="30" s="1"/>
  <c r="AC81" i="1"/>
  <c r="AC63"/>
  <c r="AB33"/>
  <c r="AC92"/>
  <c r="H101"/>
  <c r="P101" s="1"/>
  <c r="AC101" s="1"/>
  <c r="V33"/>
  <c r="N83"/>
  <c r="AC65"/>
  <c r="P80"/>
  <c r="H102"/>
  <c r="P102" s="1"/>
  <c r="AC102" s="1"/>
  <c r="F103"/>
  <c r="P83"/>
  <c r="AC83" s="1"/>
  <c r="V80"/>
  <c r="AC21"/>
  <c r="AC17" i="18"/>
  <c r="AC90"/>
  <c r="AC21"/>
  <c r="AC26"/>
  <c r="AC27"/>
  <c r="AC29"/>
  <c r="P98" i="23"/>
  <c r="AC98" s="1"/>
  <c r="AC96"/>
  <c r="P24"/>
  <c r="AC24" s="1"/>
  <c r="AC87"/>
  <c r="AC84"/>
  <c r="P82"/>
  <c r="AC82" s="1"/>
  <c r="AC32" i="29"/>
  <c r="AC101" i="14"/>
  <c r="AC100"/>
  <c r="AC27" i="11"/>
  <c r="AC92"/>
  <c r="AC31" i="10"/>
  <c r="AC99"/>
  <c r="AC27"/>
  <c r="AC26"/>
  <c r="AC93"/>
  <c r="AC92"/>
  <c r="AC91"/>
  <c r="AC18"/>
  <c r="AC16"/>
  <c r="AC12"/>
  <c r="AB33"/>
  <c r="AB12" i="30" s="1"/>
  <c r="AB33" i="14"/>
  <c r="AB17" i="30" s="1"/>
  <c r="AC99" i="14"/>
  <c r="AC95"/>
  <c r="AC91"/>
  <c r="AC87"/>
  <c r="AC13"/>
  <c r="P32" i="11"/>
  <c r="AC32" s="1"/>
  <c r="AC31"/>
  <c r="AC99"/>
  <c r="AC98"/>
  <c r="P26"/>
  <c r="AC26" s="1"/>
  <c r="AC25"/>
  <c r="AC24"/>
  <c r="AC93"/>
  <c r="AC83"/>
  <c r="AC80"/>
  <c r="P82"/>
  <c r="AC82" s="1"/>
  <c r="P87" i="10"/>
  <c r="AC87" s="1"/>
  <c r="P15"/>
  <c r="AC15" s="1"/>
  <c r="AC14"/>
  <c r="AC80"/>
  <c r="V33"/>
  <c r="V12" i="30" s="1"/>
  <c r="AC31" i="9"/>
  <c r="AC30"/>
  <c r="AC102" i="7"/>
  <c r="AC29"/>
  <c r="AC27"/>
  <c r="P23"/>
  <c r="AC23" s="1"/>
  <c r="L32" i="30"/>
  <c r="R32"/>
  <c r="P26" i="9"/>
  <c r="AC26" s="1"/>
  <c r="AC25"/>
  <c r="AC100" i="7"/>
  <c r="P28"/>
  <c r="AC28" s="1"/>
  <c r="P95"/>
  <c r="AC95" s="1"/>
  <c r="AC92"/>
  <c r="D32" i="30"/>
  <c r="T32"/>
  <c r="AC95" i="1" l="1"/>
  <c r="AC99" i="13"/>
  <c r="AB104"/>
  <c r="AB80" i="30" s="1"/>
  <c r="AC104" i="13"/>
  <c r="AC80" i="30" s="1"/>
  <c r="AC82" i="1"/>
  <c r="AB103" i="18"/>
  <c r="AB88" i="30" s="1"/>
  <c r="AC80" i="1"/>
  <c r="AC89"/>
  <c r="AB103" i="14"/>
  <c r="AB81" i="30" s="1"/>
  <c r="V32"/>
  <c r="AB103" i="9"/>
  <c r="AB75" i="30" s="1"/>
  <c r="AC93" i="15"/>
  <c r="AC103" s="1"/>
  <c r="AC85" i="30" s="1"/>
  <c r="P103" i="15"/>
  <c r="P85" i="30" s="1"/>
  <c r="AC79" i="20"/>
  <c r="AC103" s="1"/>
  <c r="AC90" i="30" s="1"/>
  <c r="P103" i="20"/>
  <c r="P90" i="30" s="1"/>
  <c r="V103" i="11"/>
  <c r="V77" i="30" s="1"/>
  <c r="O105" i="5"/>
  <c r="P97"/>
  <c r="AC97" s="1"/>
  <c r="P25"/>
  <c r="AC25" s="1"/>
  <c r="V83"/>
  <c r="T105"/>
  <c r="P31"/>
  <c r="AC31" s="1"/>
  <c r="P13"/>
  <c r="AC13" s="1"/>
  <c r="P27"/>
  <c r="AC27" s="1"/>
  <c r="P103" i="19"/>
  <c r="P89" i="30" s="1"/>
  <c r="AC79" i="19"/>
  <c r="AC103" s="1"/>
  <c r="AC89" i="30" s="1"/>
  <c r="P33" i="16"/>
  <c r="P22" i="30" s="1"/>
  <c r="P64"/>
  <c r="AB103" i="11"/>
  <c r="AB77" i="30" s="1"/>
  <c r="AC86" i="11"/>
  <c r="AC64" i="30"/>
  <c r="AC97" i="9"/>
  <c r="N32" i="30"/>
  <c r="P23" i="5"/>
  <c r="AC23" s="1"/>
  <c r="P90"/>
  <c r="AC90" s="1"/>
  <c r="H32" i="30"/>
  <c r="P21" i="5"/>
  <c r="AC21" s="1"/>
  <c r="AC10" i="9"/>
  <c r="AC33" s="1"/>
  <c r="AC11" i="30" s="1"/>
  <c r="P33" i="9"/>
  <c r="P11" i="30" s="1"/>
  <c r="AC10" i="7"/>
  <c r="AC33" s="1"/>
  <c r="AC9" i="30" s="1"/>
  <c r="P33" i="7"/>
  <c r="P9" i="30" s="1"/>
  <c r="H35" i="5"/>
  <c r="P11"/>
  <c r="P80" i="14"/>
  <c r="H103"/>
  <c r="H81" i="30" s="1"/>
  <c r="H84"/>
  <c r="H103" i="24"/>
  <c r="H95" i="30" s="1"/>
  <c r="P80" i="24"/>
  <c r="P87" i="16"/>
  <c r="N103"/>
  <c r="N86" i="30" s="1"/>
  <c r="N103" i="18"/>
  <c r="N88" i="30" s="1"/>
  <c r="P81" i="18"/>
  <c r="P87" i="29"/>
  <c r="AC87" s="1"/>
  <c r="H103"/>
  <c r="H93" i="30" s="1"/>
  <c r="AC82" i="24"/>
  <c r="V103"/>
  <c r="V95" i="30" s="1"/>
  <c r="P84" i="18"/>
  <c r="AC84" s="1"/>
  <c r="H103"/>
  <c r="H88" i="30" s="1"/>
  <c r="P87" i="7"/>
  <c r="AC87" s="1"/>
  <c r="H103"/>
  <c r="H73" i="30" s="1"/>
  <c r="N103" i="9"/>
  <c r="N75" i="30" s="1"/>
  <c r="P81" i="9"/>
  <c r="AC81" s="1"/>
  <c r="H83" i="5"/>
  <c r="P83" s="1"/>
  <c r="D105"/>
  <c r="N84" i="30"/>
  <c r="AB84"/>
  <c r="P79" i="23"/>
  <c r="N103"/>
  <c r="N94" i="30" s="1"/>
  <c r="H103" i="23"/>
  <c r="H94" i="30" s="1"/>
  <c r="P80" i="23"/>
  <c r="AC80" s="1"/>
  <c r="AC11" i="18"/>
  <c r="AC33" s="1"/>
  <c r="AC24" i="30" s="1"/>
  <c r="P33" i="18"/>
  <c r="P24" i="30" s="1"/>
  <c r="P68" i="1"/>
  <c r="AC44"/>
  <c r="AC68" s="1"/>
  <c r="V103" i="16"/>
  <c r="V86" i="30" s="1"/>
  <c r="AC83" i="16"/>
  <c r="AC15" i="29"/>
  <c r="AC33" s="1"/>
  <c r="AC29" i="30" s="1"/>
  <c r="P33" i="29"/>
  <c r="P29" i="30" s="1"/>
  <c r="P85" i="29"/>
  <c r="N103"/>
  <c r="N93" i="30" s="1"/>
  <c r="AB81" i="5"/>
  <c r="AB105" s="1"/>
  <c r="X105"/>
  <c r="P33" i="1"/>
  <c r="AC9"/>
  <c r="AC33" s="1"/>
  <c r="X96" i="30"/>
  <c r="L96"/>
  <c r="P93" i="5"/>
  <c r="AC93" s="1"/>
  <c r="AC32"/>
  <c r="AC84"/>
  <c r="P24"/>
  <c r="AC24" s="1"/>
  <c r="P91"/>
  <c r="AC91" s="1"/>
  <c r="V103" i="1"/>
  <c r="AC96"/>
  <c r="J96" i="30"/>
  <c r="T96"/>
  <c r="P89" i="5"/>
  <c r="AC89" s="1"/>
  <c r="P12"/>
  <c r="AC12" s="1"/>
  <c r="P98"/>
  <c r="AC98" s="1"/>
  <c r="AB32" i="30"/>
  <c r="R96"/>
  <c r="P20" i="5"/>
  <c r="AC20" s="1"/>
  <c r="F96" i="30"/>
  <c r="AC95" i="5"/>
  <c r="AC101"/>
  <c r="P17"/>
  <c r="AC17" s="1"/>
  <c r="AC81" i="11"/>
  <c r="AC83" i="14"/>
  <c r="P29" i="5"/>
  <c r="AC29" s="1"/>
  <c r="N35"/>
  <c r="AB103" i="10"/>
  <c r="AB76" i="30" s="1"/>
  <c r="P92" i="5"/>
  <c r="AC92" s="1"/>
  <c r="P96"/>
  <c r="AC96" s="1"/>
  <c r="P100"/>
  <c r="AC100" s="1"/>
  <c r="P104"/>
  <c r="AC104" s="1"/>
  <c r="V35"/>
  <c r="V103" i="29"/>
  <c r="V93" i="30" s="1"/>
  <c r="P88" i="5"/>
  <c r="AC88" s="1"/>
  <c r="AB103" i="24"/>
  <c r="AB95" i="30" s="1"/>
  <c r="P86" i="5"/>
  <c r="AC86" s="1"/>
  <c r="N103" i="1"/>
  <c r="P33" i="5"/>
  <c r="AC33" s="1"/>
  <c r="P15"/>
  <c r="AC15" s="1"/>
  <c r="AB103" i="1"/>
  <c r="V70" i="5"/>
  <c r="AC48"/>
  <c r="AC70" s="1"/>
  <c r="AC81" i="7"/>
  <c r="AB103"/>
  <c r="AB73" i="30" s="1"/>
  <c r="N103" i="14"/>
  <c r="N81" i="30" s="1"/>
  <c r="P81" i="14"/>
  <c r="AC81" s="1"/>
  <c r="P20" i="30"/>
  <c r="AC9" i="10"/>
  <c r="AC33" s="1"/>
  <c r="AC12" i="30" s="1"/>
  <c r="P33" i="10"/>
  <c r="P12" i="30" s="1"/>
  <c r="P79" i="10"/>
  <c r="N103"/>
  <c r="N76" i="30" s="1"/>
  <c r="F105" i="5"/>
  <c r="H81"/>
  <c r="AC10" i="14"/>
  <c r="AC33" s="1"/>
  <c r="AC17" i="30" s="1"/>
  <c r="P33" i="14"/>
  <c r="P17" i="30" s="1"/>
  <c r="AC9" i="23"/>
  <c r="AC33" s="1"/>
  <c r="AC30" i="30" s="1"/>
  <c r="P33" i="23"/>
  <c r="P30" i="30" s="1"/>
  <c r="AB103" i="29"/>
  <c r="AB93" i="30" s="1"/>
  <c r="AC79" i="29"/>
  <c r="H103" i="1"/>
  <c r="P79"/>
  <c r="N103" i="7"/>
  <c r="N73" i="30" s="1"/>
  <c r="P80" i="7"/>
  <c r="AC85"/>
  <c r="V103"/>
  <c r="V73" i="30" s="1"/>
  <c r="P80" i="9"/>
  <c r="H103"/>
  <c r="H75" i="30" s="1"/>
  <c r="V103" i="26"/>
  <c r="V82" i="30" s="1"/>
  <c r="AC81" i="26"/>
  <c r="AC103" s="1"/>
  <c r="AC82" i="30" s="1"/>
  <c r="P81" i="10"/>
  <c r="AC81" s="1"/>
  <c r="H103"/>
  <c r="H76" i="30" s="1"/>
  <c r="N81" i="5"/>
  <c r="N105" s="1"/>
  <c r="J105"/>
  <c r="H103" i="11"/>
  <c r="H77" i="30" s="1"/>
  <c r="P79" i="11"/>
  <c r="AC9"/>
  <c r="AC33" s="1"/>
  <c r="AC13" i="30" s="1"/>
  <c r="P33" i="11"/>
  <c r="P13" i="30" s="1"/>
  <c r="V84"/>
  <c r="V81" i="5"/>
  <c r="V105" s="1"/>
  <c r="R105"/>
  <c r="AC10" i="24"/>
  <c r="AC33" s="1"/>
  <c r="AC31" i="30" s="1"/>
  <c r="P33" i="24"/>
  <c r="P31" i="30" s="1"/>
  <c r="P84" i="24"/>
  <c r="AC84" s="1"/>
  <c r="N103"/>
  <c r="N95" i="30" s="1"/>
  <c r="AB103" i="16"/>
  <c r="AB86" i="30" s="1"/>
  <c r="AC82" i="16"/>
  <c r="V103" i="18"/>
  <c r="V88" i="30" s="1"/>
  <c r="AC79" i="18"/>
  <c r="AC93" i="9"/>
  <c r="AC102" i="5"/>
  <c r="AC14"/>
  <c r="P94"/>
  <c r="AC94" s="1"/>
  <c r="AC20" i="30"/>
  <c r="Z96"/>
  <c r="D96"/>
  <c r="P19" i="5"/>
  <c r="AC19" s="1"/>
  <c r="P82"/>
  <c r="AC82" s="1"/>
  <c r="P28"/>
  <c r="AC28" s="1"/>
  <c r="AC101" i="9"/>
  <c r="V103" i="10"/>
  <c r="V76" i="30" s="1"/>
  <c r="P87" i="5"/>
  <c r="AC87" s="1"/>
  <c r="P99"/>
  <c r="AC99" s="1"/>
  <c r="P22"/>
  <c r="AC22" s="1"/>
  <c r="P26"/>
  <c r="AC26" s="1"/>
  <c r="P30"/>
  <c r="AC30" s="1"/>
  <c r="P34"/>
  <c r="AC34" s="1"/>
  <c r="V103" i="14"/>
  <c r="V81" i="30" s="1"/>
  <c r="P18" i="5"/>
  <c r="AC18" s="1"/>
  <c r="AC33" i="16"/>
  <c r="AC22" i="30" s="1"/>
  <c r="P16" i="5"/>
  <c r="AC16" s="1"/>
  <c r="P103"/>
  <c r="AC103" s="1"/>
  <c r="AB35"/>
  <c r="P85"/>
  <c r="AC85" s="1"/>
  <c r="AC83" l="1"/>
  <c r="AC80" i="9"/>
  <c r="AC103" s="1"/>
  <c r="AC75" i="30" s="1"/>
  <c r="P103" i="9"/>
  <c r="P75" i="30" s="1"/>
  <c r="AC79" i="10"/>
  <c r="AC103" s="1"/>
  <c r="AC76" i="30" s="1"/>
  <c r="P103" i="10"/>
  <c r="P76" i="30" s="1"/>
  <c r="AC85" i="29"/>
  <c r="P103"/>
  <c r="P93" i="30" s="1"/>
  <c r="P103" i="23"/>
  <c r="P94" i="30" s="1"/>
  <c r="AC79" i="23"/>
  <c r="AC103" s="1"/>
  <c r="AC94" i="30" s="1"/>
  <c r="AC87" i="16"/>
  <c r="P103"/>
  <c r="P86" i="30" s="1"/>
  <c r="AC80" i="14"/>
  <c r="AC103" s="1"/>
  <c r="AC81" i="30" s="1"/>
  <c r="P103" i="14"/>
  <c r="P81" i="30" s="1"/>
  <c r="AC103" i="16"/>
  <c r="AC86" i="30" s="1"/>
  <c r="N96"/>
  <c r="AC32"/>
  <c r="AC79" i="11"/>
  <c r="AC103" s="1"/>
  <c r="AC77" i="30" s="1"/>
  <c r="P103" i="11"/>
  <c r="P77" i="30" s="1"/>
  <c r="AC80" i="7"/>
  <c r="AC103" s="1"/>
  <c r="AC73" i="30" s="1"/>
  <c r="P103" i="7"/>
  <c r="P73" i="30" s="1"/>
  <c r="P103" i="1"/>
  <c r="AC79"/>
  <c r="AC103" s="1"/>
  <c r="H105" i="5"/>
  <c r="P81"/>
  <c r="P84" i="30"/>
  <c r="AC81" i="18"/>
  <c r="AC103" s="1"/>
  <c r="AC88" i="30" s="1"/>
  <c r="P103" i="18"/>
  <c r="P88" i="30" s="1"/>
  <c r="AC80" i="24"/>
  <c r="AC103" s="1"/>
  <c r="AC95" i="30" s="1"/>
  <c r="P103" i="24"/>
  <c r="P95" i="30" s="1"/>
  <c r="AC11" i="5"/>
  <c r="AC35" s="1"/>
  <c r="P35"/>
  <c r="AC84" i="30"/>
  <c r="V96"/>
  <c r="AC103" i="29"/>
  <c r="AB96" i="30"/>
  <c r="H96"/>
  <c r="P32"/>
  <c r="V105" i="29" l="1"/>
  <c r="AC93" i="30"/>
  <c r="AC96"/>
  <c r="AC81" i="5"/>
  <c r="AC105" s="1"/>
  <c r="P105"/>
  <c r="P96" i="30"/>
</calcChain>
</file>

<file path=xl/sharedStrings.xml><?xml version="1.0" encoding="utf-8"?>
<sst xmlns="http://schemas.openxmlformats.org/spreadsheetml/2006/main" count="7034" uniqueCount="122">
  <si>
    <t>ГБУЗ "РКБ"</t>
  </si>
  <si>
    <t>ГБУЗ "ДРКБ"</t>
  </si>
  <si>
    <t>ГБУЗ "КБСП"</t>
  </si>
  <si>
    <t>ГБУЗ " РЦВМР2</t>
  </si>
  <si>
    <t>ГБУЗ "Алагирская ЦРБ"</t>
  </si>
  <si>
    <t>ООО "Стоматология №1"</t>
  </si>
  <si>
    <t>ГБУЗ  "Ардонская ЦРБ"</t>
  </si>
  <si>
    <t>ГБУЗ  "Ирафская ЦРБ"</t>
  </si>
  <si>
    <t>ГБУЗ "Кировская ЦРБ"</t>
  </si>
  <si>
    <t>НУЗ "Узловая больница на ст. Владикавказ ОАО "РЖД"</t>
  </si>
  <si>
    <t>ГБУЗ "Правобережная ЦРКБ"</t>
  </si>
  <si>
    <t>ГБОЗ ВПО  СОГМА МЗ</t>
  </si>
  <si>
    <t>ГБУЗ "Пригородная ЦРБ"</t>
  </si>
  <si>
    <t>ГБУЗ "РЭД"</t>
  </si>
  <si>
    <t>ГБУЗ  " Дигорская ЦРБ"</t>
  </si>
  <si>
    <t>РЦОПП «Фиагдон»</t>
  </si>
  <si>
    <t>ООО "Хэппи дент"</t>
  </si>
  <si>
    <t>ООО "Городская стоматологическая пол-ка № 1"</t>
  </si>
  <si>
    <t>ГБУЗ "Родильный дом №1"</t>
  </si>
  <si>
    <t>ГБУЗ "Родильный дом №2"</t>
  </si>
  <si>
    <t>ООО "Северо-Кавказский нефрологический центр"</t>
  </si>
  <si>
    <t>ГБУЗ "РКВД"</t>
  </si>
  <si>
    <t>ГБУЗ "РОД"</t>
  </si>
  <si>
    <t>АО «Стоматология»</t>
  </si>
  <si>
    <t>ГБУЗ РСО-А "РКДЦ"</t>
  </si>
  <si>
    <t>ГБУЗ "Поликлиника № 1"</t>
  </si>
  <si>
    <t>ГБУЗ  "Поликлиника № 4"</t>
  </si>
  <si>
    <t>ГБУЗ  "Поликлиника № 7"</t>
  </si>
  <si>
    <t>ГБУЗ "Дет. поликлиника №1"</t>
  </si>
  <si>
    <t>ГБУЗ "Дет. поликлиника №2"</t>
  </si>
  <si>
    <t>ГБУЗ "Дет. поликлиника №3"</t>
  </si>
  <si>
    <t>ГБУЗ "Дет. поликлиника №4"</t>
  </si>
  <si>
    <t>ФКУЗ "МСЧ МВД России по РСО-А"</t>
  </si>
  <si>
    <t>ГБУЗ "Нузальская РБ"</t>
  </si>
  <si>
    <t>ООО"МедФарн"</t>
  </si>
  <si>
    <t>ООО "3-я стоматология"</t>
  </si>
  <si>
    <t>НК санаторий-профилакторий "Сосновая роща"</t>
  </si>
  <si>
    <t>ФГБУ "Северо-Кавказкий многопрофильный медицинский центр МЗ РФ</t>
  </si>
  <si>
    <t>Филиал ООО СКО "Курорты Осетии"-Санаторий "Тамиск"</t>
  </si>
  <si>
    <t>ООО"КБ" стоматологя</t>
  </si>
  <si>
    <t>ООО"ЭСТЕТ"</t>
  </si>
  <si>
    <t>Филиал  ООО СКО " Курорты Осетии"-Санаторий "Осетия"</t>
  </si>
  <si>
    <t xml:space="preserve">ГАУЗ  «Республиканская офтальмологическая больница» </t>
  </si>
  <si>
    <t>ООО "Овертур"</t>
  </si>
  <si>
    <t>ООО "Эверест"</t>
  </si>
  <si>
    <t>ООО "Стар"</t>
  </si>
  <si>
    <t>ООО "Лаки-Дент"</t>
  </si>
  <si>
    <t>ООО"Юнидент плюс"</t>
  </si>
  <si>
    <t>ООО"Прима"</t>
  </si>
  <si>
    <t>ООО "ИрДент"</t>
  </si>
  <si>
    <t>ООО СП "Алмаз"</t>
  </si>
  <si>
    <t>ГБУЗ "Станция скорой  мед.  помощи"</t>
  </si>
  <si>
    <t>ГБУЗ "Республиканский центр охраны здоровья семьи и репродукции"</t>
  </si>
  <si>
    <t>ООО "Клиника внутренних болезней"</t>
  </si>
  <si>
    <t>ООО "Дентис"</t>
  </si>
  <si>
    <t>ООО "Влад-Стом"</t>
  </si>
  <si>
    <t>ООО "БМК" осетинский филиал</t>
  </si>
  <si>
    <t>ООО "Бельгийская медицинская компания"</t>
  </si>
  <si>
    <t>ГАУЗ Диагностический центр МЗ РСО-А</t>
  </si>
  <si>
    <t>ООО "Медцентр КМД"</t>
  </si>
  <si>
    <t>ЗАО "Геном-Дон"</t>
  </si>
  <si>
    <t>ООО "Эко центр"</t>
  </si>
  <si>
    <t>ФКУЗ МСЧ-7 ФСИН России</t>
  </si>
  <si>
    <t>ООО "Николь"</t>
  </si>
  <si>
    <t>ГБУЗ " Моздокская ЦРБ"</t>
  </si>
  <si>
    <t>ФГКУ "412 ВГ" Минобороны России"</t>
  </si>
  <si>
    <t>КДСЦ СОГУ(стоматология)</t>
  </si>
  <si>
    <t>ООО "Эверест 2"</t>
  </si>
  <si>
    <t>Кард. и ревматология</t>
  </si>
  <si>
    <t>Педиатрия</t>
  </si>
  <si>
    <t>Терапия общая</t>
  </si>
  <si>
    <t>Гастроэнтерология</t>
  </si>
  <si>
    <t>Пульмонология</t>
  </si>
  <si>
    <t>Нефрология</t>
  </si>
  <si>
    <t>Гематология</t>
  </si>
  <si>
    <t>Эндокринология</t>
  </si>
  <si>
    <t>Аллергология и иммуно</t>
  </si>
  <si>
    <t>Неврология</t>
  </si>
  <si>
    <t>Инфекционные болезни</t>
  </si>
  <si>
    <t>Хирургия общая</t>
  </si>
  <si>
    <t>Травмат. и ортопедия</t>
  </si>
  <si>
    <t>Нейрохирургия</t>
  </si>
  <si>
    <t>Серд-сосуди. хирургия</t>
  </si>
  <si>
    <t>Проктология</t>
  </si>
  <si>
    <t>Онкология</t>
  </si>
  <si>
    <t>Урология</t>
  </si>
  <si>
    <t>Акушер. и гинекология</t>
  </si>
  <si>
    <t>Оториноларингология</t>
  </si>
  <si>
    <t>Офтальмология</t>
  </si>
  <si>
    <t>Дерматология</t>
  </si>
  <si>
    <t>Пос. в Центры здоровья</t>
  </si>
  <si>
    <t>Пос. к сред. мед. перс.</t>
  </si>
  <si>
    <t>Профили медицинских специальностей</t>
  </si>
  <si>
    <t>Профили</t>
  </si>
  <si>
    <t>№</t>
  </si>
  <si>
    <t>Посещения с профилактической целью</t>
  </si>
  <si>
    <t>Неотложная помощь</t>
  </si>
  <si>
    <t>Обращения по поводу заболевания</t>
  </si>
  <si>
    <t>Сумма</t>
  </si>
  <si>
    <t>Посещения</t>
  </si>
  <si>
    <t>Всего</t>
  </si>
  <si>
    <t>Кол-во взрослых</t>
  </si>
  <si>
    <t>Сумма взрослых</t>
  </si>
  <si>
    <t>Кол-во детских</t>
  </si>
  <si>
    <t>Сумма детских</t>
  </si>
  <si>
    <t>Кол-во</t>
  </si>
  <si>
    <t>ИТОГО</t>
  </si>
  <si>
    <t>ВСЕГО:</t>
  </si>
  <si>
    <t>Взрослые</t>
  </si>
  <si>
    <t>Дети</t>
  </si>
  <si>
    <t>Разовые посещения по заболеванию</t>
  </si>
  <si>
    <t xml:space="preserve">Установленные объемы медицинской помощи по АПП </t>
  </si>
  <si>
    <t>по СМО РГС (без учета стоматологической помощи)</t>
  </si>
  <si>
    <t>Упр.К МО</t>
  </si>
  <si>
    <t>по СМО ВТБ (без учета стоматологической помощи)</t>
  </si>
  <si>
    <t>общие (без учета стоматологической помощи)</t>
  </si>
  <si>
    <t>`</t>
  </si>
  <si>
    <t>ИТОГО:</t>
  </si>
  <si>
    <t>РГС</t>
  </si>
  <si>
    <t>ВТБ</t>
  </si>
  <si>
    <t xml:space="preserve">Приложение №_ 8 к Протоколу №2 от 16 февраля 2016 г
заседания Комиссии по разработке территориальной программы обязательного медицинского страхования
</t>
  </si>
  <si>
    <t>Приложение № 5 к Протоколу заседания Комиссии по разработке территориальной программы ОМС №4 от 26 апреля 2016 г</t>
  </si>
</sst>
</file>

<file path=xl/styles.xml><?xml version="1.0" encoding="utf-8"?>
<styleSheet xmlns="http://schemas.openxmlformats.org/spreadsheetml/2006/main">
  <numFmts count="2">
    <numFmt numFmtId="164" formatCode="#,##0.000"/>
    <numFmt numFmtId="165" formatCode="0.000"/>
  </numFmts>
  <fonts count="18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10"/>
      <name val="Calibri"/>
      <family val="2"/>
      <charset val="204"/>
    </font>
    <font>
      <b/>
      <sz val="12"/>
      <color indexed="1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1">
    <xf numFmtId="0" fontId="0" fillId="0" borderId="0" xfId="0"/>
    <xf numFmtId="1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1" fontId="2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0" fillId="0" borderId="0" xfId="0" applyBorder="1"/>
    <xf numFmtId="0" fontId="5" fillId="0" borderId="0" xfId="0" applyFont="1"/>
    <xf numFmtId="0" fontId="5" fillId="0" borderId="0" xfId="0" applyFont="1" applyAlignment="1">
      <alignment horizontal="center" vertical="center" wrapText="1"/>
    </xf>
    <xf numFmtId="0" fontId="1" fillId="0" borderId="0" xfId="0" applyFont="1" applyBorder="1"/>
    <xf numFmtId="0" fontId="1" fillId="0" borderId="0" xfId="0" applyFont="1"/>
    <xf numFmtId="3" fontId="0" fillId="0" borderId="0" xfId="0" applyNumberFormat="1" applyBorder="1"/>
    <xf numFmtId="3" fontId="0" fillId="0" borderId="0" xfId="0" applyNumberFormat="1"/>
    <xf numFmtId="4" fontId="0" fillId="0" borderId="0" xfId="0" applyNumberFormat="1" applyBorder="1"/>
    <xf numFmtId="4" fontId="4" fillId="0" borderId="0" xfId="0" applyNumberFormat="1" applyFont="1" applyBorder="1" applyAlignment="1">
      <alignment horizontal="left" vertical="center" wrapText="1"/>
    </xf>
    <xf numFmtId="4" fontId="0" fillId="0" borderId="0" xfId="0" applyNumberFormat="1"/>
    <xf numFmtId="4" fontId="1" fillId="0" borderId="0" xfId="0" applyNumberFormat="1" applyFont="1"/>
    <xf numFmtId="0" fontId="4" fillId="0" borderId="2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center" vertical="center"/>
    </xf>
    <xf numFmtId="4" fontId="0" fillId="0" borderId="1" xfId="0" applyNumberFormat="1" applyBorder="1"/>
    <xf numFmtId="4" fontId="0" fillId="0" borderId="1" xfId="0" applyNumberFormat="1" applyFill="1" applyBorder="1"/>
    <xf numFmtId="3" fontId="4" fillId="0" borderId="1" xfId="0" applyNumberFormat="1" applyFont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 wrapText="1"/>
    </xf>
    <xf numFmtId="3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right" vertical="center"/>
    </xf>
    <xf numFmtId="165" fontId="0" fillId="0" borderId="0" xfId="0" applyNumberFormat="1"/>
    <xf numFmtId="0" fontId="7" fillId="0" borderId="3" xfId="0" applyFont="1" applyBorder="1" applyAlignment="1"/>
    <xf numFmtId="0" fontId="7" fillId="0" borderId="0" xfId="0" applyFont="1" applyBorder="1" applyAlignment="1"/>
    <xf numFmtId="3" fontId="7" fillId="0" borderId="0" xfId="0" applyNumberFormat="1" applyFont="1"/>
    <xf numFmtId="4" fontId="7" fillId="0" borderId="0" xfId="0" applyNumberFormat="1" applyFont="1"/>
    <xf numFmtId="0" fontId="7" fillId="0" borderId="0" xfId="0" applyFont="1"/>
    <xf numFmtId="0" fontId="7" fillId="0" borderId="0" xfId="0" applyFont="1" applyBorder="1" applyAlignment="1">
      <alignment horizontal="center"/>
    </xf>
    <xf numFmtId="3" fontId="5" fillId="3" borderId="1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right"/>
    </xf>
    <xf numFmtId="4" fontId="1" fillId="4" borderId="1" xfId="0" applyNumberFormat="1" applyFont="1" applyFill="1" applyBorder="1" applyAlignment="1">
      <alignment horizontal="right"/>
    </xf>
    <xf numFmtId="3" fontId="1" fillId="3" borderId="1" xfId="0" applyNumberFormat="1" applyFont="1" applyFill="1" applyBorder="1" applyAlignment="1">
      <alignment horizontal="right"/>
    </xf>
    <xf numFmtId="4" fontId="1" fillId="3" borderId="1" xfId="0" applyNumberFormat="1" applyFont="1" applyFill="1" applyBorder="1" applyAlignment="1">
      <alignment horizontal="right"/>
    </xf>
    <xf numFmtId="0" fontId="5" fillId="3" borderId="1" xfId="0" applyFont="1" applyFill="1" applyBorder="1"/>
    <xf numFmtId="0" fontId="4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/>
    <xf numFmtId="0" fontId="6" fillId="3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/>
    <xf numFmtId="4" fontId="5" fillId="4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4" fontId="5" fillId="3" borderId="1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3" fontId="5" fillId="4" borderId="1" xfId="0" applyNumberFormat="1" applyFont="1" applyFill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5" fillId="4" borderId="1" xfId="0" applyNumberFormat="1" applyFont="1" applyFill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1" fontId="11" fillId="2" borderId="0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left" vertical="center" wrapText="1"/>
    </xf>
    <xf numFmtId="3" fontId="13" fillId="0" borderId="0" xfId="0" applyNumberFormat="1" applyFont="1"/>
    <xf numFmtId="4" fontId="13" fillId="0" borderId="0" xfId="0" applyNumberFormat="1" applyFont="1"/>
    <xf numFmtId="0" fontId="13" fillId="0" borderId="0" xfId="0" applyFont="1"/>
    <xf numFmtId="0" fontId="14" fillId="0" borderId="0" xfId="0" applyFont="1"/>
    <xf numFmtId="3" fontId="14" fillId="4" borderId="1" xfId="0" applyNumberFormat="1" applyFont="1" applyFill="1" applyBorder="1" applyAlignment="1">
      <alignment horizontal="center" vertical="center" wrapText="1"/>
    </xf>
    <xf numFmtId="4" fontId="14" fillId="4" borderId="1" xfId="0" applyNumberFormat="1" applyFont="1" applyFill="1" applyBorder="1" applyAlignment="1">
      <alignment horizontal="center" vertical="center" wrapText="1"/>
    </xf>
    <xf numFmtId="3" fontId="14" fillId="3" borderId="1" xfId="0" applyNumberFormat="1" applyFont="1" applyFill="1" applyBorder="1" applyAlignment="1">
      <alignment horizontal="center" vertical="center" wrapText="1"/>
    </xf>
    <xf numFmtId="4" fontId="14" fillId="3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left" vertical="center" wrapText="1"/>
    </xf>
    <xf numFmtId="3" fontId="13" fillId="0" borderId="1" xfId="0" applyNumberFormat="1" applyFont="1" applyBorder="1"/>
    <xf numFmtId="4" fontId="13" fillId="0" borderId="1" xfId="0" applyNumberFormat="1" applyFont="1" applyBorder="1"/>
    <xf numFmtId="4" fontId="7" fillId="0" borderId="1" xfId="0" applyNumberFormat="1" applyFont="1" applyBorder="1"/>
    <xf numFmtId="0" fontId="15" fillId="2" borderId="1" xfId="0" applyFont="1" applyFill="1" applyBorder="1" applyAlignment="1">
      <alignment horizontal="right" vertical="center" wrapText="1"/>
    </xf>
    <xf numFmtId="3" fontId="7" fillId="0" borderId="1" xfId="0" applyNumberFormat="1" applyFont="1" applyBorder="1"/>
    <xf numFmtId="1" fontId="11" fillId="5" borderId="1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 wrapText="1"/>
    </xf>
    <xf numFmtId="3" fontId="13" fillId="5" borderId="1" xfId="0" applyNumberFormat="1" applyFont="1" applyFill="1" applyBorder="1"/>
    <xf numFmtId="4" fontId="13" fillId="5" borderId="1" xfId="0" applyNumberFormat="1" applyFont="1" applyFill="1" applyBorder="1"/>
    <xf numFmtId="4" fontId="7" fillId="5" borderId="1" xfId="0" applyNumberFormat="1" applyFont="1" applyFill="1" applyBorder="1"/>
    <xf numFmtId="0" fontId="13" fillId="5" borderId="0" xfId="0" applyFont="1" applyFill="1"/>
    <xf numFmtId="0" fontId="7" fillId="0" borderId="0" xfId="0" applyFont="1" applyBorder="1"/>
    <xf numFmtId="0" fontId="13" fillId="0" borderId="0" xfId="0" applyFont="1" applyBorder="1"/>
    <xf numFmtId="3" fontId="13" fillId="0" borderId="0" xfId="0" applyNumberFormat="1" applyFont="1" applyBorder="1"/>
    <xf numFmtId="4" fontId="13" fillId="0" borderId="0" xfId="0" applyNumberFormat="1" applyFont="1" applyBorder="1"/>
    <xf numFmtId="0" fontId="16" fillId="0" borderId="1" xfId="0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horizontal="left" vertical="center" wrapText="1"/>
    </xf>
    <xf numFmtId="0" fontId="14" fillId="3" borderId="1" xfId="0" applyFont="1" applyFill="1" applyBorder="1"/>
    <xf numFmtId="0" fontId="11" fillId="3" borderId="1" xfId="0" applyFont="1" applyFill="1" applyBorder="1" applyAlignment="1">
      <alignment horizontal="left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3" fontId="13" fillId="0" borderId="1" xfId="0" applyNumberFormat="1" applyFont="1" applyBorder="1" applyAlignment="1">
      <alignment horizontal="right"/>
    </xf>
    <xf numFmtId="4" fontId="13" fillId="0" borderId="1" xfId="0" applyNumberFormat="1" applyFont="1" applyBorder="1" applyAlignment="1">
      <alignment horizontal="right"/>
    </xf>
    <xf numFmtId="3" fontId="7" fillId="4" borderId="1" xfId="0" applyNumberFormat="1" applyFont="1" applyFill="1" applyBorder="1" applyAlignment="1">
      <alignment horizontal="right"/>
    </xf>
    <xf numFmtId="4" fontId="7" fillId="4" borderId="1" xfId="0" applyNumberFormat="1" applyFont="1" applyFill="1" applyBorder="1" applyAlignment="1">
      <alignment horizontal="right"/>
    </xf>
    <xf numFmtId="0" fontId="11" fillId="0" borderId="1" xfId="0" applyFont="1" applyBorder="1" applyAlignment="1">
      <alignment horizontal="right" vertical="center" wrapText="1"/>
    </xf>
    <xf numFmtId="3" fontId="7" fillId="3" borderId="1" xfId="0" applyNumberFormat="1" applyFont="1" applyFill="1" applyBorder="1" applyAlignment="1">
      <alignment horizontal="right"/>
    </xf>
    <xf numFmtId="4" fontId="7" fillId="3" borderId="1" xfId="0" applyNumberFormat="1" applyFont="1" applyFill="1" applyBorder="1" applyAlignment="1">
      <alignment horizontal="right"/>
    </xf>
    <xf numFmtId="0" fontId="13" fillId="0" borderId="1" xfId="0" applyFont="1" applyBorder="1" applyAlignment="1">
      <alignment horizontal="right"/>
    </xf>
    <xf numFmtId="0" fontId="7" fillId="3" borderId="1" xfId="0" applyFont="1" applyFill="1" applyBorder="1"/>
    <xf numFmtId="0" fontId="14" fillId="3" borderId="1" xfId="0" applyFont="1" applyFill="1" applyBorder="1" applyAlignment="1">
      <alignment horizontal="left" vertical="center" wrapText="1"/>
    </xf>
    <xf numFmtId="3" fontId="1" fillId="0" borderId="0" xfId="0" applyNumberFormat="1" applyFont="1"/>
    <xf numFmtId="4" fontId="5" fillId="3" borderId="5" xfId="0" applyNumberFormat="1" applyFont="1" applyFill="1" applyBorder="1" applyAlignment="1">
      <alignment horizontal="center" vertical="center"/>
    </xf>
    <xf numFmtId="4" fontId="5" fillId="3" borderId="6" xfId="0" applyNumberFormat="1" applyFont="1" applyFill="1" applyBorder="1" applyAlignment="1">
      <alignment horizontal="center" vertical="center"/>
    </xf>
    <xf numFmtId="4" fontId="5" fillId="3" borderId="2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3" fontId="5" fillId="4" borderId="1" xfId="0" applyNumberFormat="1" applyFont="1" applyFill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4" fontId="5" fillId="3" borderId="1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wrapText="1"/>
    </xf>
    <xf numFmtId="0" fontId="5" fillId="4" borderId="12" xfId="0" applyFont="1" applyFill="1" applyBorder="1" applyAlignment="1">
      <alignment horizontal="center" wrapText="1"/>
    </xf>
    <xf numFmtId="0" fontId="10" fillId="0" borderId="0" xfId="0" applyFont="1" applyAlignment="1">
      <alignment wrapText="1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3" fontId="14" fillId="4" borderId="11" xfId="0" applyNumberFormat="1" applyFont="1" applyFill="1" applyBorder="1" applyAlignment="1">
      <alignment horizontal="center"/>
    </xf>
    <xf numFmtId="0" fontId="14" fillId="4" borderId="12" xfId="0" applyFont="1" applyFill="1" applyBorder="1" applyAlignment="1">
      <alignment horizontal="center"/>
    </xf>
    <xf numFmtId="4" fontId="14" fillId="4" borderId="1" xfId="0" applyNumberFormat="1" applyFont="1" applyFill="1" applyBorder="1" applyAlignment="1">
      <alignment horizontal="center" vertical="center" wrapText="1"/>
    </xf>
    <xf numFmtId="3" fontId="14" fillId="4" borderId="1" xfId="0" applyNumberFormat="1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3" fontId="14" fillId="4" borderId="4" xfId="0" applyNumberFormat="1" applyFont="1" applyFill="1" applyBorder="1" applyAlignment="1">
      <alignment horizontal="center" wrapText="1"/>
    </xf>
    <xf numFmtId="0" fontId="14" fillId="4" borderId="11" xfId="0" applyFont="1" applyFill="1" applyBorder="1" applyAlignment="1">
      <alignment horizontal="center" wrapText="1"/>
    </xf>
    <xf numFmtId="3" fontId="14" fillId="4" borderId="11" xfId="0" applyNumberFormat="1" applyFont="1" applyFill="1" applyBorder="1" applyAlignment="1">
      <alignment horizontal="center" wrapText="1"/>
    </xf>
    <xf numFmtId="0" fontId="14" fillId="4" borderId="12" xfId="0" applyFont="1" applyFill="1" applyBorder="1" applyAlignment="1">
      <alignment horizontal="center" wrapText="1"/>
    </xf>
    <xf numFmtId="3" fontId="14" fillId="3" borderId="1" xfId="0" applyNumberFormat="1" applyFont="1" applyFill="1" applyBorder="1" applyAlignment="1">
      <alignment horizontal="center" vertical="center"/>
    </xf>
    <xf numFmtId="3" fontId="14" fillId="4" borderId="7" xfId="0" applyNumberFormat="1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3" fontId="14" fillId="4" borderId="9" xfId="0" applyNumberFormat="1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3" fontId="14" fillId="4" borderId="1" xfId="0" applyNumberFormat="1" applyFont="1" applyFill="1" applyBorder="1" applyAlignment="1">
      <alignment horizontal="center" vertical="center" wrapText="1"/>
    </xf>
    <xf numFmtId="3" fontId="14" fillId="3" borderId="1" xfId="0" applyNumberFormat="1" applyFont="1" applyFill="1" applyBorder="1" applyAlignment="1">
      <alignment horizontal="center" vertical="center" wrapText="1"/>
    </xf>
    <xf numFmtId="4" fontId="14" fillId="3" borderId="1" xfId="0" applyNumberFormat="1" applyFont="1" applyFill="1" applyBorder="1" applyAlignment="1">
      <alignment horizontal="center" vertical="center" wrapText="1"/>
    </xf>
    <xf numFmtId="4" fontId="14" fillId="3" borderId="5" xfId="0" applyNumberFormat="1" applyFont="1" applyFill="1" applyBorder="1" applyAlignment="1">
      <alignment horizontal="center" vertical="center"/>
    </xf>
    <xf numFmtId="4" fontId="14" fillId="3" borderId="6" xfId="0" applyNumberFormat="1" applyFont="1" applyFill="1" applyBorder="1" applyAlignment="1">
      <alignment horizontal="center" vertical="center"/>
    </xf>
    <xf numFmtId="4" fontId="14" fillId="3" borderId="2" xfId="0" applyNumberFormat="1" applyFont="1" applyFill="1" applyBorder="1" applyAlignment="1">
      <alignment horizontal="center" vertical="center"/>
    </xf>
    <xf numFmtId="3" fontId="14" fillId="4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wrapText="1"/>
    </xf>
    <xf numFmtId="0" fontId="14" fillId="4" borderId="1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03"/>
  <sheetViews>
    <sheetView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150007</v>
      </c>
      <c r="G2" s="131" t="str">
        <f>VLOOKUP(F2,Списки!$A$1:$B$68,2,0)</f>
        <v>ГБУЗ "Алагирская ЦРБ"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/>
      <c r="J9" s="24">
        <f>I9*Тарифы!D4*$C$4</f>
        <v>0</v>
      </c>
      <c r="K9" s="23"/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/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23"/>
      <c r="X9" s="24">
        <f>W9*Тарифы!H4*$C$4</f>
        <v>0</v>
      </c>
      <c r="Y9" s="23"/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/>
      <c r="F10" s="24">
        <f>E10*Тарифы!C5*$C$4</f>
        <v>0</v>
      </c>
      <c r="G10" s="37">
        <f t="shared" ref="G10:G32" si="0">C10+E10</f>
        <v>0</v>
      </c>
      <c r="H10" s="38">
        <f t="shared" ref="H10:H32" si="1">D10+F10</f>
        <v>0</v>
      </c>
      <c r="I10" s="23"/>
      <c r="J10" s="24">
        <f>I10*Тарифы!D5*$C$4</f>
        <v>0</v>
      </c>
      <c r="K10" s="23"/>
      <c r="L10" s="24">
        <f>K10*Тарифы!E5*$C$4</f>
        <v>0</v>
      </c>
      <c r="M10" s="37">
        <f t="shared" ref="M10:M32" si="2">I10+K10</f>
        <v>0</v>
      </c>
      <c r="N10" s="38">
        <f t="shared" ref="N10:N32" si="3">J10+L10</f>
        <v>0</v>
      </c>
      <c r="O10" s="37">
        <f t="shared" ref="O10:P32" si="4">G10+M10</f>
        <v>0</v>
      </c>
      <c r="P10" s="38">
        <f t="shared" si="4"/>
        <v>0</v>
      </c>
      <c r="Q10" s="23"/>
      <c r="R10" s="24">
        <f>Q10*Тарифы!F5*$C$4</f>
        <v>0</v>
      </c>
      <c r="S10" s="23"/>
      <c r="T10" s="24">
        <f>S10*Тарифы!G5*$C$4</f>
        <v>0</v>
      </c>
      <c r="U10" s="39">
        <f t="shared" ref="U10:U32" si="5">Q10+S10</f>
        <v>0</v>
      </c>
      <c r="V10" s="40">
        <f t="shared" ref="V10:V32" si="6">R10+T10</f>
        <v>0</v>
      </c>
      <c r="W10" s="23"/>
      <c r="X10" s="24">
        <f>W10*Тарифы!H5*$C$4</f>
        <v>0</v>
      </c>
      <c r="Y10" s="23"/>
      <c r="Z10" s="24">
        <f>Y10*Тарифы!I5*$C$4</f>
        <v>0</v>
      </c>
      <c r="AA10" s="37">
        <f t="shared" ref="AA10:AA32" si="7">W10+Y10</f>
        <v>0</v>
      </c>
      <c r="AB10" s="38">
        <f t="shared" ref="AB10:AB32" si="8">X10+Z10</f>
        <v>0</v>
      </c>
      <c r="AC10" s="40">
        <f t="shared" ref="AC10:AC32" si="9">P10+V10+AB10</f>
        <v>0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/>
      <c r="F11" s="24">
        <f>E11*Тарифы!C6*$C$4</f>
        <v>0</v>
      </c>
      <c r="G11" s="37">
        <f t="shared" si="0"/>
        <v>0</v>
      </c>
      <c r="H11" s="38">
        <f t="shared" si="1"/>
        <v>0</v>
      </c>
      <c r="I11" s="23"/>
      <c r="J11" s="24">
        <f>I11*Тарифы!D6*$C$4</f>
        <v>0</v>
      </c>
      <c r="K11" s="23"/>
      <c r="L11" s="24">
        <f>K11*Тарифы!E6*$C$4</f>
        <v>0</v>
      </c>
      <c r="M11" s="37">
        <f t="shared" si="2"/>
        <v>0</v>
      </c>
      <c r="N11" s="38">
        <f t="shared" si="3"/>
        <v>0</v>
      </c>
      <c r="O11" s="37">
        <f t="shared" si="4"/>
        <v>0</v>
      </c>
      <c r="P11" s="38">
        <f t="shared" si="4"/>
        <v>0</v>
      </c>
      <c r="Q11" s="23"/>
      <c r="R11" s="24">
        <f>Q11*Тарифы!F6*$C$4</f>
        <v>0</v>
      </c>
      <c r="S11" s="23"/>
      <c r="T11" s="24">
        <f>S11*Тарифы!G6*$C$4</f>
        <v>0</v>
      </c>
      <c r="U11" s="39">
        <f t="shared" si="5"/>
        <v>0</v>
      </c>
      <c r="V11" s="40">
        <f t="shared" si="6"/>
        <v>0</v>
      </c>
      <c r="W11" s="23"/>
      <c r="X11" s="24">
        <f>W11*Тарифы!H6*$C$4</f>
        <v>0</v>
      </c>
      <c r="Y11" s="23"/>
      <c r="Z11" s="24">
        <f>Y11*Тарифы!I6*$C$4</f>
        <v>0</v>
      </c>
      <c r="AA11" s="37">
        <f t="shared" si="7"/>
        <v>0</v>
      </c>
      <c r="AB11" s="38">
        <f t="shared" si="8"/>
        <v>0</v>
      </c>
      <c r="AC11" s="40">
        <f t="shared" si="9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1"/>
        <v>0</v>
      </c>
      <c r="I12" s="23"/>
      <c r="J12" s="24">
        <f>I12*Тарифы!D7*$C$4</f>
        <v>0</v>
      </c>
      <c r="K12" s="23"/>
      <c r="L12" s="24">
        <f>K12*Тарифы!E7*$C$4</f>
        <v>0</v>
      </c>
      <c r="M12" s="37">
        <f t="shared" si="2"/>
        <v>0</v>
      </c>
      <c r="N12" s="38">
        <f t="shared" si="3"/>
        <v>0</v>
      </c>
      <c r="O12" s="37">
        <f t="shared" si="4"/>
        <v>0</v>
      </c>
      <c r="P12" s="38">
        <f t="shared" si="4"/>
        <v>0</v>
      </c>
      <c r="Q12" s="23"/>
      <c r="R12" s="24">
        <f>Q12*Тарифы!F7*$C$4</f>
        <v>0</v>
      </c>
      <c r="S12" s="23"/>
      <c r="T12" s="24">
        <f>S12*Тарифы!G7*$C$4</f>
        <v>0</v>
      </c>
      <c r="U12" s="39">
        <f t="shared" si="5"/>
        <v>0</v>
      </c>
      <c r="V12" s="40">
        <f t="shared" si="6"/>
        <v>0</v>
      </c>
      <c r="W12" s="23"/>
      <c r="X12" s="24">
        <f>W12*Тарифы!H7*$C$4</f>
        <v>0</v>
      </c>
      <c r="Y12" s="23"/>
      <c r="Z12" s="24">
        <f>Y12*Тарифы!I7*$C$4</f>
        <v>0</v>
      </c>
      <c r="AA12" s="37">
        <f t="shared" si="7"/>
        <v>0</v>
      </c>
      <c r="AB12" s="38">
        <f t="shared" si="8"/>
        <v>0</v>
      </c>
      <c r="AC12" s="40">
        <f t="shared" si="9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1"/>
        <v>0</v>
      </c>
      <c r="I13" s="23"/>
      <c r="J13" s="24">
        <f>I13*Тарифы!D8*$C$4</f>
        <v>0</v>
      </c>
      <c r="K13" s="23"/>
      <c r="L13" s="24">
        <f>K13*Тарифы!E8*$C$4</f>
        <v>0</v>
      </c>
      <c r="M13" s="37">
        <f t="shared" si="2"/>
        <v>0</v>
      </c>
      <c r="N13" s="38">
        <f t="shared" si="3"/>
        <v>0</v>
      </c>
      <c r="O13" s="37">
        <f t="shared" si="4"/>
        <v>0</v>
      </c>
      <c r="P13" s="38">
        <f t="shared" si="4"/>
        <v>0</v>
      </c>
      <c r="Q13" s="23"/>
      <c r="R13" s="24">
        <f>Q13*Тарифы!F8*$C$4</f>
        <v>0</v>
      </c>
      <c r="S13" s="23"/>
      <c r="T13" s="24">
        <f>S13*Тарифы!G8*$C$4</f>
        <v>0</v>
      </c>
      <c r="U13" s="39">
        <f t="shared" si="5"/>
        <v>0</v>
      </c>
      <c r="V13" s="40">
        <f t="shared" si="6"/>
        <v>0</v>
      </c>
      <c r="W13" s="23"/>
      <c r="X13" s="24">
        <f>W13*Тарифы!H8*$C$4</f>
        <v>0</v>
      </c>
      <c r="Y13" s="23"/>
      <c r="Z13" s="24">
        <f>Y13*Тарифы!I8*$C$4</f>
        <v>0</v>
      </c>
      <c r="AA13" s="37">
        <f t="shared" si="7"/>
        <v>0</v>
      </c>
      <c r="AB13" s="38">
        <f t="shared" si="8"/>
        <v>0</v>
      </c>
      <c r="AC13" s="40">
        <f t="shared" si="9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1"/>
        <v>0</v>
      </c>
      <c r="I14" s="23"/>
      <c r="J14" s="24">
        <f>I14*Тарифы!D9*$C$4</f>
        <v>0</v>
      </c>
      <c r="K14" s="23"/>
      <c r="L14" s="24">
        <f>K14*Тарифы!E9*$C$4</f>
        <v>0</v>
      </c>
      <c r="M14" s="37">
        <f t="shared" si="2"/>
        <v>0</v>
      </c>
      <c r="N14" s="38">
        <f t="shared" si="3"/>
        <v>0</v>
      </c>
      <c r="O14" s="37">
        <f t="shared" si="4"/>
        <v>0</v>
      </c>
      <c r="P14" s="38">
        <f t="shared" si="4"/>
        <v>0</v>
      </c>
      <c r="Q14" s="23"/>
      <c r="R14" s="24">
        <f>Q14*Тарифы!F9*$C$4</f>
        <v>0</v>
      </c>
      <c r="S14" s="23"/>
      <c r="T14" s="24">
        <f>S14*Тарифы!G9*$C$4</f>
        <v>0</v>
      </c>
      <c r="U14" s="39">
        <f t="shared" si="5"/>
        <v>0</v>
      </c>
      <c r="V14" s="40">
        <f t="shared" si="6"/>
        <v>0</v>
      </c>
      <c r="W14" s="23"/>
      <c r="X14" s="24">
        <f>W14*Тарифы!H9*$C$4</f>
        <v>0</v>
      </c>
      <c r="Y14" s="23"/>
      <c r="Z14" s="24">
        <f>Y14*Тарифы!I9*$C$4</f>
        <v>0</v>
      </c>
      <c r="AA14" s="37">
        <f t="shared" si="7"/>
        <v>0</v>
      </c>
      <c r="AB14" s="38">
        <f t="shared" si="8"/>
        <v>0</v>
      </c>
      <c r="AC14" s="40">
        <f t="shared" si="9"/>
        <v>0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1"/>
        <v>0</v>
      </c>
      <c r="I15" s="23"/>
      <c r="J15" s="24">
        <f>I15*Тарифы!D10*$C$4</f>
        <v>0</v>
      </c>
      <c r="K15" s="23"/>
      <c r="L15" s="24">
        <f>K15*Тарифы!E10*$C$4</f>
        <v>0</v>
      </c>
      <c r="M15" s="37">
        <f t="shared" si="2"/>
        <v>0</v>
      </c>
      <c r="N15" s="38">
        <f t="shared" si="3"/>
        <v>0</v>
      </c>
      <c r="O15" s="37">
        <f t="shared" si="4"/>
        <v>0</v>
      </c>
      <c r="P15" s="38">
        <f t="shared" si="4"/>
        <v>0</v>
      </c>
      <c r="Q15" s="23"/>
      <c r="R15" s="24">
        <f>Q15*Тарифы!F10*$C$4</f>
        <v>0</v>
      </c>
      <c r="S15" s="23"/>
      <c r="T15" s="24">
        <f>S15*Тарифы!G10*$C$4</f>
        <v>0</v>
      </c>
      <c r="U15" s="39">
        <f t="shared" si="5"/>
        <v>0</v>
      </c>
      <c r="V15" s="40">
        <f t="shared" si="6"/>
        <v>0</v>
      </c>
      <c r="W15" s="23"/>
      <c r="X15" s="24">
        <f>W15*Тарифы!H10*$C$4</f>
        <v>0</v>
      </c>
      <c r="Y15" s="23"/>
      <c r="Z15" s="24">
        <f>Y15*Тарифы!I10*$C$4</f>
        <v>0</v>
      </c>
      <c r="AA15" s="37">
        <f t="shared" si="7"/>
        <v>0</v>
      </c>
      <c r="AB15" s="38">
        <f t="shared" si="8"/>
        <v>0</v>
      </c>
      <c r="AC15" s="40">
        <f t="shared" si="9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1"/>
        <v>0</v>
      </c>
      <c r="I16" s="23"/>
      <c r="J16" s="24">
        <f>I16*Тарифы!D11*$C$4</f>
        <v>0</v>
      </c>
      <c r="K16" s="23"/>
      <c r="L16" s="24">
        <f>K16*Тарифы!E11*$C$4</f>
        <v>0</v>
      </c>
      <c r="M16" s="37">
        <f t="shared" si="2"/>
        <v>0</v>
      </c>
      <c r="N16" s="38">
        <f t="shared" si="3"/>
        <v>0</v>
      </c>
      <c r="O16" s="37">
        <f t="shared" si="4"/>
        <v>0</v>
      </c>
      <c r="P16" s="38">
        <f t="shared" si="4"/>
        <v>0</v>
      </c>
      <c r="Q16" s="23"/>
      <c r="R16" s="24">
        <f>Q16*Тарифы!F11*$C$4</f>
        <v>0</v>
      </c>
      <c r="S16" s="23"/>
      <c r="T16" s="24">
        <f>S16*Тарифы!G11*$C$4</f>
        <v>0</v>
      </c>
      <c r="U16" s="39">
        <f t="shared" si="5"/>
        <v>0</v>
      </c>
      <c r="V16" s="40">
        <f t="shared" si="6"/>
        <v>0</v>
      </c>
      <c r="W16" s="23"/>
      <c r="X16" s="24">
        <f>W16*Тарифы!H11*$C$4</f>
        <v>0</v>
      </c>
      <c r="Y16" s="23"/>
      <c r="Z16" s="24">
        <f>Y16*Тарифы!I11*$C$4</f>
        <v>0</v>
      </c>
      <c r="AA16" s="37">
        <f t="shared" si="7"/>
        <v>0</v>
      </c>
      <c r="AB16" s="38">
        <f t="shared" si="8"/>
        <v>0</v>
      </c>
      <c r="AC16" s="40">
        <f t="shared" si="9"/>
        <v>0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1"/>
        <v>0</v>
      </c>
      <c r="I17" s="23"/>
      <c r="J17" s="24">
        <f>I17*Тарифы!D12*$C$4</f>
        <v>0</v>
      </c>
      <c r="K17" s="23"/>
      <c r="L17" s="24">
        <f>K17*Тарифы!E12*$C$4</f>
        <v>0</v>
      </c>
      <c r="M17" s="37">
        <f t="shared" si="2"/>
        <v>0</v>
      </c>
      <c r="N17" s="38">
        <f t="shared" si="3"/>
        <v>0</v>
      </c>
      <c r="O17" s="37">
        <f t="shared" si="4"/>
        <v>0</v>
      </c>
      <c r="P17" s="38">
        <f t="shared" si="4"/>
        <v>0</v>
      </c>
      <c r="Q17" s="23"/>
      <c r="R17" s="24">
        <f>Q17*Тарифы!F12*$C$4</f>
        <v>0</v>
      </c>
      <c r="S17" s="23"/>
      <c r="T17" s="24">
        <f>S17*Тарифы!G12*$C$4</f>
        <v>0</v>
      </c>
      <c r="U17" s="39">
        <f t="shared" si="5"/>
        <v>0</v>
      </c>
      <c r="V17" s="40">
        <f t="shared" si="6"/>
        <v>0</v>
      </c>
      <c r="W17" s="23"/>
      <c r="X17" s="24">
        <f>W17*Тарифы!H12*$C$4</f>
        <v>0</v>
      </c>
      <c r="Y17" s="23"/>
      <c r="Z17" s="24">
        <f>Y17*Тарифы!I12*$C$4</f>
        <v>0</v>
      </c>
      <c r="AA17" s="37">
        <f t="shared" si="7"/>
        <v>0</v>
      </c>
      <c r="AB17" s="38">
        <f t="shared" si="8"/>
        <v>0</v>
      </c>
      <c r="AC17" s="40">
        <f t="shared" si="9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1"/>
        <v>0</v>
      </c>
      <c r="I18" s="23"/>
      <c r="J18" s="24">
        <f>I18*Тарифы!D13*$C$4</f>
        <v>0</v>
      </c>
      <c r="K18" s="23"/>
      <c r="L18" s="24">
        <f>K18*Тарифы!E13*$C$4</f>
        <v>0</v>
      </c>
      <c r="M18" s="37">
        <f t="shared" si="2"/>
        <v>0</v>
      </c>
      <c r="N18" s="38">
        <f t="shared" si="3"/>
        <v>0</v>
      </c>
      <c r="O18" s="37">
        <f t="shared" si="4"/>
        <v>0</v>
      </c>
      <c r="P18" s="38">
        <f t="shared" si="4"/>
        <v>0</v>
      </c>
      <c r="Q18" s="23"/>
      <c r="R18" s="24">
        <f>Q18*Тарифы!F13*$C$4</f>
        <v>0</v>
      </c>
      <c r="S18" s="23"/>
      <c r="T18" s="24">
        <f>S18*Тарифы!G13*$C$4</f>
        <v>0</v>
      </c>
      <c r="U18" s="39">
        <f t="shared" si="5"/>
        <v>0</v>
      </c>
      <c r="V18" s="40">
        <f t="shared" si="6"/>
        <v>0</v>
      </c>
      <c r="W18" s="23"/>
      <c r="X18" s="24">
        <f>W18*Тарифы!H13*$C$4</f>
        <v>0</v>
      </c>
      <c r="Y18" s="23"/>
      <c r="Z18" s="24">
        <f>Y18*Тарифы!I13*$C$4</f>
        <v>0</v>
      </c>
      <c r="AA18" s="37">
        <f t="shared" si="7"/>
        <v>0</v>
      </c>
      <c r="AB18" s="38">
        <f t="shared" si="8"/>
        <v>0</v>
      </c>
      <c r="AC18" s="40">
        <f t="shared" si="9"/>
        <v>0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1"/>
        <v>0</v>
      </c>
      <c r="I19" s="23"/>
      <c r="J19" s="24">
        <f>I19*Тарифы!D14*$C$4</f>
        <v>0</v>
      </c>
      <c r="K19" s="23"/>
      <c r="L19" s="24">
        <f>K19*Тарифы!E14*$C$4</f>
        <v>0</v>
      </c>
      <c r="M19" s="37">
        <f t="shared" si="2"/>
        <v>0</v>
      </c>
      <c r="N19" s="38">
        <f t="shared" si="3"/>
        <v>0</v>
      </c>
      <c r="O19" s="37">
        <f t="shared" si="4"/>
        <v>0</v>
      </c>
      <c r="P19" s="38">
        <f t="shared" si="4"/>
        <v>0</v>
      </c>
      <c r="Q19" s="23"/>
      <c r="R19" s="24">
        <f>Q19*Тарифы!F14*$C$4</f>
        <v>0</v>
      </c>
      <c r="S19" s="23"/>
      <c r="T19" s="24">
        <f>S19*Тарифы!G14*$C$4</f>
        <v>0</v>
      </c>
      <c r="U19" s="39">
        <f t="shared" si="5"/>
        <v>0</v>
      </c>
      <c r="V19" s="40">
        <f t="shared" si="6"/>
        <v>0</v>
      </c>
      <c r="W19" s="23"/>
      <c r="X19" s="24">
        <f>W19*Тарифы!H14*$C$4</f>
        <v>0</v>
      </c>
      <c r="Y19" s="23"/>
      <c r="Z19" s="24">
        <f>Y19*Тарифы!I14*$C$4</f>
        <v>0</v>
      </c>
      <c r="AA19" s="37">
        <f t="shared" si="7"/>
        <v>0</v>
      </c>
      <c r="AB19" s="38">
        <f t="shared" si="8"/>
        <v>0</v>
      </c>
      <c r="AC19" s="40">
        <f t="shared" si="9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/>
      <c r="F20" s="24">
        <f>E20*Тарифы!C15*$C$4</f>
        <v>0</v>
      </c>
      <c r="G20" s="37">
        <f t="shared" si="0"/>
        <v>0</v>
      </c>
      <c r="H20" s="38">
        <f t="shared" si="1"/>
        <v>0</v>
      </c>
      <c r="I20" s="23"/>
      <c r="J20" s="24">
        <f>I20*Тарифы!D15*$C$4</f>
        <v>0</v>
      </c>
      <c r="K20" s="23"/>
      <c r="L20" s="24">
        <f>K20*Тарифы!E15*$C$4</f>
        <v>0</v>
      </c>
      <c r="M20" s="37">
        <f t="shared" si="2"/>
        <v>0</v>
      </c>
      <c r="N20" s="38">
        <f t="shared" si="3"/>
        <v>0</v>
      </c>
      <c r="O20" s="37">
        <f t="shared" si="4"/>
        <v>0</v>
      </c>
      <c r="P20" s="38">
        <f t="shared" si="4"/>
        <v>0</v>
      </c>
      <c r="Q20" s="23"/>
      <c r="R20" s="24">
        <f>Q20*Тарифы!F15*$C$4</f>
        <v>0</v>
      </c>
      <c r="S20" s="23"/>
      <c r="T20" s="24">
        <f>S20*Тарифы!G15*$C$4</f>
        <v>0</v>
      </c>
      <c r="U20" s="39">
        <f t="shared" si="5"/>
        <v>0</v>
      </c>
      <c r="V20" s="40">
        <f t="shared" si="6"/>
        <v>0</v>
      </c>
      <c r="W20" s="23"/>
      <c r="X20" s="24">
        <f>W20*Тарифы!H15*$C$4</f>
        <v>0</v>
      </c>
      <c r="Y20" s="23"/>
      <c r="Z20" s="24">
        <f>Y20*Тарифы!I15*$C$4</f>
        <v>0</v>
      </c>
      <c r="AA20" s="37">
        <f t="shared" si="7"/>
        <v>0</v>
      </c>
      <c r="AB20" s="38">
        <f t="shared" si="8"/>
        <v>0</v>
      </c>
      <c r="AC20" s="40">
        <f t="shared" si="9"/>
        <v>0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1"/>
        <v>0</v>
      </c>
      <c r="I21" s="23"/>
      <c r="J21" s="24">
        <f>I21*Тарифы!D16*$C$4</f>
        <v>0</v>
      </c>
      <c r="K21" s="23"/>
      <c r="L21" s="24">
        <f>K21*Тарифы!E16*$C$4</f>
        <v>0</v>
      </c>
      <c r="M21" s="37">
        <f t="shared" si="2"/>
        <v>0</v>
      </c>
      <c r="N21" s="38">
        <f t="shared" si="3"/>
        <v>0</v>
      </c>
      <c r="O21" s="37">
        <f t="shared" si="4"/>
        <v>0</v>
      </c>
      <c r="P21" s="38">
        <f t="shared" si="4"/>
        <v>0</v>
      </c>
      <c r="Q21" s="23"/>
      <c r="R21" s="24">
        <f>Q21*Тарифы!F16*$C$4</f>
        <v>0</v>
      </c>
      <c r="S21" s="23"/>
      <c r="T21" s="24">
        <f>S21*Тарифы!G16*$C$4</f>
        <v>0</v>
      </c>
      <c r="U21" s="39">
        <f t="shared" si="5"/>
        <v>0</v>
      </c>
      <c r="V21" s="40">
        <f t="shared" si="6"/>
        <v>0</v>
      </c>
      <c r="W21" s="23"/>
      <c r="X21" s="24">
        <f>W21*Тарифы!H16*$C$4</f>
        <v>0</v>
      </c>
      <c r="Y21" s="23"/>
      <c r="Z21" s="24">
        <f>Y21*Тарифы!I16*$C$4</f>
        <v>0</v>
      </c>
      <c r="AA21" s="37">
        <f t="shared" si="7"/>
        <v>0</v>
      </c>
      <c r="AB21" s="38">
        <f t="shared" si="8"/>
        <v>0</v>
      </c>
      <c r="AC21" s="40">
        <f t="shared" si="9"/>
        <v>0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1"/>
        <v>0</v>
      </c>
      <c r="I22" s="23"/>
      <c r="J22" s="24">
        <f>I22*Тарифы!D17*$C$4</f>
        <v>0</v>
      </c>
      <c r="K22" s="23"/>
      <c r="L22" s="24">
        <f>K22*Тарифы!E17*$C$4</f>
        <v>0</v>
      </c>
      <c r="M22" s="37">
        <f t="shared" si="2"/>
        <v>0</v>
      </c>
      <c r="N22" s="38">
        <f t="shared" si="3"/>
        <v>0</v>
      </c>
      <c r="O22" s="37">
        <f t="shared" si="4"/>
        <v>0</v>
      </c>
      <c r="P22" s="38">
        <f t="shared" si="4"/>
        <v>0</v>
      </c>
      <c r="Q22" s="23"/>
      <c r="R22" s="24">
        <f>Q22*Тарифы!F17*$C$4</f>
        <v>0</v>
      </c>
      <c r="S22" s="23"/>
      <c r="T22" s="24">
        <f>S22*Тарифы!G17*$C$4</f>
        <v>0</v>
      </c>
      <c r="U22" s="39">
        <f t="shared" si="5"/>
        <v>0</v>
      </c>
      <c r="V22" s="40">
        <f t="shared" si="6"/>
        <v>0</v>
      </c>
      <c r="W22" s="23"/>
      <c r="X22" s="24">
        <f>W22*Тарифы!H17*$C$4</f>
        <v>0</v>
      </c>
      <c r="Y22" s="23"/>
      <c r="Z22" s="24">
        <f>Y22*Тарифы!I17*$C$4</f>
        <v>0</v>
      </c>
      <c r="AA22" s="37">
        <f t="shared" si="7"/>
        <v>0</v>
      </c>
      <c r="AB22" s="38">
        <f t="shared" si="8"/>
        <v>0</v>
      </c>
      <c r="AC22" s="40">
        <f t="shared" si="9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1"/>
        <v>0</v>
      </c>
      <c r="I23" s="23"/>
      <c r="J23" s="24">
        <f>I23*Тарифы!D18*$C$4</f>
        <v>0</v>
      </c>
      <c r="K23" s="23"/>
      <c r="L23" s="24">
        <f>K23*Тарифы!E18*$C$4</f>
        <v>0</v>
      </c>
      <c r="M23" s="37">
        <f t="shared" si="2"/>
        <v>0</v>
      </c>
      <c r="N23" s="38">
        <f t="shared" si="3"/>
        <v>0</v>
      </c>
      <c r="O23" s="37">
        <f t="shared" si="4"/>
        <v>0</v>
      </c>
      <c r="P23" s="38">
        <f t="shared" si="4"/>
        <v>0</v>
      </c>
      <c r="Q23" s="23"/>
      <c r="R23" s="24">
        <f>Q23*Тарифы!F18*$C$4</f>
        <v>0</v>
      </c>
      <c r="S23" s="23"/>
      <c r="T23" s="24">
        <f>S23*Тарифы!G18*$C$4</f>
        <v>0</v>
      </c>
      <c r="U23" s="39">
        <f t="shared" si="5"/>
        <v>0</v>
      </c>
      <c r="V23" s="40">
        <f t="shared" si="6"/>
        <v>0</v>
      </c>
      <c r="W23" s="23"/>
      <c r="X23" s="24">
        <f>W23*Тарифы!H18*$C$4</f>
        <v>0</v>
      </c>
      <c r="Y23" s="23"/>
      <c r="Z23" s="24">
        <f>Y23*Тарифы!I18*$C$4</f>
        <v>0</v>
      </c>
      <c r="AA23" s="37">
        <f t="shared" si="7"/>
        <v>0</v>
      </c>
      <c r="AB23" s="38">
        <f t="shared" si="8"/>
        <v>0</v>
      </c>
      <c r="AC23" s="40">
        <f t="shared" si="9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1"/>
        <v>0</v>
      </c>
      <c r="I24" s="23"/>
      <c r="J24" s="24">
        <f>I24*Тарифы!D19*$C$4</f>
        <v>0</v>
      </c>
      <c r="K24" s="23"/>
      <c r="L24" s="24">
        <f>K24*Тарифы!E19*$C$4</f>
        <v>0</v>
      </c>
      <c r="M24" s="37">
        <f t="shared" si="2"/>
        <v>0</v>
      </c>
      <c r="N24" s="38">
        <f t="shared" si="3"/>
        <v>0</v>
      </c>
      <c r="O24" s="37">
        <f t="shared" si="4"/>
        <v>0</v>
      </c>
      <c r="P24" s="38">
        <f t="shared" si="4"/>
        <v>0</v>
      </c>
      <c r="Q24" s="23"/>
      <c r="R24" s="24">
        <f>Q24*Тарифы!F19*$C$4</f>
        <v>0</v>
      </c>
      <c r="S24" s="23"/>
      <c r="T24" s="24">
        <f>S24*Тарифы!G19*$C$4</f>
        <v>0</v>
      </c>
      <c r="U24" s="39">
        <f t="shared" si="5"/>
        <v>0</v>
      </c>
      <c r="V24" s="40">
        <f t="shared" si="6"/>
        <v>0</v>
      </c>
      <c r="W24" s="23"/>
      <c r="X24" s="24">
        <f>W24*Тарифы!H19*$C$4</f>
        <v>0</v>
      </c>
      <c r="Y24" s="23"/>
      <c r="Z24" s="24">
        <f>Y24*Тарифы!I19*$C$4</f>
        <v>0</v>
      </c>
      <c r="AA24" s="37">
        <f t="shared" si="7"/>
        <v>0</v>
      </c>
      <c r="AB24" s="38">
        <f t="shared" si="8"/>
        <v>0</v>
      </c>
      <c r="AC24" s="40">
        <f t="shared" si="9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1"/>
        <v>0</v>
      </c>
      <c r="I25" s="23"/>
      <c r="J25" s="24">
        <f>I25*Тарифы!D20*$C$4</f>
        <v>0</v>
      </c>
      <c r="K25" s="23"/>
      <c r="L25" s="24">
        <f>K25*Тарифы!E20*$C$4</f>
        <v>0</v>
      </c>
      <c r="M25" s="37">
        <f t="shared" si="2"/>
        <v>0</v>
      </c>
      <c r="N25" s="38">
        <f t="shared" si="3"/>
        <v>0</v>
      </c>
      <c r="O25" s="37">
        <f t="shared" si="4"/>
        <v>0</v>
      </c>
      <c r="P25" s="38">
        <f t="shared" si="4"/>
        <v>0</v>
      </c>
      <c r="Q25" s="23"/>
      <c r="R25" s="24">
        <f>Q25*Тарифы!F20*$C$4</f>
        <v>0</v>
      </c>
      <c r="S25" s="23"/>
      <c r="T25" s="24">
        <f>S25*Тарифы!G20*$C$4</f>
        <v>0</v>
      </c>
      <c r="U25" s="39">
        <f t="shared" si="5"/>
        <v>0</v>
      </c>
      <c r="V25" s="40">
        <f t="shared" si="6"/>
        <v>0</v>
      </c>
      <c r="W25" s="23"/>
      <c r="X25" s="24">
        <f>W25*Тарифы!H20*$C$4</f>
        <v>0</v>
      </c>
      <c r="Y25" s="23"/>
      <c r="Z25" s="24">
        <f>Y25*Тарифы!I20*$C$4</f>
        <v>0</v>
      </c>
      <c r="AA25" s="37">
        <f t="shared" si="7"/>
        <v>0</v>
      </c>
      <c r="AB25" s="38">
        <f t="shared" si="8"/>
        <v>0</v>
      </c>
      <c r="AC25" s="40">
        <f t="shared" si="9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1"/>
        <v>0</v>
      </c>
      <c r="I26" s="23"/>
      <c r="J26" s="24">
        <f>I26*Тарифы!D21*$C$4</f>
        <v>0</v>
      </c>
      <c r="K26" s="23"/>
      <c r="L26" s="24">
        <f>K26*Тарифы!E21*$C$4</f>
        <v>0</v>
      </c>
      <c r="M26" s="37">
        <f t="shared" si="2"/>
        <v>0</v>
      </c>
      <c r="N26" s="38">
        <f t="shared" si="3"/>
        <v>0</v>
      </c>
      <c r="O26" s="37">
        <f t="shared" si="4"/>
        <v>0</v>
      </c>
      <c r="P26" s="38">
        <f t="shared" si="4"/>
        <v>0</v>
      </c>
      <c r="Q26" s="23"/>
      <c r="R26" s="24">
        <f>Q26*Тарифы!F21*$C$4</f>
        <v>0</v>
      </c>
      <c r="S26" s="23"/>
      <c r="T26" s="24">
        <f>S26*Тарифы!G21*$C$4</f>
        <v>0</v>
      </c>
      <c r="U26" s="39">
        <f t="shared" si="5"/>
        <v>0</v>
      </c>
      <c r="V26" s="40">
        <f t="shared" si="6"/>
        <v>0</v>
      </c>
      <c r="W26" s="23"/>
      <c r="X26" s="24">
        <f>W26*Тарифы!H21*$C$4</f>
        <v>0</v>
      </c>
      <c r="Y26" s="23"/>
      <c r="Z26" s="24">
        <f>Y26*Тарифы!I21*$C$4</f>
        <v>0</v>
      </c>
      <c r="AA26" s="37">
        <f t="shared" si="7"/>
        <v>0</v>
      </c>
      <c r="AB26" s="38">
        <f t="shared" si="8"/>
        <v>0</v>
      </c>
      <c r="AC26" s="40">
        <f t="shared" si="9"/>
        <v>0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/>
      <c r="F27" s="24">
        <f>E27*Тарифы!C22*$C$4</f>
        <v>0</v>
      </c>
      <c r="G27" s="37">
        <f t="shared" si="0"/>
        <v>0</v>
      </c>
      <c r="H27" s="38">
        <f t="shared" si="1"/>
        <v>0</v>
      </c>
      <c r="I27" s="23"/>
      <c r="J27" s="24">
        <f>I27*Тарифы!D22*$C$4</f>
        <v>0</v>
      </c>
      <c r="K27" s="23"/>
      <c r="L27" s="24">
        <f>K27*Тарифы!E22*$C$4</f>
        <v>0</v>
      </c>
      <c r="M27" s="37">
        <f t="shared" si="2"/>
        <v>0</v>
      </c>
      <c r="N27" s="38">
        <f t="shared" si="3"/>
        <v>0</v>
      </c>
      <c r="O27" s="37">
        <f t="shared" si="4"/>
        <v>0</v>
      </c>
      <c r="P27" s="38">
        <f t="shared" si="4"/>
        <v>0</v>
      </c>
      <c r="Q27" s="23"/>
      <c r="R27" s="24">
        <f>Q27*Тарифы!F22*$C$4</f>
        <v>0</v>
      </c>
      <c r="S27" s="23"/>
      <c r="T27" s="24">
        <f>S27*Тарифы!G22*$C$4</f>
        <v>0</v>
      </c>
      <c r="U27" s="39">
        <f t="shared" si="5"/>
        <v>0</v>
      </c>
      <c r="V27" s="40">
        <f t="shared" si="6"/>
        <v>0</v>
      </c>
      <c r="W27" s="23"/>
      <c r="X27" s="24">
        <f>W27*Тарифы!H22*$C$4</f>
        <v>0</v>
      </c>
      <c r="Y27" s="23"/>
      <c r="Z27" s="24">
        <f>Y27*Тарифы!I22*$C$4</f>
        <v>0</v>
      </c>
      <c r="AA27" s="37">
        <f t="shared" si="7"/>
        <v>0</v>
      </c>
      <c r="AB27" s="38">
        <f t="shared" si="8"/>
        <v>0</v>
      </c>
      <c r="AC27" s="40">
        <f t="shared" si="9"/>
        <v>0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1"/>
        <v>0</v>
      </c>
      <c r="I28" s="23"/>
      <c r="J28" s="24">
        <f>I28*Тарифы!D23*$C$4</f>
        <v>0</v>
      </c>
      <c r="K28" s="23"/>
      <c r="L28" s="24">
        <f>K28*Тарифы!E23*$C$4</f>
        <v>0</v>
      </c>
      <c r="M28" s="37">
        <f t="shared" si="2"/>
        <v>0</v>
      </c>
      <c r="N28" s="38">
        <f t="shared" si="3"/>
        <v>0</v>
      </c>
      <c r="O28" s="37">
        <f t="shared" si="4"/>
        <v>0</v>
      </c>
      <c r="P28" s="38">
        <f t="shared" si="4"/>
        <v>0</v>
      </c>
      <c r="Q28" s="23"/>
      <c r="R28" s="24">
        <f>Q28*Тарифы!F23*$C$4</f>
        <v>0</v>
      </c>
      <c r="S28" s="23"/>
      <c r="T28" s="24">
        <f>S28*Тарифы!G23*$C$4</f>
        <v>0</v>
      </c>
      <c r="U28" s="39">
        <f t="shared" si="5"/>
        <v>0</v>
      </c>
      <c r="V28" s="40">
        <f t="shared" si="6"/>
        <v>0</v>
      </c>
      <c r="W28" s="23"/>
      <c r="X28" s="24">
        <f>W28*Тарифы!H23*$C$4</f>
        <v>0</v>
      </c>
      <c r="Y28" s="23"/>
      <c r="Z28" s="24">
        <f>Y28*Тарифы!I23*$C$4</f>
        <v>0</v>
      </c>
      <c r="AA28" s="37">
        <f t="shared" si="7"/>
        <v>0</v>
      </c>
      <c r="AB28" s="38">
        <f t="shared" si="8"/>
        <v>0</v>
      </c>
      <c r="AC28" s="40">
        <f t="shared" si="9"/>
        <v>0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1"/>
        <v>0</v>
      </c>
      <c r="I29" s="23"/>
      <c r="J29" s="24">
        <f>I29*Тарифы!D24*$C$4</f>
        <v>0</v>
      </c>
      <c r="K29" s="23"/>
      <c r="L29" s="24">
        <f>K29*Тарифы!E24*$C$4</f>
        <v>0</v>
      </c>
      <c r="M29" s="37">
        <f t="shared" si="2"/>
        <v>0</v>
      </c>
      <c r="N29" s="38">
        <f t="shared" si="3"/>
        <v>0</v>
      </c>
      <c r="O29" s="37">
        <f t="shared" si="4"/>
        <v>0</v>
      </c>
      <c r="P29" s="38">
        <f t="shared" si="4"/>
        <v>0</v>
      </c>
      <c r="Q29" s="23"/>
      <c r="R29" s="24">
        <f>Q29*Тарифы!F24*$C$4</f>
        <v>0</v>
      </c>
      <c r="S29" s="23"/>
      <c r="T29" s="24">
        <f>S29*Тарифы!G24*$C$4</f>
        <v>0</v>
      </c>
      <c r="U29" s="39">
        <f t="shared" si="5"/>
        <v>0</v>
      </c>
      <c r="V29" s="40">
        <f t="shared" si="6"/>
        <v>0</v>
      </c>
      <c r="W29" s="23"/>
      <c r="X29" s="24">
        <f>W29*Тарифы!H24*$C$4</f>
        <v>0</v>
      </c>
      <c r="Y29" s="23"/>
      <c r="Z29" s="24">
        <f>Y29*Тарифы!I24*$C$4</f>
        <v>0</v>
      </c>
      <c r="AA29" s="37">
        <f t="shared" si="7"/>
        <v>0</v>
      </c>
      <c r="AB29" s="38">
        <f t="shared" si="8"/>
        <v>0</v>
      </c>
      <c r="AC29" s="40">
        <f t="shared" si="9"/>
        <v>0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1"/>
        <v>0</v>
      </c>
      <c r="I30" s="23"/>
      <c r="J30" s="24">
        <f>I30*Тарифы!D25*$C$4</f>
        <v>0</v>
      </c>
      <c r="K30" s="23"/>
      <c r="L30" s="24">
        <f>K30*Тарифы!E25*$C$4</f>
        <v>0</v>
      </c>
      <c r="M30" s="37">
        <f t="shared" si="2"/>
        <v>0</v>
      </c>
      <c r="N30" s="38">
        <f t="shared" si="3"/>
        <v>0</v>
      </c>
      <c r="O30" s="37">
        <f t="shared" si="4"/>
        <v>0</v>
      </c>
      <c r="P30" s="38">
        <f t="shared" si="4"/>
        <v>0</v>
      </c>
      <c r="Q30" s="23"/>
      <c r="R30" s="24">
        <f>Q30*Тарифы!F25*$C$4</f>
        <v>0</v>
      </c>
      <c r="S30" s="23"/>
      <c r="T30" s="24">
        <f>S30*Тарифы!G25*$C$4</f>
        <v>0</v>
      </c>
      <c r="U30" s="39">
        <f t="shared" si="5"/>
        <v>0</v>
      </c>
      <c r="V30" s="40">
        <f t="shared" si="6"/>
        <v>0</v>
      </c>
      <c r="W30" s="23"/>
      <c r="X30" s="24">
        <f>W30*Тарифы!H25*$C$4</f>
        <v>0</v>
      </c>
      <c r="Y30" s="23"/>
      <c r="Z30" s="24">
        <f>Y30*Тарифы!I25*$C$4</f>
        <v>0</v>
      </c>
      <c r="AA30" s="37">
        <f t="shared" si="7"/>
        <v>0</v>
      </c>
      <c r="AB30" s="38">
        <f t="shared" si="8"/>
        <v>0</v>
      </c>
      <c r="AC30" s="40">
        <f t="shared" si="9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1"/>
        <v>0</v>
      </c>
      <c r="I31" s="23"/>
      <c r="J31" s="24">
        <f>I31*Тарифы!D26*$C$4</f>
        <v>0</v>
      </c>
      <c r="K31" s="23"/>
      <c r="L31" s="24">
        <f>K31*Тарифы!E26*$C$4</f>
        <v>0</v>
      </c>
      <c r="M31" s="37">
        <f t="shared" si="2"/>
        <v>0</v>
      </c>
      <c r="N31" s="38">
        <f t="shared" si="3"/>
        <v>0</v>
      </c>
      <c r="O31" s="37">
        <f t="shared" si="4"/>
        <v>0</v>
      </c>
      <c r="P31" s="38">
        <f t="shared" si="4"/>
        <v>0</v>
      </c>
      <c r="Q31" s="23"/>
      <c r="R31" s="24">
        <f>Q31*Тарифы!F26*$C$4</f>
        <v>0</v>
      </c>
      <c r="S31" s="23"/>
      <c r="T31" s="24">
        <f>S31*Тарифы!G26*$C$4</f>
        <v>0</v>
      </c>
      <c r="U31" s="39">
        <f t="shared" si="5"/>
        <v>0</v>
      </c>
      <c r="V31" s="40">
        <f t="shared" si="6"/>
        <v>0</v>
      </c>
      <c r="W31" s="23"/>
      <c r="X31" s="24">
        <f>W31*Тарифы!H26*$C$4</f>
        <v>0</v>
      </c>
      <c r="Y31" s="23"/>
      <c r="Z31" s="24">
        <f>Y31*Тарифы!I26*$C$4</f>
        <v>0</v>
      </c>
      <c r="AA31" s="37">
        <f t="shared" si="7"/>
        <v>0</v>
      </c>
      <c r="AB31" s="38">
        <f t="shared" si="8"/>
        <v>0</v>
      </c>
      <c r="AC31" s="40">
        <f t="shared" si="9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1"/>
        <v>0</v>
      </c>
      <c r="I32" s="23"/>
      <c r="J32" s="24">
        <f>I32*Тарифы!D27*$C$4</f>
        <v>0</v>
      </c>
      <c r="K32" s="23"/>
      <c r="L32" s="24">
        <f>K32*Тарифы!E27*$C$4</f>
        <v>0</v>
      </c>
      <c r="M32" s="37">
        <f t="shared" si="2"/>
        <v>0</v>
      </c>
      <c r="N32" s="38">
        <f t="shared" si="3"/>
        <v>0</v>
      </c>
      <c r="O32" s="37">
        <f t="shared" si="4"/>
        <v>0</v>
      </c>
      <c r="P32" s="38">
        <f t="shared" si="4"/>
        <v>0</v>
      </c>
      <c r="Q32" s="23"/>
      <c r="R32" s="24">
        <f>Q32*Тарифы!F27*$C$4</f>
        <v>0</v>
      </c>
      <c r="S32" s="23"/>
      <c r="T32" s="24">
        <f>S32*Тарифы!G27*$C$4</f>
        <v>0</v>
      </c>
      <c r="U32" s="39">
        <f t="shared" si="5"/>
        <v>0</v>
      </c>
      <c r="V32" s="40">
        <f t="shared" si="6"/>
        <v>0</v>
      </c>
      <c r="W32" s="23"/>
      <c r="X32" s="24">
        <f>W32*Тарифы!H27*$C$4</f>
        <v>0</v>
      </c>
      <c r="Y32" s="23"/>
      <c r="Z32" s="24">
        <f>Y32*Тарифы!I27*$C$4</f>
        <v>0</v>
      </c>
      <c r="AA32" s="37">
        <f t="shared" si="7"/>
        <v>0</v>
      </c>
      <c r="AB32" s="38">
        <f t="shared" si="8"/>
        <v>0</v>
      </c>
      <c r="AC32" s="40">
        <f t="shared" si="9"/>
        <v>0</v>
      </c>
    </row>
    <row r="33" spans="1:29" s="10" customFormat="1">
      <c r="A33" s="43"/>
      <c r="B33" s="44" t="s">
        <v>107</v>
      </c>
      <c r="C33" s="37">
        <f t="shared" ref="C33:AC33" si="10">SUM(C9:C32)</f>
        <v>0</v>
      </c>
      <c r="D33" s="38">
        <f t="shared" si="10"/>
        <v>0</v>
      </c>
      <c r="E33" s="37">
        <f t="shared" si="10"/>
        <v>0</v>
      </c>
      <c r="F33" s="38">
        <f t="shared" si="10"/>
        <v>0</v>
      </c>
      <c r="G33" s="37">
        <f t="shared" si="10"/>
        <v>0</v>
      </c>
      <c r="H33" s="38">
        <f t="shared" si="10"/>
        <v>0</v>
      </c>
      <c r="I33" s="37">
        <f t="shared" si="10"/>
        <v>0</v>
      </c>
      <c r="J33" s="38">
        <f t="shared" si="10"/>
        <v>0</v>
      </c>
      <c r="K33" s="37">
        <f t="shared" si="10"/>
        <v>0</v>
      </c>
      <c r="L33" s="38">
        <f t="shared" si="10"/>
        <v>0</v>
      </c>
      <c r="M33" s="37">
        <f t="shared" si="10"/>
        <v>0</v>
      </c>
      <c r="N33" s="38">
        <f t="shared" si="10"/>
        <v>0</v>
      </c>
      <c r="O33" s="37">
        <f t="shared" si="10"/>
        <v>0</v>
      </c>
      <c r="P33" s="38">
        <f t="shared" si="10"/>
        <v>0</v>
      </c>
      <c r="Q33" s="39">
        <f t="shared" si="10"/>
        <v>0</v>
      </c>
      <c r="R33" s="40">
        <f t="shared" si="10"/>
        <v>0</v>
      </c>
      <c r="S33" s="39">
        <f t="shared" si="10"/>
        <v>0</v>
      </c>
      <c r="T33" s="40">
        <f t="shared" si="10"/>
        <v>0</v>
      </c>
      <c r="U33" s="39">
        <f t="shared" si="10"/>
        <v>0</v>
      </c>
      <c r="V33" s="40">
        <f t="shared" si="10"/>
        <v>0</v>
      </c>
      <c r="W33" s="37">
        <f t="shared" si="10"/>
        <v>0</v>
      </c>
      <c r="X33" s="38">
        <f t="shared" si="10"/>
        <v>0</v>
      </c>
      <c r="Y33" s="37">
        <f t="shared" si="10"/>
        <v>0</v>
      </c>
      <c r="Z33" s="38">
        <f t="shared" si="10"/>
        <v>0</v>
      </c>
      <c r="AA33" s="37">
        <f t="shared" si="10"/>
        <v>0</v>
      </c>
      <c r="AB33" s="38">
        <f t="shared" si="10"/>
        <v>0</v>
      </c>
      <c r="AC33" s="40">
        <f t="shared" si="10"/>
        <v>0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150007</v>
      </c>
      <c r="G37" s="131" t="str">
        <f>VLOOKUP(F37,Списки!$A$1:$B$68,2,0)</f>
        <v>ГБУЗ "Алагирская ЦРБ"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/>
      <c r="J44" s="24">
        <f>I44*Тарифы!D4*$C$4</f>
        <v>0</v>
      </c>
      <c r="K44" s="23"/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/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/>
      <c r="X44" s="24">
        <f>W44*Тарифы!H4*$C$4</f>
        <v>0</v>
      </c>
      <c r="Y44" s="23"/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/>
      <c r="F45" s="24">
        <f>E45*Тарифы!C5*$C$4</f>
        <v>0</v>
      </c>
      <c r="G45" s="37">
        <f t="shared" ref="G45:G67" si="11">C45+E45</f>
        <v>0</v>
      </c>
      <c r="H45" s="38">
        <f t="shared" ref="H45:H67" si="12">D45+F45</f>
        <v>0</v>
      </c>
      <c r="I45" s="23"/>
      <c r="J45" s="24">
        <f>I45*Тарифы!D5*$C$4</f>
        <v>0</v>
      </c>
      <c r="K45" s="23"/>
      <c r="L45" s="24">
        <f>K45*Тарифы!E5*$C$4</f>
        <v>0</v>
      </c>
      <c r="M45" s="37">
        <f t="shared" ref="M45:M67" si="13">I45+K45</f>
        <v>0</v>
      </c>
      <c r="N45" s="38">
        <f t="shared" ref="N45:N67" si="14">J45+L45</f>
        <v>0</v>
      </c>
      <c r="O45" s="37">
        <f t="shared" ref="O45:O67" si="15">G45+M45</f>
        <v>0</v>
      </c>
      <c r="P45" s="38">
        <f t="shared" ref="P45:P67" si="16">H45+N45</f>
        <v>0</v>
      </c>
      <c r="Q45" s="23"/>
      <c r="R45" s="24">
        <f>Q45*Тарифы!F5*$C$4</f>
        <v>0</v>
      </c>
      <c r="S45" s="23"/>
      <c r="T45" s="24">
        <f>S45*Тарифы!G5*$C$4</f>
        <v>0</v>
      </c>
      <c r="U45" s="39">
        <f t="shared" ref="U45:U67" si="17">Q45+S45</f>
        <v>0</v>
      </c>
      <c r="V45" s="40">
        <f t="shared" ref="V45:V67" si="18">R45+T45</f>
        <v>0</v>
      </c>
      <c r="W45" s="23"/>
      <c r="X45" s="24">
        <f>W45*Тарифы!H5*$C$4</f>
        <v>0</v>
      </c>
      <c r="Y45" s="23"/>
      <c r="Z45" s="24">
        <f>Y45*Тарифы!I5*$C$4</f>
        <v>0</v>
      </c>
      <c r="AA45" s="37">
        <f t="shared" ref="AA45:AA67" si="19">W45+Y45</f>
        <v>0</v>
      </c>
      <c r="AB45" s="38">
        <f t="shared" ref="AB45:AB67" si="20">X45+Z45</f>
        <v>0</v>
      </c>
      <c r="AC45" s="40">
        <f t="shared" ref="AC45:AC67" si="21">P45+V45+AB45</f>
        <v>0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/>
      <c r="F46" s="24">
        <f>E46*Тарифы!C6*$C$4</f>
        <v>0</v>
      </c>
      <c r="G46" s="37">
        <f t="shared" si="11"/>
        <v>0</v>
      </c>
      <c r="H46" s="38">
        <f t="shared" si="12"/>
        <v>0</v>
      </c>
      <c r="I46" s="23"/>
      <c r="J46" s="24">
        <f>I46*Тарифы!D6*$C$4</f>
        <v>0</v>
      </c>
      <c r="K46" s="23"/>
      <c r="L46" s="24">
        <f>K46*Тарифы!E6*$C$4</f>
        <v>0</v>
      </c>
      <c r="M46" s="37">
        <f t="shared" si="13"/>
        <v>0</v>
      </c>
      <c r="N46" s="38">
        <f t="shared" si="14"/>
        <v>0</v>
      </c>
      <c r="O46" s="37">
        <f t="shared" si="15"/>
        <v>0</v>
      </c>
      <c r="P46" s="38">
        <f t="shared" si="16"/>
        <v>0</v>
      </c>
      <c r="Q46" s="23"/>
      <c r="R46" s="24">
        <f>Q46*Тарифы!F6*$C$4</f>
        <v>0</v>
      </c>
      <c r="S46" s="23"/>
      <c r="T46" s="24">
        <f>S46*Тарифы!G6*$C$4</f>
        <v>0</v>
      </c>
      <c r="U46" s="39">
        <f t="shared" si="17"/>
        <v>0</v>
      </c>
      <c r="V46" s="40">
        <f t="shared" si="18"/>
        <v>0</v>
      </c>
      <c r="W46" s="23"/>
      <c r="X46" s="24">
        <f>W46*Тарифы!H6*$C$4</f>
        <v>0</v>
      </c>
      <c r="Y46" s="23"/>
      <c r="Z46" s="24">
        <f>Y46*Тарифы!I6*$C$4</f>
        <v>0</v>
      </c>
      <c r="AA46" s="37">
        <f t="shared" si="19"/>
        <v>0</v>
      </c>
      <c r="AB46" s="38">
        <f t="shared" si="20"/>
        <v>0</v>
      </c>
      <c r="AC46" s="40">
        <f t="shared" si="21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/>
      <c r="F47" s="24">
        <f>E47*Тарифы!C7*$C$4</f>
        <v>0</v>
      </c>
      <c r="G47" s="37">
        <f t="shared" si="11"/>
        <v>0</v>
      </c>
      <c r="H47" s="38">
        <f t="shared" si="12"/>
        <v>0</v>
      </c>
      <c r="I47" s="23"/>
      <c r="J47" s="24">
        <f>I47*Тарифы!D7*$C$4</f>
        <v>0</v>
      </c>
      <c r="K47" s="23"/>
      <c r="L47" s="24">
        <f>K47*Тарифы!E7*$C$4</f>
        <v>0</v>
      </c>
      <c r="M47" s="37">
        <f t="shared" si="13"/>
        <v>0</v>
      </c>
      <c r="N47" s="38">
        <f t="shared" si="14"/>
        <v>0</v>
      </c>
      <c r="O47" s="37">
        <f t="shared" si="15"/>
        <v>0</v>
      </c>
      <c r="P47" s="38">
        <f t="shared" si="16"/>
        <v>0</v>
      </c>
      <c r="Q47" s="23"/>
      <c r="R47" s="24">
        <f>Q47*Тарифы!F7*$C$4</f>
        <v>0</v>
      </c>
      <c r="S47" s="23"/>
      <c r="T47" s="24">
        <f>S47*Тарифы!G7*$C$4</f>
        <v>0</v>
      </c>
      <c r="U47" s="39">
        <f t="shared" si="17"/>
        <v>0</v>
      </c>
      <c r="V47" s="40">
        <f t="shared" si="18"/>
        <v>0</v>
      </c>
      <c r="W47" s="23"/>
      <c r="X47" s="24">
        <f>W47*Тарифы!H7*$C$4</f>
        <v>0</v>
      </c>
      <c r="Y47" s="23"/>
      <c r="Z47" s="24">
        <f>Y47*Тарифы!I7*$C$4</f>
        <v>0</v>
      </c>
      <c r="AA47" s="37">
        <f t="shared" si="19"/>
        <v>0</v>
      </c>
      <c r="AB47" s="38">
        <f t="shared" si="20"/>
        <v>0</v>
      </c>
      <c r="AC47" s="40">
        <f t="shared" si="21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/>
      <c r="F48" s="24">
        <f>E48*Тарифы!C8*$C$4</f>
        <v>0</v>
      </c>
      <c r="G48" s="37">
        <f t="shared" si="11"/>
        <v>0</v>
      </c>
      <c r="H48" s="38">
        <f t="shared" si="12"/>
        <v>0</v>
      </c>
      <c r="I48" s="23"/>
      <c r="J48" s="24">
        <f>I48*Тарифы!D8*$C$4</f>
        <v>0</v>
      </c>
      <c r="K48" s="23"/>
      <c r="L48" s="24">
        <f>K48*Тарифы!E8*$C$4</f>
        <v>0</v>
      </c>
      <c r="M48" s="37">
        <f t="shared" si="13"/>
        <v>0</v>
      </c>
      <c r="N48" s="38">
        <f t="shared" si="14"/>
        <v>0</v>
      </c>
      <c r="O48" s="37">
        <f t="shared" si="15"/>
        <v>0</v>
      </c>
      <c r="P48" s="38">
        <f t="shared" si="16"/>
        <v>0</v>
      </c>
      <c r="Q48" s="23"/>
      <c r="R48" s="24">
        <f>Q48*Тарифы!F8*$C$4</f>
        <v>0</v>
      </c>
      <c r="S48" s="23"/>
      <c r="T48" s="24">
        <f>S48*Тарифы!G8*$C$4</f>
        <v>0</v>
      </c>
      <c r="U48" s="39">
        <f t="shared" si="17"/>
        <v>0</v>
      </c>
      <c r="V48" s="40">
        <f t="shared" si="18"/>
        <v>0</v>
      </c>
      <c r="W48" s="23"/>
      <c r="X48" s="24">
        <f>W48*Тарифы!H8*$C$4</f>
        <v>0</v>
      </c>
      <c r="Y48" s="23"/>
      <c r="Z48" s="24">
        <f>Y48*Тарифы!I8*$C$4</f>
        <v>0</v>
      </c>
      <c r="AA48" s="37">
        <f t="shared" si="19"/>
        <v>0</v>
      </c>
      <c r="AB48" s="38">
        <f t="shared" si="20"/>
        <v>0</v>
      </c>
      <c r="AC48" s="40">
        <f t="shared" si="21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/>
      <c r="F49" s="24">
        <f>E49*Тарифы!C9*$C$4</f>
        <v>0</v>
      </c>
      <c r="G49" s="37">
        <f t="shared" si="11"/>
        <v>0</v>
      </c>
      <c r="H49" s="38">
        <f t="shared" si="12"/>
        <v>0</v>
      </c>
      <c r="I49" s="23"/>
      <c r="J49" s="24">
        <f>I49*Тарифы!D9*$C$4</f>
        <v>0</v>
      </c>
      <c r="K49" s="23"/>
      <c r="L49" s="24">
        <f>K49*Тарифы!E9*$C$4</f>
        <v>0</v>
      </c>
      <c r="M49" s="37">
        <f t="shared" si="13"/>
        <v>0</v>
      </c>
      <c r="N49" s="38">
        <f t="shared" si="14"/>
        <v>0</v>
      </c>
      <c r="O49" s="37">
        <f t="shared" si="15"/>
        <v>0</v>
      </c>
      <c r="P49" s="38">
        <f t="shared" si="16"/>
        <v>0</v>
      </c>
      <c r="Q49" s="23"/>
      <c r="R49" s="24">
        <f>Q49*Тарифы!F9*$C$4</f>
        <v>0</v>
      </c>
      <c r="S49" s="23"/>
      <c r="T49" s="24">
        <f>S49*Тарифы!G9*$C$4</f>
        <v>0</v>
      </c>
      <c r="U49" s="39">
        <f t="shared" si="17"/>
        <v>0</v>
      </c>
      <c r="V49" s="40">
        <f t="shared" si="18"/>
        <v>0</v>
      </c>
      <c r="W49" s="23"/>
      <c r="X49" s="24">
        <f>W49*Тарифы!H9*$C$4</f>
        <v>0</v>
      </c>
      <c r="Y49" s="23"/>
      <c r="Z49" s="24">
        <f>Y49*Тарифы!I9*$C$4</f>
        <v>0</v>
      </c>
      <c r="AA49" s="37">
        <f t="shared" si="19"/>
        <v>0</v>
      </c>
      <c r="AB49" s="38">
        <f t="shared" si="20"/>
        <v>0</v>
      </c>
      <c r="AC49" s="40">
        <f t="shared" si="21"/>
        <v>0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/>
      <c r="F50" s="24">
        <f>E50*Тарифы!C10*$C$4</f>
        <v>0</v>
      </c>
      <c r="G50" s="37">
        <f t="shared" si="11"/>
        <v>0</v>
      </c>
      <c r="H50" s="38">
        <f t="shared" si="12"/>
        <v>0</v>
      </c>
      <c r="I50" s="23"/>
      <c r="J50" s="24">
        <f>I50*Тарифы!D10*$C$4</f>
        <v>0</v>
      </c>
      <c r="K50" s="23"/>
      <c r="L50" s="24">
        <f>K50*Тарифы!E10*$C$4</f>
        <v>0</v>
      </c>
      <c r="M50" s="37">
        <f t="shared" si="13"/>
        <v>0</v>
      </c>
      <c r="N50" s="38">
        <f t="shared" si="14"/>
        <v>0</v>
      </c>
      <c r="O50" s="37">
        <f t="shared" si="15"/>
        <v>0</v>
      </c>
      <c r="P50" s="38">
        <f t="shared" si="16"/>
        <v>0</v>
      </c>
      <c r="Q50" s="23"/>
      <c r="R50" s="24">
        <f>Q50*Тарифы!F10*$C$4</f>
        <v>0</v>
      </c>
      <c r="S50" s="23"/>
      <c r="T50" s="24">
        <f>S50*Тарифы!G10*$C$4</f>
        <v>0</v>
      </c>
      <c r="U50" s="39">
        <f t="shared" si="17"/>
        <v>0</v>
      </c>
      <c r="V50" s="40">
        <f t="shared" si="18"/>
        <v>0</v>
      </c>
      <c r="W50" s="23"/>
      <c r="X50" s="24">
        <f>W50*Тарифы!H10*$C$4</f>
        <v>0</v>
      </c>
      <c r="Y50" s="23"/>
      <c r="Z50" s="24">
        <f>Y50*Тарифы!I10*$C$4</f>
        <v>0</v>
      </c>
      <c r="AA50" s="37">
        <f t="shared" si="19"/>
        <v>0</v>
      </c>
      <c r="AB50" s="38">
        <f t="shared" si="20"/>
        <v>0</v>
      </c>
      <c r="AC50" s="40">
        <f t="shared" si="21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/>
      <c r="F51" s="24">
        <f>E51*Тарифы!C11*$C$4</f>
        <v>0</v>
      </c>
      <c r="G51" s="37">
        <f t="shared" si="11"/>
        <v>0</v>
      </c>
      <c r="H51" s="38">
        <f t="shared" si="12"/>
        <v>0</v>
      </c>
      <c r="I51" s="23"/>
      <c r="J51" s="24">
        <f>I51*Тарифы!D11*$C$4</f>
        <v>0</v>
      </c>
      <c r="K51" s="23"/>
      <c r="L51" s="24">
        <f>K51*Тарифы!E11*$C$4</f>
        <v>0</v>
      </c>
      <c r="M51" s="37">
        <f t="shared" si="13"/>
        <v>0</v>
      </c>
      <c r="N51" s="38">
        <f t="shared" si="14"/>
        <v>0</v>
      </c>
      <c r="O51" s="37">
        <f t="shared" si="15"/>
        <v>0</v>
      </c>
      <c r="P51" s="38">
        <f t="shared" si="16"/>
        <v>0</v>
      </c>
      <c r="Q51" s="23"/>
      <c r="R51" s="24">
        <f>Q51*Тарифы!F11*$C$4</f>
        <v>0</v>
      </c>
      <c r="S51" s="23"/>
      <c r="T51" s="24">
        <f>S51*Тарифы!G11*$C$4</f>
        <v>0</v>
      </c>
      <c r="U51" s="39">
        <f t="shared" si="17"/>
        <v>0</v>
      </c>
      <c r="V51" s="40">
        <f t="shared" si="18"/>
        <v>0</v>
      </c>
      <c r="W51" s="23"/>
      <c r="X51" s="24">
        <f>W51*Тарифы!H11*$C$4</f>
        <v>0</v>
      </c>
      <c r="Y51" s="23"/>
      <c r="Z51" s="24">
        <f>Y51*Тарифы!I11*$C$4</f>
        <v>0</v>
      </c>
      <c r="AA51" s="37">
        <f t="shared" si="19"/>
        <v>0</v>
      </c>
      <c r="AB51" s="38">
        <f t="shared" si="20"/>
        <v>0</v>
      </c>
      <c r="AC51" s="40">
        <f t="shared" si="21"/>
        <v>0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/>
      <c r="F52" s="24">
        <f>E52*Тарифы!C12*$C$4</f>
        <v>0</v>
      </c>
      <c r="G52" s="37">
        <f t="shared" si="11"/>
        <v>0</v>
      </c>
      <c r="H52" s="38">
        <f t="shared" si="12"/>
        <v>0</v>
      </c>
      <c r="I52" s="23"/>
      <c r="J52" s="24">
        <f>I52*Тарифы!D12*$C$4</f>
        <v>0</v>
      </c>
      <c r="K52" s="23"/>
      <c r="L52" s="24">
        <f>K52*Тарифы!E12*$C$4</f>
        <v>0</v>
      </c>
      <c r="M52" s="37">
        <f t="shared" si="13"/>
        <v>0</v>
      </c>
      <c r="N52" s="38">
        <f t="shared" si="14"/>
        <v>0</v>
      </c>
      <c r="O52" s="37">
        <f t="shared" si="15"/>
        <v>0</v>
      </c>
      <c r="P52" s="38">
        <f t="shared" si="16"/>
        <v>0</v>
      </c>
      <c r="Q52" s="23"/>
      <c r="R52" s="24">
        <f>Q52*Тарифы!F12*$C$4</f>
        <v>0</v>
      </c>
      <c r="S52" s="23"/>
      <c r="T52" s="24">
        <f>S52*Тарифы!G12*$C$4</f>
        <v>0</v>
      </c>
      <c r="U52" s="39">
        <f t="shared" si="17"/>
        <v>0</v>
      </c>
      <c r="V52" s="40">
        <f t="shared" si="18"/>
        <v>0</v>
      </c>
      <c r="W52" s="23"/>
      <c r="X52" s="24">
        <f>W52*Тарифы!H12*$C$4</f>
        <v>0</v>
      </c>
      <c r="Y52" s="23"/>
      <c r="Z52" s="24">
        <f>Y52*Тарифы!I12*$C$4</f>
        <v>0</v>
      </c>
      <c r="AA52" s="37">
        <f t="shared" si="19"/>
        <v>0</v>
      </c>
      <c r="AB52" s="38">
        <f t="shared" si="20"/>
        <v>0</v>
      </c>
      <c r="AC52" s="40">
        <f t="shared" si="21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/>
      <c r="F53" s="24">
        <f>E53*Тарифы!C13*$C$4</f>
        <v>0</v>
      </c>
      <c r="G53" s="37">
        <f t="shared" si="11"/>
        <v>0</v>
      </c>
      <c r="H53" s="38">
        <f t="shared" si="12"/>
        <v>0</v>
      </c>
      <c r="I53" s="23"/>
      <c r="J53" s="24">
        <f>I53*Тарифы!D13*$C$4</f>
        <v>0</v>
      </c>
      <c r="K53" s="23"/>
      <c r="L53" s="24">
        <f>K53*Тарифы!E13*$C$4</f>
        <v>0</v>
      </c>
      <c r="M53" s="37">
        <f t="shared" si="13"/>
        <v>0</v>
      </c>
      <c r="N53" s="38">
        <f t="shared" si="14"/>
        <v>0</v>
      </c>
      <c r="O53" s="37">
        <f t="shared" si="15"/>
        <v>0</v>
      </c>
      <c r="P53" s="38">
        <f t="shared" si="16"/>
        <v>0</v>
      </c>
      <c r="Q53" s="23"/>
      <c r="R53" s="24">
        <f>Q53*Тарифы!F13*$C$4</f>
        <v>0</v>
      </c>
      <c r="S53" s="23"/>
      <c r="T53" s="24">
        <f>S53*Тарифы!G13*$C$4</f>
        <v>0</v>
      </c>
      <c r="U53" s="39">
        <f t="shared" si="17"/>
        <v>0</v>
      </c>
      <c r="V53" s="40">
        <f t="shared" si="18"/>
        <v>0</v>
      </c>
      <c r="W53" s="23"/>
      <c r="X53" s="24">
        <f>W53*Тарифы!H13*$C$4</f>
        <v>0</v>
      </c>
      <c r="Y53" s="23"/>
      <c r="Z53" s="24">
        <f>Y53*Тарифы!I13*$C$4</f>
        <v>0</v>
      </c>
      <c r="AA53" s="37">
        <f t="shared" si="19"/>
        <v>0</v>
      </c>
      <c r="AB53" s="38">
        <f t="shared" si="20"/>
        <v>0</v>
      </c>
      <c r="AC53" s="40">
        <f t="shared" si="21"/>
        <v>0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/>
      <c r="F54" s="24">
        <f>E54*Тарифы!C14*$C$4</f>
        <v>0</v>
      </c>
      <c r="G54" s="37">
        <f t="shared" si="11"/>
        <v>0</v>
      </c>
      <c r="H54" s="38">
        <f t="shared" si="12"/>
        <v>0</v>
      </c>
      <c r="I54" s="23"/>
      <c r="J54" s="24">
        <f>I54*Тарифы!D14*$C$4</f>
        <v>0</v>
      </c>
      <c r="K54" s="23"/>
      <c r="L54" s="24">
        <f>K54*Тарифы!E14*$C$4</f>
        <v>0</v>
      </c>
      <c r="M54" s="37">
        <f t="shared" si="13"/>
        <v>0</v>
      </c>
      <c r="N54" s="38">
        <f t="shared" si="14"/>
        <v>0</v>
      </c>
      <c r="O54" s="37">
        <f t="shared" si="15"/>
        <v>0</v>
      </c>
      <c r="P54" s="38">
        <f t="shared" si="16"/>
        <v>0</v>
      </c>
      <c r="Q54" s="23"/>
      <c r="R54" s="24">
        <f>Q54*Тарифы!F14*$C$4</f>
        <v>0</v>
      </c>
      <c r="S54" s="23"/>
      <c r="T54" s="24">
        <f>S54*Тарифы!G14*$C$4</f>
        <v>0</v>
      </c>
      <c r="U54" s="39">
        <f t="shared" si="17"/>
        <v>0</v>
      </c>
      <c r="V54" s="40">
        <f t="shared" si="18"/>
        <v>0</v>
      </c>
      <c r="W54" s="23"/>
      <c r="X54" s="24">
        <f>W54*Тарифы!H14*$C$4</f>
        <v>0</v>
      </c>
      <c r="Y54" s="23"/>
      <c r="Z54" s="24">
        <f>Y54*Тарифы!I14*$C$4</f>
        <v>0</v>
      </c>
      <c r="AA54" s="37">
        <f t="shared" si="19"/>
        <v>0</v>
      </c>
      <c r="AB54" s="38">
        <f t="shared" si="20"/>
        <v>0</v>
      </c>
      <c r="AC54" s="40">
        <f t="shared" si="21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/>
      <c r="F55" s="24">
        <f>E55*Тарифы!C15*$C$4</f>
        <v>0</v>
      </c>
      <c r="G55" s="37">
        <f t="shared" si="11"/>
        <v>0</v>
      </c>
      <c r="H55" s="38">
        <f t="shared" si="12"/>
        <v>0</v>
      </c>
      <c r="I55" s="23"/>
      <c r="J55" s="24">
        <f>I55*Тарифы!D15*$C$4</f>
        <v>0</v>
      </c>
      <c r="K55" s="23"/>
      <c r="L55" s="24">
        <f>K55*Тарифы!E15*$C$4</f>
        <v>0</v>
      </c>
      <c r="M55" s="37">
        <f t="shared" si="13"/>
        <v>0</v>
      </c>
      <c r="N55" s="38">
        <f t="shared" si="14"/>
        <v>0</v>
      </c>
      <c r="O55" s="37">
        <f t="shared" si="15"/>
        <v>0</v>
      </c>
      <c r="P55" s="38">
        <f t="shared" si="16"/>
        <v>0</v>
      </c>
      <c r="Q55" s="23"/>
      <c r="R55" s="24">
        <f>Q55*Тарифы!F15*$C$4</f>
        <v>0</v>
      </c>
      <c r="S55" s="23"/>
      <c r="T55" s="24">
        <f>S55*Тарифы!G15*$C$4</f>
        <v>0</v>
      </c>
      <c r="U55" s="39">
        <f t="shared" si="17"/>
        <v>0</v>
      </c>
      <c r="V55" s="40">
        <f t="shared" si="18"/>
        <v>0</v>
      </c>
      <c r="W55" s="23"/>
      <c r="X55" s="24">
        <f>W55*Тарифы!H15*$C$4</f>
        <v>0</v>
      </c>
      <c r="Y55" s="23"/>
      <c r="Z55" s="24">
        <f>Y55*Тарифы!I15*$C$4</f>
        <v>0</v>
      </c>
      <c r="AA55" s="37">
        <f t="shared" si="19"/>
        <v>0</v>
      </c>
      <c r="AB55" s="38">
        <f t="shared" si="20"/>
        <v>0</v>
      </c>
      <c r="AC55" s="40">
        <f t="shared" si="21"/>
        <v>0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/>
      <c r="F56" s="24">
        <f>E56*Тарифы!C16*$C$4</f>
        <v>0</v>
      </c>
      <c r="G56" s="37">
        <f t="shared" si="11"/>
        <v>0</v>
      </c>
      <c r="H56" s="38">
        <f t="shared" si="12"/>
        <v>0</v>
      </c>
      <c r="I56" s="23"/>
      <c r="J56" s="24">
        <f>I56*Тарифы!D16*$C$4</f>
        <v>0</v>
      </c>
      <c r="K56" s="23"/>
      <c r="L56" s="24">
        <f>K56*Тарифы!E16*$C$4</f>
        <v>0</v>
      </c>
      <c r="M56" s="37">
        <f t="shared" si="13"/>
        <v>0</v>
      </c>
      <c r="N56" s="38">
        <f t="shared" si="14"/>
        <v>0</v>
      </c>
      <c r="O56" s="37">
        <f t="shared" si="15"/>
        <v>0</v>
      </c>
      <c r="P56" s="38">
        <f t="shared" si="16"/>
        <v>0</v>
      </c>
      <c r="Q56" s="23"/>
      <c r="R56" s="24">
        <f>Q56*Тарифы!F16*$C$4</f>
        <v>0</v>
      </c>
      <c r="S56" s="23"/>
      <c r="T56" s="24">
        <f>S56*Тарифы!G16*$C$4</f>
        <v>0</v>
      </c>
      <c r="U56" s="39">
        <f t="shared" si="17"/>
        <v>0</v>
      </c>
      <c r="V56" s="40">
        <f t="shared" si="18"/>
        <v>0</v>
      </c>
      <c r="W56" s="23"/>
      <c r="X56" s="24">
        <f>W56*Тарифы!H16*$C$4</f>
        <v>0</v>
      </c>
      <c r="Y56" s="23"/>
      <c r="Z56" s="24">
        <f>Y56*Тарифы!I16*$C$4</f>
        <v>0</v>
      </c>
      <c r="AA56" s="37">
        <f t="shared" si="19"/>
        <v>0</v>
      </c>
      <c r="AB56" s="38">
        <f t="shared" si="20"/>
        <v>0</v>
      </c>
      <c r="AC56" s="40">
        <f t="shared" si="21"/>
        <v>0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/>
      <c r="F57" s="24">
        <f>E57*Тарифы!C17*$C$4</f>
        <v>0</v>
      </c>
      <c r="G57" s="37">
        <f t="shared" si="11"/>
        <v>0</v>
      </c>
      <c r="H57" s="38">
        <f t="shared" si="12"/>
        <v>0</v>
      </c>
      <c r="I57" s="23"/>
      <c r="J57" s="24">
        <f>I57*Тарифы!D17*$C$4</f>
        <v>0</v>
      </c>
      <c r="K57" s="23"/>
      <c r="L57" s="24">
        <f>K57*Тарифы!E17*$C$4</f>
        <v>0</v>
      </c>
      <c r="M57" s="37">
        <f t="shared" si="13"/>
        <v>0</v>
      </c>
      <c r="N57" s="38">
        <f t="shared" si="14"/>
        <v>0</v>
      </c>
      <c r="O57" s="37">
        <f t="shared" si="15"/>
        <v>0</v>
      </c>
      <c r="P57" s="38">
        <f t="shared" si="16"/>
        <v>0</v>
      </c>
      <c r="Q57" s="23"/>
      <c r="R57" s="24">
        <f>Q57*Тарифы!F17*$C$4</f>
        <v>0</v>
      </c>
      <c r="S57" s="23"/>
      <c r="T57" s="24">
        <f>S57*Тарифы!G17*$C$4</f>
        <v>0</v>
      </c>
      <c r="U57" s="39">
        <f t="shared" si="17"/>
        <v>0</v>
      </c>
      <c r="V57" s="40">
        <f t="shared" si="18"/>
        <v>0</v>
      </c>
      <c r="W57" s="23"/>
      <c r="X57" s="24">
        <f>W57*Тарифы!H17*$C$4</f>
        <v>0</v>
      </c>
      <c r="Y57" s="23"/>
      <c r="Z57" s="24">
        <f>Y57*Тарифы!I17*$C$4</f>
        <v>0</v>
      </c>
      <c r="AA57" s="37">
        <f t="shared" si="19"/>
        <v>0</v>
      </c>
      <c r="AB57" s="38">
        <f t="shared" si="20"/>
        <v>0</v>
      </c>
      <c r="AC57" s="40">
        <f t="shared" si="21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/>
      <c r="F58" s="24">
        <f>E58*Тарифы!C18*$C$4</f>
        <v>0</v>
      </c>
      <c r="G58" s="37">
        <f t="shared" si="11"/>
        <v>0</v>
      </c>
      <c r="H58" s="38">
        <f t="shared" si="12"/>
        <v>0</v>
      </c>
      <c r="I58" s="23"/>
      <c r="J58" s="24">
        <f>I58*Тарифы!D18*$C$4</f>
        <v>0</v>
      </c>
      <c r="K58" s="23"/>
      <c r="L58" s="24">
        <f>K58*Тарифы!E18*$C$4</f>
        <v>0</v>
      </c>
      <c r="M58" s="37">
        <f t="shared" si="13"/>
        <v>0</v>
      </c>
      <c r="N58" s="38">
        <f t="shared" si="14"/>
        <v>0</v>
      </c>
      <c r="O58" s="37">
        <f t="shared" si="15"/>
        <v>0</v>
      </c>
      <c r="P58" s="38">
        <f t="shared" si="16"/>
        <v>0</v>
      </c>
      <c r="Q58" s="23"/>
      <c r="R58" s="24">
        <f>Q58*Тарифы!F18*$C$4</f>
        <v>0</v>
      </c>
      <c r="S58" s="23"/>
      <c r="T58" s="24">
        <f>S58*Тарифы!G18*$C$4</f>
        <v>0</v>
      </c>
      <c r="U58" s="39">
        <f t="shared" si="17"/>
        <v>0</v>
      </c>
      <c r="V58" s="40">
        <f t="shared" si="18"/>
        <v>0</v>
      </c>
      <c r="W58" s="23"/>
      <c r="X58" s="24">
        <f>W58*Тарифы!H18*$C$4</f>
        <v>0</v>
      </c>
      <c r="Y58" s="23"/>
      <c r="Z58" s="24">
        <f>Y58*Тарифы!I18*$C$4</f>
        <v>0</v>
      </c>
      <c r="AA58" s="37">
        <f t="shared" si="19"/>
        <v>0</v>
      </c>
      <c r="AB58" s="38">
        <f t="shared" si="20"/>
        <v>0</v>
      </c>
      <c r="AC58" s="40">
        <f t="shared" si="21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/>
      <c r="F59" s="24">
        <f>E59*Тарифы!C19*$C$4</f>
        <v>0</v>
      </c>
      <c r="G59" s="37">
        <f t="shared" si="11"/>
        <v>0</v>
      </c>
      <c r="H59" s="38">
        <f t="shared" si="12"/>
        <v>0</v>
      </c>
      <c r="I59" s="23"/>
      <c r="J59" s="24">
        <f>I59*Тарифы!D19*$C$4</f>
        <v>0</v>
      </c>
      <c r="K59" s="23"/>
      <c r="L59" s="24">
        <f>K59*Тарифы!E19*$C$4</f>
        <v>0</v>
      </c>
      <c r="M59" s="37">
        <f t="shared" si="13"/>
        <v>0</v>
      </c>
      <c r="N59" s="38">
        <f t="shared" si="14"/>
        <v>0</v>
      </c>
      <c r="O59" s="37">
        <f t="shared" si="15"/>
        <v>0</v>
      </c>
      <c r="P59" s="38">
        <f t="shared" si="16"/>
        <v>0</v>
      </c>
      <c r="Q59" s="23"/>
      <c r="R59" s="24">
        <f>Q59*Тарифы!F19*$C$4</f>
        <v>0</v>
      </c>
      <c r="S59" s="23"/>
      <c r="T59" s="24">
        <f>S59*Тарифы!G19*$C$4</f>
        <v>0</v>
      </c>
      <c r="U59" s="39">
        <f t="shared" si="17"/>
        <v>0</v>
      </c>
      <c r="V59" s="40">
        <f t="shared" si="18"/>
        <v>0</v>
      </c>
      <c r="W59" s="23"/>
      <c r="X59" s="24">
        <f>W59*Тарифы!H19*$C$4</f>
        <v>0</v>
      </c>
      <c r="Y59" s="23"/>
      <c r="Z59" s="24">
        <f>Y59*Тарифы!I19*$C$4</f>
        <v>0</v>
      </c>
      <c r="AA59" s="37">
        <f t="shared" si="19"/>
        <v>0</v>
      </c>
      <c r="AB59" s="38">
        <f t="shared" si="20"/>
        <v>0</v>
      </c>
      <c r="AC59" s="40">
        <f t="shared" si="21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/>
      <c r="F60" s="24">
        <f>E60*Тарифы!C20*$C$4</f>
        <v>0</v>
      </c>
      <c r="G60" s="37">
        <f t="shared" si="11"/>
        <v>0</v>
      </c>
      <c r="H60" s="38">
        <f t="shared" si="12"/>
        <v>0</v>
      </c>
      <c r="I60" s="23"/>
      <c r="J60" s="24">
        <f>I60*Тарифы!D20*$C$4</f>
        <v>0</v>
      </c>
      <c r="K60" s="23"/>
      <c r="L60" s="24">
        <f>K60*Тарифы!E20*$C$4</f>
        <v>0</v>
      </c>
      <c r="M60" s="37">
        <f t="shared" si="13"/>
        <v>0</v>
      </c>
      <c r="N60" s="38">
        <f t="shared" si="14"/>
        <v>0</v>
      </c>
      <c r="O60" s="37">
        <f t="shared" si="15"/>
        <v>0</v>
      </c>
      <c r="P60" s="38">
        <f t="shared" si="16"/>
        <v>0</v>
      </c>
      <c r="Q60" s="23"/>
      <c r="R60" s="24">
        <f>Q60*Тарифы!F20*$C$4</f>
        <v>0</v>
      </c>
      <c r="S60" s="23"/>
      <c r="T60" s="24">
        <f>S60*Тарифы!G20*$C$4</f>
        <v>0</v>
      </c>
      <c r="U60" s="39">
        <f t="shared" si="17"/>
        <v>0</v>
      </c>
      <c r="V60" s="40">
        <f t="shared" si="18"/>
        <v>0</v>
      </c>
      <c r="W60" s="23"/>
      <c r="X60" s="24">
        <f>W60*Тарифы!H20*$C$4</f>
        <v>0</v>
      </c>
      <c r="Y60" s="23"/>
      <c r="Z60" s="24">
        <f>Y60*Тарифы!I20*$C$4</f>
        <v>0</v>
      </c>
      <c r="AA60" s="37">
        <f t="shared" si="19"/>
        <v>0</v>
      </c>
      <c r="AB60" s="38">
        <f t="shared" si="20"/>
        <v>0</v>
      </c>
      <c r="AC60" s="40">
        <f t="shared" si="21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/>
      <c r="F61" s="24">
        <f>E61*Тарифы!C21*$C$4</f>
        <v>0</v>
      </c>
      <c r="G61" s="37">
        <f t="shared" si="11"/>
        <v>0</v>
      </c>
      <c r="H61" s="38">
        <f t="shared" si="12"/>
        <v>0</v>
      </c>
      <c r="I61" s="23"/>
      <c r="J61" s="24">
        <f>I61*Тарифы!D21*$C$4</f>
        <v>0</v>
      </c>
      <c r="K61" s="23"/>
      <c r="L61" s="24">
        <f>K61*Тарифы!E21*$C$4</f>
        <v>0</v>
      </c>
      <c r="M61" s="37">
        <f t="shared" si="13"/>
        <v>0</v>
      </c>
      <c r="N61" s="38">
        <f t="shared" si="14"/>
        <v>0</v>
      </c>
      <c r="O61" s="37">
        <f t="shared" si="15"/>
        <v>0</v>
      </c>
      <c r="P61" s="38">
        <f t="shared" si="16"/>
        <v>0</v>
      </c>
      <c r="Q61" s="23"/>
      <c r="R61" s="24">
        <f>Q61*Тарифы!F21*$C$4</f>
        <v>0</v>
      </c>
      <c r="S61" s="23"/>
      <c r="T61" s="24">
        <f>S61*Тарифы!G21*$C$4</f>
        <v>0</v>
      </c>
      <c r="U61" s="39">
        <f t="shared" si="17"/>
        <v>0</v>
      </c>
      <c r="V61" s="40">
        <f t="shared" si="18"/>
        <v>0</v>
      </c>
      <c r="W61" s="23"/>
      <c r="X61" s="24">
        <f>W61*Тарифы!H21*$C$4</f>
        <v>0</v>
      </c>
      <c r="Y61" s="23"/>
      <c r="Z61" s="24">
        <f>Y61*Тарифы!I21*$C$4</f>
        <v>0</v>
      </c>
      <c r="AA61" s="37">
        <f t="shared" si="19"/>
        <v>0</v>
      </c>
      <c r="AB61" s="38">
        <f t="shared" si="20"/>
        <v>0</v>
      </c>
      <c r="AC61" s="40">
        <f t="shared" si="21"/>
        <v>0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/>
      <c r="F62" s="24">
        <f>E62*Тарифы!C22*$C$4</f>
        <v>0</v>
      </c>
      <c r="G62" s="37">
        <f t="shared" si="11"/>
        <v>0</v>
      </c>
      <c r="H62" s="38">
        <f t="shared" si="12"/>
        <v>0</v>
      </c>
      <c r="I62" s="23"/>
      <c r="J62" s="24">
        <f>I62*Тарифы!D22*$C$4</f>
        <v>0</v>
      </c>
      <c r="K62" s="23"/>
      <c r="L62" s="24">
        <f>K62*Тарифы!E22*$C$4</f>
        <v>0</v>
      </c>
      <c r="M62" s="37">
        <f t="shared" si="13"/>
        <v>0</v>
      </c>
      <c r="N62" s="38">
        <f t="shared" si="14"/>
        <v>0</v>
      </c>
      <c r="O62" s="37">
        <f t="shared" si="15"/>
        <v>0</v>
      </c>
      <c r="P62" s="38">
        <f t="shared" si="16"/>
        <v>0</v>
      </c>
      <c r="Q62" s="23"/>
      <c r="R62" s="24">
        <f>Q62*Тарифы!F22*$C$4</f>
        <v>0</v>
      </c>
      <c r="S62" s="23"/>
      <c r="T62" s="24">
        <f>S62*Тарифы!G22*$C$4</f>
        <v>0</v>
      </c>
      <c r="U62" s="39">
        <f t="shared" si="17"/>
        <v>0</v>
      </c>
      <c r="V62" s="40">
        <f t="shared" si="18"/>
        <v>0</v>
      </c>
      <c r="W62" s="23"/>
      <c r="X62" s="24">
        <f>W62*Тарифы!H22*$C$4</f>
        <v>0</v>
      </c>
      <c r="Y62" s="23"/>
      <c r="Z62" s="24">
        <f>Y62*Тарифы!I22*$C$4</f>
        <v>0</v>
      </c>
      <c r="AA62" s="37">
        <f t="shared" si="19"/>
        <v>0</v>
      </c>
      <c r="AB62" s="38">
        <f t="shared" si="20"/>
        <v>0</v>
      </c>
      <c r="AC62" s="40">
        <f t="shared" si="21"/>
        <v>0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/>
      <c r="F63" s="24">
        <f>E63*Тарифы!C23*$C$4</f>
        <v>0</v>
      </c>
      <c r="G63" s="37">
        <f t="shared" si="11"/>
        <v>0</v>
      </c>
      <c r="H63" s="38">
        <f t="shared" si="12"/>
        <v>0</v>
      </c>
      <c r="I63" s="23"/>
      <c r="J63" s="24">
        <f>I63*Тарифы!D23*$C$4</f>
        <v>0</v>
      </c>
      <c r="K63" s="23"/>
      <c r="L63" s="24">
        <f>K63*Тарифы!E23*$C$4</f>
        <v>0</v>
      </c>
      <c r="M63" s="37">
        <f t="shared" si="13"/>
        <v>0</v>
      </c>
      <c r="N63" s="38">
        <f t="shared" si="14"/>
        <v>0</v>
      </c>
      <c r="O63" s="37">
        <f t="shared" si="15"/>
        <v>0</v>
      </c>
      <c r="P63" s="38">
        <f t="shared" si="16"/>
        <v>0</v>
      </c>
      <c r="Q63" s="23"/>
      <c r="R63" s="24">
        <f>Q63*Тарифы!F23*$C$4</f>
        <v>0</v>
      </c>
      <c r="S63" s="23"/>
      <c r="T63" s="24">
        <f>S63*Тарифы!G23*$C$4</f>
        <v>0</v>
      </c>
      <c r="U63" s="39">
        <f t="shared" si="17"/>
        <v>0</v>
      </c>
      <c r="V63" s="40">
        <f t="shared" si="18"/>
        <v>0</v>
      </c>
      <c r="W63" s="23"/>
      <c r="X63" s="24">
        <f>W63*Тарифы!H23*$C$4</f>
        <v>0</v>
      </c>
      <c r="Y63" s="23"/>
      <c r="Z63" s="24">
        <f>Y63*Тарифы!I23*$C$4</f>
        <v>0</v>
      </c>
      <c r="AA63" s="37">
        <f t="shared" si="19"/>
        <v>0</v>
      </c>
      <c r="AB63" s="38">
        <f t="shared" si="20"/>
        <v>0</v>
      </c>
      <c r="AC63" s="40">
        <f t="shared" si="21"/>
        <v>0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/>
      <c r="F64" s="24">
        <f>E64*Тарифы!C24*$C$4</f>
        <v>0</v>
      </c>
      <c r="G64" s="37">
        <f t="shared" si="11"/>
        <v>0</v>
      </c>
      <c r="H64" s="38">
        <f t="shared" si="12"/>
        <v>0</v>
      </c>
      <c r="I64" s="23"/>
      <c r="J64" s="24">
        <f>I64*Тарифы!D24*$C$4</f>
        <v>0</v>
      </c>
      <c r="K64" s="23"/>
      <c r="L64" s="24">
        <f>K64*Тарифы!E24*$C$4</f>
        <v>0</v>
      </c>
      <c r="M64" s="37">
        <f t="shared" si="13"/>
        <v>0</v>
      </c>
      <c r="N64" s="38">
        <f t="shared" si="14"/>
        <v>0</v>
      </c>
      <c r="O64" s="37">
        <f t="shared" si="15"/>
        <v>0</v>
      </c>
      <c r="P64" s="38">
        <f t="shared" si="16"/>
        <v>0</v>
      </c>
      <c r="Q64" s="23"/>
      <c r="R64" s="24">
        <f>Q64*Тарифы!F24*$C$4</f>
        <v>0</v>
      </c>
      <c r="S64" s="23"/>
      <c r="T64" s="24">
        <f>S64*Тарифы!G24*$C$4</f>
        <v>0</v>
      </c>
      <c r="U64" s="39">
        <f t="shared" si="17"/>
        <v>0</v>
      </c>
      <c r="V64" s="40">
        <f t="shared" si="18"/>
        <v>0</v>
      </c>
      <c r="W64" s="23"/>
      <c r="X64" s="24">
        <f>W64*Тарифы!H24*$C$4</f>
        <v>0</v>
      </c>
      <c r="Y64" s="23"/>
      <c r="Z64" s="24">
        <f>Y64*Тарифы!I24*$C$4</f>
        <v>0</v>
      </c>
      <c r="AA64" s="37">
        <f t="shared" si="19"/>
        <v>0</v>
      </c>
      <c r="AB64" s="38">
        <f t="shared" si="20"/>
        <v>0</v>
      </c>
      <c r="AC64" s="40">
        <f t="shared" si="21"/>
        <v>0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/>
      <c r="F65" s="24">
        <f>E65*Тарифы!C25*$C$4</f>
        <v>0</v>
      </c>
      <c r="G65" s="37">
        <f t="shared" si="11"/>
        <v>0</v>
      </c>
      <c r="H65" s="38">
        <f t="shared" si="12"/>
        <v>0</v>
      </c>
      <c r="I65" s="23"/>
      <c r="J65" s="24">
        <f>I65*Тарифы!D25*$C$4</f>
        <v>0</v>
      </c>
      <c r="K65" s="23"/>
      <c r="L65" s="24">
        <f>K65*Тарифы!E25*$C$4</f>
        <v>0</v>
      </c>
      <c r="M65" s="37">
        <f t="shared" si="13"/>
        <v>0</v>
      </c>
      <c r="N65" s="38">
        <f t="shared" si="14"/>
        <v>0</v>
      </c>
      <c r="O65" s="37">
        <f t="shared" si="15"/>
        <v>0</v>
      </c>
      <c r="P65" s="38">
        <f t="shared" si="16"/>
        <v>0</v>
      </c>
      <c r="Q65" s="23"/>
      <c r="R65" s="24">
        <f>Q65*Тарифы!F25*$C$4</f>
        <v>0</v>
      </c>
      <c r="S65" s="23"/>
      <c r="T65" s="24">
        <f>S65*Тарифы!G25*$C$4</f>
        <v>0</v>
      </c>
      <c r="U65" s="39">
        <f t="shared" si="17"/>
        <v>0</v>
      </c>
      <c r="V65" s="40">
        <f t="shared" si="18"/>
        <v>0</v>
      </c>
      <c r="W65" s="23"/>
      <c r="X65" s="24">
        <f>W65*Тарифы!H25*$C$4</f>
        <v>0</v>
      </c>
      <c r="Y65" s="23"/>
      <c r="Z65" s="24">
        <f>Y65*Тарифы!I25*$C$4</f>
        <v>0</v>
      </c>
      <c r="AA65" s="37">
        <f t="shared" si="19"/>
        <v>0</v>
      </c>
      <c r="AB65" s="38">
        <f t="shared" si="20"/>
        <v>0</v>
      </c>
      <c r="AC65" s="40">
        <f t="shared" si="21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/>
      <c r="F66" s="24">
        <f>E66*Тарифы!C26*$C$4</f>
        <v>0</v>
      </c>
      <c r="G66" s="37">
        <f t="shared" si="11"/>
        <v>0</v>
      </c>
      <c r="H66" s="38">
        <f t="shared" si="12"/>
        <v>0</v>
      </c>
      <c r="I66" s="23"/>
      <c r="J66" s="24">
        <f>I66*Тарифы!D26*$C$4</f>
        <v>0</v>
      </c>
      <c r="K66" s="23"/>
      <c r="L66" s="24">
        <f>K66*Тарифы!E26*$C$4</f>
        <v>0</v>
      </c>
      <c r="M66" s="37">
        <f t="shared" si="13"/>
        <v>0</v>
      </c>
      <c r="N66" s="38">
        <f t="shared" si="14"/>
        <v>0</v>
      </c>
      <c r="O66" s="37">
        <f t="shared" si="15"/>
        <v>0</v>
      </c>
      <c r="P66" s="38">
        <f t="shared" si="16"/>
        <v>0</v>
      </c>
      <c r="Q66" s="23"/>
      <c r="R66" s="24">
        <f>Q66*Тарифы!F26*$C$4</f>
        <v>0</v>
      </c>
      <c r="S66" s="23"/>
      <c r="T66" s="24">
        <f>S66*Тарифы!G26*$C$4</f>
        <v>0</v>
      </c>
      <c r="U66" s="39">
        <f t="shared" si="17"/>
        <v>0</v>
      </c>
      <c r="V66" s="40">
        <f t="shared" si="18"/>
        <v>0</v>
      </c>
      <c r="W66" s="23"/>
      <c r="X66" s="24">
        <f>W66*Тарифы!H26*$C$4</f>
        <v>0</v>
      </c>
      <c r="Y66" s="23"/>
      <c r="Z66" s="24">
        <f>Y66*Тарифы!I26*$C$4</f>
        <v>0</v>
      </c>
      <c r="AA66" s="37">
        <f t="shared" si="19"/>
        <v>0</v>
      </c>
      <c r="AB66" s="38">
        <f t="shared" si="20"/>
        <v>0</v>
      </c>
      <c r="AC66" s="40">
        <f t="shared" si="21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/>
      <c r="F67" s="24">
        <f>E67*Тарифы!C27*$C$4</f>
        <v>0</v>
      </c>
      <c r="G67" s="37">
        <f t="shared" si="11"/>
        <v>0</v>
      </c>
      <c r="H67" s="38">
        <f t="shared" si="12"/>
        <v>0</v>
      </c>
      <c r="I67" s="23"/>
      <c r="J67" s="24">
        <f>I67*Тарифы!D27*$C$4</f>
        <v>0</v>
      </c>
      <c r="K67" s="23"/>
      <c r="L67" s="24">
        <f>K67*Тарифы!E27*$C$4</f>
        <v>0</v>
      </c>
      <c r="M67" s="37">
        <f t="shared" si="13"/>
        <v>0</v>
      </c>
      <c r="N67" s="38">
        <f t="shared" si="14"/>
        <v>0</v>
      </c>
      <c r="O67" s="37">
        <f t="shared" si="15"/>
        <v>0</v>
      </c>
      <c r="P67" s="38">
        <f t="shared" si="16"/>
        <v>0</v>
      </c>
      <c r="Q67" s="23"/>
      <c r="R67" s="24">
        <f>Q67*Тарифы!F27*$C$4</f>
        <v>0</v>
      </c>
      <c r="S67" s="23"/>
      <c r="T67" s="24">
        <f>S67*Тарифы!G27*$C$4</f>
        <v>0</v>
      </c>
      <c r="U67" s="39">
        <f t="shared" si="17"/>
        <v>0</v>
      </c>
      <c r="V67" s="40">
        <f t="shared" si="18"/>
        <v>0</v>
      </c>
      <c r="W67" s="23"/>
      <c r="X67" s="24">
        <f>W67*Тарифы!H27*$C$4</f>
        <v>0</v>
      </c>
      <c r="Y67" s="23"/>
      <c r="Z67" s="24">
        <f>Y67*Тарифы!I27*$C$4</f>
        <v>0</v>
      </c>
      <c r="AA67" s="37">
        <f t="shared" si="19"/>
        <v>0</v>
      </c>
      <c r="AB67" s="38">
        <f t="shared" si="20"/>
        <v>0</v>
      </c>
      <c r="AC67" s="40">
        <f t="shared" si="21"/>
        <v>0</v>
      </c>
    </row>
    <row r="68" spans="1:29" s="10" customFormat="1">
      <c r="A68" s="43"/>
      <c r="B68" s="44" t="s">
        <v>107</v>
      </c>
      <c r="C68" s="37">
        <f t="shared" ref="C68:AC68" si="22">SUM(C44:C67)</f>
        <v>0</v>
      </c>
      <c r="D68" s="38">
        <f t="shared" si="22"/>
        <v>0</v>
      </c>
      <c r="E68" s="37">
        <f t="shared" si="22"/>
        <v>0</v>
      </c>
      <c r="F68" s="38">
        <f t="shared" si="22"/>
        <v>0</v>
      </c>
      <c r="G68" s="37">
        <f t="shared" si="22"/>
        <v>0</v>
      </c>
      <c r="H68" s="38">
        <f t="shared" si="22"/>
        <v>0</v>
      </c>
      <c r="I68" s="37">
        <f t="shared" si="22"/>
        <v>0</v>
      </c>
      <c r="J68" s="38">
        <f t="shared" si="22"/>
        <v>0</v>
      </c>
      <c r="K68" s="37">
        <f t="shared" si="22"/>
        <v>0</v>
      </c>
      <c r="L68" s="38">
        <f t="shared" si="22"/>
        <v>0</v>
      </c>
      <c r="M68" s="37">
        <f t="shared" si="22"/>
        <v>0</v>
      </c>
      <c r="N68" s="38">
        <f t="shared" si="22"/>
        <v>0</v>
      </c>
      <c r="O68" s="37">
        <f t="shared" si="22"/>
        <v>0</v>
      </c>
      <c r="P68" s="38">
        <f t="shared" si="22"/>
        <v>0</v>
      </c>
      <c r="Q68" s="39">
        <f t="shared" si="22"/>
        <v>0</v>
      </c>
      <c r="R68" s="40">
        <f t="shared" si="22"/>
        <v>0</v>
      </c>
      <c r="S68" s="39">
        <f t="shared" si="22"/>
        <v>0</v>
      </c>
      <c r="T68" s="40">
        <f t="shared" si="22"/>
        <v>0</v>
      </c>
      <c r="U68" s="39">
        <f t="shared" si="22"/>
        <v>0</v>
      </c>
      <c r="V68" s="40">
        <f t="shared" si="22"/>
        <v>0</v>
      </c>
      <c r="W68" s="37">
        <f t="shared" si="22"/>
        <v>0</v>
      </c>
      <c r="X68" s="38">
        <f t="shared" si="22"/>
        <v>0</v>
      </c>
      <c r="Y68" s="37">
        <f t="shared" si="22"/>
        <v>0</v>
      </c>
      <c r="Z68" s="38">
        <f t="shared" si="22"/>
        <v>0</v>
      </c>
      <c r="AA68" s="37">
        <f t="shared" si="22"/>
        <v>0</v>
      </c>
      <c r="AB68" s="38">
        <f t="shared" si="22"/>
        <v>0</v>
      </c>
      <c r="AC68" s="40">
        <f t="shared" si="22"/>
        <v>0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150007</v>
      </c>
      <c r="G72" s="131" t="str">
        <f>VLOOKUP(F72,Списки!$A$1:$B$68,2,0)</f>
        <v>ГБУЗ "Алагирская ЦРБ"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 t="shared" ref="I79:L102" si="23">I9+I44</f>
        <v>0</v>
      </c>
      <c r="J79" s="24">
        <f t="shared" si="23"/>
        <v>0</v>
      </c>
      <c r="K79" s="23">
        <f t="shared" si="23"/>
        <v>0</v>
      </c>
      <c r="L79" s="24">
        <f t="shared" si="23"/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 t="shared" ref="Q79:T102" si="24">Q9+Q44</f>
        <v>0</v>
      </c>
      <c r="R79" s="24">
        <f t="shared" si="24"/>
        <v>0</v>
      </c>
      <c r="S79" s="23">
        <f t="shared" si="24"/>
        <v>0</v>
      </c>
      <c r="T79" s="24">
        <f t="shared" si="24"/>
        <v>0</v>
      </c>
      <c r="U79" s="39">
        <f>Q79+S79</f>
        <v>0</v>
      </c>
      <c r="V79" s="40">
        <f>R79+T79</f>
        <v>0</v>
      </c>
      <c r="W79" s="23">
        <f t="shared" ref="W79:Z102" si="25">W9+W44</f>
        <v>0</v>
      </c>
      <c r="X79" s="24">
        <f t="shared" si="25"/>
        <v>0</v>
      </c>
      <c r="Y79" s="23">
        <f t="shared" si="25"/>
        <v>0</v>
      </c>
      <c r="Z79" s="24">
        <f t="shared" si="25"/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C102" si="26">C10+C45</f>
        <v>0</v>
      </c>
      <c r="D80" s="22">
        <f t="shared" ref="D80:F102" si="27">D10+D45</f>
        <v>0</v>
      </c>
      <c r="E80" s="23">
        <f t="shared" si="27"/>
        <v>0</v>
      </c>
      <c r="F80" s="24">
        <f t="shared" si="27"/>
        <v>0</v>
      </c>
      <c r="G80" s="37">
        <f t="shared" ref="G80:G102" si="28">C80+E80</f>
        <v>0</v>
      </c>
      <c r="H80" s="38">
        <f t="shared" ref="H80:H102" si="29">D80+F80</f>
        <v>0</v>
      </c>
      <c r="I80" s="23">
        <f t="shared" si="23"/>
        <v>0</v>
      </c>
      <c r="J80" s="24">
        <f t="shared" si="23"/>
        <v>0</v>
      </c>
      <c r="K80" s="23">
        <f t="shared" si="23"/>
        <v>0</v>
      </c>
      <c r="L80" s="24">
        <f t="shared" si="23"/>
        <v>0</v>
      </c>
      <c r="M80" s="37">
        <f t="shared" ref="M80:M102" si="30">I80+K80</f>
        <v>0</v>
      </c>
      <c r="N80" s="38">
        <f t="shared" ref="N80:N102" si="31">J80+L80</f>
        <v>0</v>
      </c>
      <c r="O80" s="37">
        <f t="shared" ref="O80:O102" si="32">G80+M80</f>
        <v>0</v>
      </c>
      <c r="P80" s="38">
        <f t="shared" ref="P80:P102" si="33">H80+N80</f>
        <v>0</v>
      </c>
      <c r="Q80" s="23">
        <f t="shared" si="24"/>
        <v>0</v>
      </c>
      <c r="R80" s="24">
        <f t="shared" si="24"/>
        <v>0</v>
      </c>
      <c r="S80" s="23">
        <f t="shared" si="24"/>
        <v>0</v>
      </c>
      <c r="T80" s="24">
        <f t="shared" si="24"/>
        <v>0</v>
      </c>
      <c r="U80" s="39">
        <f t="shared" ref="U80:U102" si="34">Q80+S80</f>
        <v>0</v>
      </c>
      <c r="V80" s="40">
        <f t="shared" ref="V80:V102" si="35">R80+T80</f>
        <v>0</v>
      </c>
      <c r="W80" s="23">
        <f t="shared" si="25"/>
        <v>0</v>
      </c>
      <c r="X80" s="24">
        <f t="shared" si="25"/>
        <v>0</v>
      </c>
      <c r="Y80" s="23">
        <f t="shared" si="25"/>
        <v>0</v>
      </c>
      <c r="Z80" s="24">
        <f t="shared" si="25"/>
        <v>0</v>
      </c>
      <c r="AA80" s="37">
        <f t="shared" ref="AA80:AA102" si="36">W80+Y80</f>
        <v>0</v>
      </c>
      <c r="AB80" s="38">
        <f t="shared" ref="AB80:AB102" si="37">X80+Z80</f>
        <v>0</v>
      </c>
      <c r="AC80" s="40">
        <f t="shared" ref="AC80:AC102" si="38">P80+V80+AB80</f>
        <v>0</v>
      </c>
    </row>
    <row r="81" spans="1:29">
      <c r="A81" s="41">
        <v>3</v>
      </c>
      <c r="B81" s="42" t="s">
        <v>70</v>
      </c>
      <c r="C81" s="21">
        <f t="shared" si="26"/>
        <v>0</v>
      </c>
      <c r="D81" s="22">
        <f t="shared" si="27"/>
        <v>0</v>
      </c>
      <c r="E81" s="23">
        <f t="shared" si="27"/>
        <v>0</v>
      </c>
      <c r="F81" s="24">
        <f t="shared" si="27"/>
        <v>0</v>
      </c>
      <c r="G81" s="37">
        <f t="shared" si="28"/>
        <v>0</v>
      </c>
      <c r="H81" s="38">
        <f t="shared" si="29"/>
        <v>0</v>
      </c>
      <c r="I81" s="23">
        <f t="shared" si="23"/>
        <v>0</v>
      </c>
      <c r="J81" s="24">
        <f t="shared" si="23"/>
        <v>0</v>
      </c>
      <c r="K81" s="23">
        <f t="shared" si="23"/>
        <v>0</v>
      </c>
      <c r="L81" s="24">
        <f t="shared" si="23"/>
        <v>0</v>
      </c>
      <c r="M81" s="37">
        <f t="shared" si="30"/>
        <v>0</v>
      </c>
      <c r="N81" s="38">
        <f t="shared" si="31"/>
        <v>0</v>
      </c>
      <c r="O81" s="37">
        <f t="shared" si="32"/>
        <v>0</v>
      </c>
      <c r="P81" s="38">
        <f t="shared" si="33"/>
        <v>0</v>
      </c>
      <c r="Q81" s="23">
        <f t="shared" si="24"/>
        <v>0</v>
      </c>
      <c r="R81" s="24">
        <f t="shared" si="24"/>
        <v>0</v>
      </c>
      <c r="S81" s="23">
        <f t="shared" si="24"/>
        <v>0</v>
      </c>
      <c r="T81" s="24">
        <f t="shared" si="24"/>
        <v>0</v>
      </c>
      <c r="U81" s="39">
        <f t="shared" si="34"/>
        <v>0</v>
      </c>
      <c r="V81" s="40">
        <f t="shared" si="35"/>
        <v>0</v>
      </c>
      <c r="W81" s="23">
        <f t="shared" si="25"/>
        <v>0</v>
      </c>
      <c r="X81" s="24">
        <f t="shared" si="25"/>
        <v>0</v>
      </c>
      <c r="Y81" s="23">
        <f t="shared" si="25"/>
        <v>0</v>
      </c>
      <c r="Z81" s="24">
        <f t="shared" si="25"/>
        <v>0</v>
      </c>
      <c r="AA81" s="37">
        <f t="shared" si="36"/>
        <v>0</v>
      </c>
      <c r="AB81" s="38">
        <f t="shared" si="37"/>
        <v>0</v>
      </c>
      <c r="AC81" s="40">
        <f t="shared" si="38"/>
        <v>0</v>
      </c>
    </row>
    <row r="82" spans="1:29">
      <c r="A82" s="41">
        <v>4</v>
      </c>
      <c r="B82" s="42" t="s">
        <v>71</v>
      </c>
      <c r="C82" s="21">
        <f t="shared" si="26"/>
        <v>0</v>
      </c>
      <c r="D82" s="22">
        <f t="shared" si="27"/>
        <v>0</v>
      </c>
      <c r="E82" s="23">
        <f t="shared" si="27"/>
        <v>0</v>
      </c>
      <c r="F82" s="24">
        <f t="shared" si="27"/>
        <v>0</v>
      </c>
      <c r="G82" s="37">
        <f t="shared" si="28"/>
        <v>0</v>
      </c>
      <c r="H82" s="38">
        <f t="shared" si="29"/>
        <v>0</v>
      </c>
      <c r="I82" s="23">
        <f t="shared" si="23"/>
        <v>0</v>
      </c>
      <c r="J82" s="24">
        <f t="shared" si="23"/>
        <v>0</v>
      </c>
      <c r="K82" s="23">
        <f t="shared" si="23"/>
        <v>0</v>
      </c>
      <c r="L82" s="24">
        <f t="shared" si="23"/>
        <v>0</v>
      </c>
      <c r="M82" s="37">
        <f t="shared" si="30"/>
        <v>0</v>
      </c>
      <c r="N82" s="38">
        <f t="shared" si="31"/>
        <v>0</v>
      </c>
      <c r="O82" s="37">
        <f t="shared" si="32"/>
        <v>0</v>
      </c>
      <c r="P82" s="38">
        <f t="shared" si="33"/>
        <v>0</v>
      </c>
      <c r="Q82" s="23">
        <f t="shared" si="24"/>
        <v>0</v>
      </c>
      <c r="R82" s="24">
        <f t="shared" si="24"/>
        <v>0</v>
      </c>
      <c r="S82" s="23">
        <f t="shared" si="24"/>
        <v>0</v>
      </c>
      <c r="T82" s="24">
        <f t="shared" si="24"/>
        <v>0</v>
      </c>
      <c r="U82" s="39">
        <f t="shared" si="34"/>
        <v>0</v>
      </c>
      <c r="V82" s="40">
        <f t="shared" si="35"/>
        <v>0</v>
      </c>
      <c r="W82" s="23">
        <f t="shared" si="25"/>
        <v>0</v>
      </c>
      <c r="X82" s="24">
        <f t="shared" si="25"/>
        <v>0</v>
      </c>
      <c r="Y82" s="23">
        <f t="shared" si="25"/>
        <v>0</v>
      </c>
      <c r="Z82" s="24">
        <f t="shared" si="25"/>
        <v>0</v>
      </c>
      <c r="AA82" s="37">
        <f t="shared" si="36"/>
        <v>0</v>
      </c>
      <c r="AB82" s="38">
        <f t="shared" si="37"/>
        <v>0</v>
      </c>
      <c r="AC82" s="40">
        <f t="shared" si="38"/>
        <v>0</v>
      </c>
    </row>
    <row r="83" spans="1:29">
      <c r="A83" s="41">
        <v>5</v>
      </c>
      <c r="B83" s="42" t="s">
        <v>72</v>
      </c>
      <c r="C83" s="21">
        <f t="shared" si="26"/>
        <v>0</v>
      </c>
      <c r="D83" s="22">
        <f t="shared" si="27"/>
        <v>0</v>
      </c>
      <c r="E83" s="23">
        <f t="shared" si="27"/>
        <v>0</v>
      </c>
      <c r="F83" s="24">
        <f t="shared" si="27"/>
        <v>0</v>
      </c>
      <c r="G83" s="37">
        <f t="shared" si="28"/>
        <v>0</v>
      </c>
      <c r="H83" s="38">
        <f t="shared" si="29"/>
        <v>0</v>
      </c>
      <c r="I83" s="23">
        <f t="shared" si="23"/>
        <v>0</v>
      </c>
      <c r="J83" s="24">
        <f t="shared" si="23"/>
        <v>0</v>
      </c>
      <c r="K83" s="23">
        <f t="shared" si="23"/>
        <v>0</v>
      </c>
      <c r="L83" s="24">
        <f t="shared" si="23"/>
        <v>0</v>
      </c>
      <c r="M83" s="37">
        <f t="shared" si="30"/>
        <v>0</v>
      </c>
      <c r="N83" s="38">
        <f t="shared" si="31"/>
        <v>0</v>
      </c>
      <c r="O83" s="37">
        <f t="shared" si="32"/>
        <v>0</v>
      </c>
      <c r="P83" s="38">
        <f t="shared" si="33"/>
        <v>0</v>
      </c>
      <c r="Q83" s="23">
        <f t="shared" si="24"/>
        <v>0</v>
      </c>
      <c r="R83" s="24">
        <f t="shared" si="24"/>
        <v>0</v>
      </c>
      <c r="S83" s="23">
        <f t="shared" si="24"/>
        <v>0</v>
      </c>
      <c r="T83" s="24">
        <f t="shared" si="24"/>
        <v>0</v>
      </c>
      <c r="U83" s="39">
        <f t="shared" si="34"/>
        <v>0</v>
      </c>
      <c r="V83" s="40">
        <f t="shared" si="35"/>
        <v>0</v>
      </c>
      <c r="W83" s="23">
        <f t="shared" si="25"/>
        <v>0</v>
      </c>
      <c r="X83" s="24">
        <f t="shared" si="25"/>
        <v>0</v>
      </c>
      <c r="Y83" s="23">
        <f t="shared" si="25"/>
        <v>0</v>
      </c>
      <c r="Z83" s="24">
        <f t="shared" si="25"/>
        <v>0</v>
      </c>
      <c r="AA83" s="37">
        <f t="shared" si="36"/>
        <v>0</v>
      </c>
      <c r="AB83" s="38">
        <f t="shared" si="37"/>
        <v>0</v>
      </c>
      <c r="AC83" s="40">
        <f t="shared" si="38"/>
        <v>0</v>
      </c>
    </row>
    <row r="84" spans="1:29">
      <c r="A84" s="41">
        <v>6</v>
      </c>
      <c r="B84" s="42" t="s">
        <v>73</v>
      </c>
      <c r="C84" s="21">
        <f t="shared" si="26"/>
        <v>0</v>
      </c>
      <c r="D84" s="22">
        <f t="shared" si="27"/>
        <v>0</v>
      </c>
      <c r="E84" s="23">
        <f t="shared" si="27"/>
        <v>0</v>
      </c>
      <c r="F84" s="24">
        <f t="shared" si="27"/>
        <v>0</v>
      </c>
      <c r="G84" s="37">
        <f t="shared" si="28"/>
        <v>0</v>
      </c>
      <c r="H84" s="38">
        <f t="shared" si="29"/>
        <v>0</v>
      </c>
      <c r="I84" s="23">
        <f t="shared" si="23"/>
        <v>0</v>
      </c>
      <c r="J84" s="24">
        <f t="shared" si="23"/>
        <v>0</v>
      </c>
      <c r="K84" s="23">
        <f t="shared" si="23"/>
        <v>0</v>
      </c>
      <c r="L84" s="24">
        <f t="shared" si="23"/>
        <v>0</v>
      </c>
      <c r="M84" s="37">
        <f t="shared" si="30"/>
        <v>0</v>
      </c>
      <c r="N84" s="38">
        <f t="shared" si="31"/>
        <v>0</v>
      </c>
      <c r="O84" s="37">
        <f t="shared" si="32"/>
        <v>0</v>
      </c>
      <c r="P84" s="38">
        <f t="shared" si="33"/>
        <v>0</v>
      </c>
      <c r="Q84" s="23">
        <f t="shared" si="24"/>
        <v>0</v>
      </c>
      <c r="R84" s="24">
        <f t="shared" si="24"/>
        <v>0</v>
      </c>
      <c r="S84" s="23">
        <f t="shared" si="24"/>
        <v>0</v>
      </c>
      <c r="T84" s="24">
        <f t="shared" si="24"/>
        <v>0</v>
      </c>
      <c r="U84" s="39">
        <f t="shared" si="34"/>
        <v>0</v>
      </c>
      <c r="V84" s="40">
        <f t="shared" si="35"/>
        <v>0</v>
      </c>
      <c r="W84" s="23">
        <f t="shared" si="25"/>
        <v>0</v>
      </c>
      <c r="X84" s="24">
        <f t="shared" si="25"/>
        <v>0</v>
      </c>
      <c r="Y84" s="23">
        <f t="shared" si="25"/>
        <v>0</v>
      </c>
      <c r="Z84" s="24">
        <f t="shared" si="25"/>
        <v>0</v>
      </c>
      <c r="AA84" s="37">
        <f t="shared" si="36"/>
        <v>0</v>
      </c>
      <c r="AB84" s="38">
        <f t="shared" si="37"/>
        <v>0</v>
      </c>
      <c r="AC84" s="40">
        <f t="shared" si="38"/>
        <v>0</v>
      </c>
    </row>
    <row r="85" spans="1:29">
      <c r="A85" s="41">
        <v>7</v>
      </c>
      <c r="B85" s="42" t="s">
        <v>74</v>
      </c>
      <c r="C85" s="21">
        <f t="shared" si="26"/>
        <v>0</v>
      </c>
      <c r="D85" s="22">
        <f t="shared" si="27"/>
        <v>0</v>
      </c>
      <c r="E85" s="23">
        <f t="shared" si="27"/>
        <v>0</v>
      </c>
      <c r="F85" s="24">
        <f t="shared" si="27"/>
        <v>0</v>
      </c>
      <c r="G85" s="37">
        <f t="shared" si="28"/>
        <v>0</v>
      </c>
      <c r="H85" s="38">
        <f t="shared" si="29"/>
        <v>0</v>
      </c>
      <c r="I85" s="23">
        <f t="shared" si="23"/>
        <v>0</v>
      </c>
      <c r="J85" s="24">
        <f t="shared" si="23"/>
        <v>0</v>
      </c>
      <c r="K85" s="23">
        <f t="shared" si="23"/>
        <v>0</v>
      </c>
      <c r="L85" s="24">
        <f t="shared" si="23"/>
        <v>0</v>
      </c>
      <c r="M85" s="37">
        <f t="shared" si="30"/>
        <v>0</v>
      </c>
      <c r="N85" s="38">
        <f t="shared" si="31"/>
        <v>0</v>
      </c>
      <c r="O85" s="37">
        <f t="shared" si="32"/>
        <v>0</v>
      </c>
      <c r="P85" s="38">
        <f t="shared" si="33"/>
        <v>0</v>
      </c>
      <c r="Q85" s="23">
        <f t="shared" si="24"/>
        <v>0</v>
      </c>
      <c r="R85" s="24">
        <f t="shared" si="24"/>
        <v>0</v>
      </c>
      <c r="S85" s="23">
        <f t="shared" si="24"/>
        <v>0</v>
      </c>
      <c r="T85" s="24">
        <f t="shared" si="24"/>
        <v>0</v>
      </c>
      <c r="U85" s="39">
        <f t="shared" si="34"/>
        <v>0</v>
      </c>
      <c r="V85" s="40">
        <f t="shared" si="35"/>
        <v>0</v>
      </c>
      <c r="W85" s="23">
        <f t="shared" si="25"/>
        <v>0</v>
      </c>
      <c r="X85" s="24">
        <f t="shared" si="25"/>
        <v>0</v>
      </c>
      <c r="Y85" s="23">
        <f t="shared" si="25"/>
        <v>0</v>
      </c>
      <c r="Z85" s="24">
        <f t="shared" si="25"/>
        <v>0</v>
      </c>
      <c r="AA85" s="37">
        <f t="shared" si="36"/>
        <v>0</v>
      </c>
      <c r="AB85" s="38">
        <f t="shared" si="37"/>
        <v>0</v>
      </c>
      <c r="AC85" s="40">
        <f t="shared" si="38"/>
        <v>0</v>
      </c>
    </row>
    <row r="86" spans="1:29">
      <c r="A86" s="41">
        <v>8</v>
      </c>
      <c r="B86" s="42" t="s">
        <v>75</v>
      </c>
      <c r="C86" s="21">
        <f t="shared" si="26"/>
        <v>0</v>
      </c>
      <c r="D86" s="22">
        <f t="shared" si="27"/>
        <v>0</v>
      </c>
      <c r="E86" s="23">
        <f t="shared" si="27"/>
        <v>0</v>
      </c>
      <c r="F86" s="24">
        <f t="shared" si="27"/>
        <v>0</v>
      </c>
      <c r="G86" s="37">
        <f t="shared" si="28"/>
        <v>0</v>
      </c>
      <c r="H86" s="38">
        <f t="shared" si="29"/>
        <v>0</v>
      </c>
      <c r="I86" s="23">
        <f t="shared" si="23"/>
        <v>0</v>
      </c>
      <c r="J86" s="24">
        <f t="shared" si="23"/>
        <v>0</v>
      </c>
      <c r="K86" s="23">
        <f t="shared" si="23"/>
        <v>0</v>
      </c>
      <c r="L86" s="24">
        <f t="shared" si="23"/>
        <v>0</v>
      </c>
      <c r="M86" s="37">
        <f t="shared" si="30"/>
        <v>0</v>
      </c>
      <c r="N86" s="38">
        <f t="shared" si="31"/>
        <v>0</v>
      </c>
      <c r="O86" s="37">
        <f t="shared" si="32"/>
        <v>0</v>
      </c>
      <c r="P86" s="38">
        <f t="shared" si="33"/>
        <v>0</v>
      </c>
      <c r="Q86" s="23">
        <f t="shared" si="24"/>
        <v>0</v>
      </c>
      <c r="R86" s="24">
        <f t="shared" si="24"/>
        <v>0</v>
      </c>
      <c r="S86" s="23">
        <f t="shared" si="24"/>
        <v>0</v>
      </c>
      <c r="T86" s="24">
        <f t="shared" si="24"/>
        <v>0</v>
      </c>
      <c r="U86" s="39">
        <f t="shared" si="34"/>
        <v>0</v>
      </c>
      <c r="V86" s="40">
        <f t="shared" si="35"/>
        <v>0</v>
      </c>
      <c r="W86" s="23">
        <f t="shared" si="25"/>
        <v>0</v>
      </c>
      <c r="X86" s="24">
        <f t="shared" si="25"/>
        <v>0</v>
      </c>
      <c r="Y86" s="23">
        <f t="shared" si="25"/>
        <v>0</v>
      </c>
      <c r="Z86" s="24">
        <f t="shared" si="25"/>
        <v>0</v>
      </c>
      <c r="AA86" s="37">
        <f t="shared" si="36"/>
        <v>0</v>
      </c>
      <c r="AB86" s="38">
        <f t="shared" si="37"/>
        <v>0</v>
      </c>
      <c r="AC86" s="40">
        <f t="shared" si="38"/>
        <v>0</v>
      </c>
    </row>
    <row r="87" spans="1:29">
      <c r="A87" s="41">
        <v>9</v>
      </c>
      <c r="B87" s="42" t="s">
        <v>76</v>
      </c>
      <c r="C87" s="21">
        <f t="shared" si="26"/>
        <v>0</v>
      </c>
      <c r="D87" s="22">
        <f t="shared" si="27"/>
        <v>0</v>
      </c>
      <c r="E87" s="23">
        <f t="shared" si="27"/>
        <v>0</v>
      </c>
      <c r="F87" s="24">
        <f t="shared" si="27"/>
        <v>0</v>
      </c>
      <c r="G87" s="37">
        <f t="shared" si="28"/>
        <v>0</v>
      </c>
      <c r="H87" s="38">
        <f t="shared" si="29"/>
        <v>0</v>
      </c>
      <c r="I87" s="23">
        <f t="shared" si="23"/>
        <v>0</v>
      </c>
      <c r="J87" s="24">
        <f t="shared" si="23"/>
        <v>0</v>
      </c>
      <c r="K87" s="23">
        <f t="shared" si="23"/>
        <v>0</v>
      </c>
      <c r="L87" s="24">
        <f t="shared" si="23"/>
        <v>0</v>
      </c>
      <c r="M87" s="37">
        <f t="shared" si="30"/>
        <v>0</v>
      </c>
      <c r="N87" s="38">
        <f t="shared" si="31"/>
        <v>0</v>
      </c>
      <c r="O87" s="37">
        <f t="shared" si="32"/>
        <v>0</v>
      </c>
      <c r="P87" s="38">
        <f t="shared" si="33"/>
        <v>0</v>
      </c>
      <c r="Q87" s="23">
        <f t="shared" si="24"/>
        <v>0</v>
      </c>
      <c r="R87" s="24">
        <f t="shared" si="24"/>
        <v>0</v>
      </c>
      <c r="S87" s="23">
        <f t="shared" si="24"/>
        <v>0</v>
      </c>
      <c r="T87" s="24">
        <f t="shared" si="24"/>
        <v>0</v>
      </c>
      <c r="U87" s="39">
        <f t="shared" si="34"/>
        <v>0</v>
      </c>
      <c r="V87" s="40">
        <f t="shared" si="35"/>
        <v>0</v>
      </c>
      <c r="W87" s="23">
        <f t="shared" si="25"/>
        <v>0</v>
      </c>
      <c r="X87" s="24">
        <f t="shared" si="25"/>
        <v>0</v>
      </c>
      <c r="Y87" s="23">
        <f t="shared" si="25"/>
        <v>0</v>
      </c>
      <c r="Z87" s="24">
        <f t="shared" si="25"/>
        <v>0</v>
      </c>
      <c r="AA87" s="37">
        <f t="shared" si="36"/>
        <v>0</v>
      </c>
      <c r="AB87" s="38">
        <f t="shared" si="37"/>
        <v>0</v>
      </c>
      <c r="AC87" s="40">
        <f t="shared" si="38"/>
        <v>0</v>
      </c>
    </row>
    <row r="88" spans="1:29">
      <c r="A88" s="41">
        <v>10</v>
      </c>
      <c r="B88" s="42" t="s">
        <v>77</v>
      </c>
      <c r="C88" s="21">
        <f t="shared" si="26"/>
        <v>0</v>
      </c>
      <c r="D88" s="22">
        <f t="shared" si="27"/>
        <v>0</v>
      </c>
      <c r="E88" s="23">
        <f t="shared" si="27"/>
        <v>0</v>
      </c>
      <c r="F88" s="24">
        <f t="shared" si="27"/>
        <v>0</v>
      </c>
      <c r="G88" s="37">
        <f t="shared" si="28"/>
        <v>0</v>
      </c>
      <c r="H88" s="38">
        <f t="shared" si="29"/>
        <v>0</v>
      </c>
      <c r="I88" s="23">
        <f t="shared" si="23"/>
        <v>0</v>
      </c>
      <c r="J88" s="24">
        <f t="shared" si="23"/>
        <v>0</v>
      </c>
      <c r="K88" s="23">
        <f t="shared" si="23"/>
        <v>0</v>
      </c>
      <c r="L88" s="24">
        <f t="shared" si="23"/>
        <v>0</v>
      </c>
      <c r="M88" s="37">
        <f t="shared" si="30"/>
        <v>0</v>
      </c>
      <c r="N88" s="38">
        <f t="shared" si="31"/>
        <v>0</v>
      </c>
      <c r="O88" s="37">
        <f t="shared" si="32"/>
        <v>0</v>
      </c>
      <c r="P88" s="38">
        <f t="shared" si="33"/>
        <v>0</v>
      </c>
      <c r="Q88" s="23">
        <f t="shared" si="24"/>
        <v>0</v>
      </c>
      <c r="R88" s="24">
        <f t="shared" si="24"/>
        <v>0</v>
      </c>
      <c r="S88" s="23">
        <f t="shared" si="24"/>
        <v>0</v>
      </c>
      <c r="T88" s="24">
        <f t="shared" si="24"/>
        <v>0</v>
      </c>
      <c r="U88" s="39">
        <f t="shared" si="34"/>
        <v>0</v>
      </c>
      <c r="V88" s="40">
        <f t="shared" si="35"/>
        <v>0</v>
      </c>
      <c r="W88" s="23">
        <f t="shared" si="25"/>
        <v>0</v>
      </c>
      <c r="X88" s="24">
        <f t="shared" si="25"/>
        <v>0</v>
      </c>
      <c r="Y88" s="23">
        <f t="shared" si="25"/>
        <v>0</v>
      </c>
      <c r="Z88" s="24">
        <f t="shared" si="25"/>
        <v>0</v>
      </c>
      <c r="AA88" s="37">
        <f t="shared" si="36"/>
        <v>0</v>
      </c>
      <c r="AB88" s="38">
        <f t="shared" si="37"/>
        <v>0</v>
      </c>
      <c r="AC88" s="40">
        <f t="shared" si="38"/>
        <v>0</v>
      </c>
    </row>
    <row r="89" spans="1:29">
      <c r="A89" s="41">
        <v>11</v>
      </c>
      <c r="B89" s="42" t="s">
        <v>78</v>
      </c>
      <c r="C89" s="21">
        <f t="shared" si="26"/>
        <v>0</v>
      </c>
      <c r="D89" s="22">
        <f t="shared" si="27"/>
        <v>0</v>
      </c>
      <c r="E89" s="23">
        <f t="shared" si="27"/>
        <v>0</v>
      </c>
      <c r="F89" s="24">
        <f t="shared" si="27"/>
        <v>0</v>
      </c>
      <c r="G89" s="37">
        <f t="shared" si="28"/>
        <v>0</v>
      </c>
      <c r="H89" s="38">
        <f t="shared" si="29"/>
        <v>0</v>
      </c>
      <c r="I89" s="23">
        <f t="shared" si="23"/>
        <v>0</v>
      </c>
      <c r="J89" s="24">
        <f t="shared" si="23"/>
        <v>0</v>
      </c>
      <c r="K89" s="23">
        <f t="shared" si="23"/>
        <v>0</v>
      </c>
      <c r="L89" s="24">
        <f t="shared" si="23"/>
        <v>0</v>
      </c>
      <c r="M89" s="37">
        <f t="shared" si="30"/>
        <v>0</v>
      </c>
      <c r="N89" s="38">
        <f t="shared" si="31"/>
        <v>0</v>
      </c>
      <c r="O89" s="37">
        <f t="shared" si="32"/>
        <v>0</v>
      </c>
      <c r="P89" s="38">
        <f t="shared" si="33"/>
        <v>0</v>
      </c>
      <c r="Q89" s="23">
        <f t="shared" si="24"/>
        <v>0</v>
      </c>
      <c r="R89" s="24">
        <f t="shared" si="24"/>
        <v>0</v>
      </c>
      <c r="S89" s="23">
        <f t="shared" si="24"/>
        <v>0</v>
      </c>
      <c r="T89" s="24">
        <f t="shared" si="24"/>
        <v>0</v>
      </c>
      <c r="U89" s="39">
        <f t="shared" si="34"/>
        <v>0</v>
      </c>
      <c r="V89" s="40">
        <f t="shared" si="35"/>
        <v>0</v>
      </c>
      <c r="W89" s="23">
        <f t="shared" si="25"/>
        <v>0</v>
      </c>
      <c r="X89" s="24">
        <f t="shared" si="25"/>
        <v>0</v>
      </c>
      <c r="Y89" s="23">
        <f t="shared" si="25"/>
        <v>0</v>
      </c>
      <c r="Z89" s="24">
        <f t="shared" si="25"/>
        <v>0</v>
      </c>
      <c r="AA89" s="37">
        <f t="shared" si="36"/>
        <v>0</v>
      </c>
      <c r="AB89" s="38">
        <f t="shared" si="37"/>
        <v>0</v>
      </c>
      <c r="AC89" s="40">
        <f t="shared" si="38"/>
        <v>0</v>
      </c>
    </row>
    <row r="90" spans="1:29">
      <c r="A90" s="41">
        <v>12</v>
      </c>
      <c r="B90" s="42" t="s">
        <v>79</v>
      </c>
      <c r="C90" s="21">
        <f t="shared" si="26"/>
        <v>0</v>
      </c>
      <c r="D90" s="22">
        <f t="shared" si="27"/>
        <v>0</v>
      </c>
      <c r="E90" s="23">
        <f t="shared" si="27"/>
        <v>0</v>
      </c>
      <c r="F90" s="24">
        <f t="shared" si="27"/>
        <v>0</v>
      </c>
      <c r="G90" s="37">
        <f t="shared" si="28"/>
        <v>0</v>
      </c>
      <c r="H90" s="38">
        <f t="shared" si="29"/>
        <v>0</v>
      </c>
      <c r="I90" s="23">
        <f t="shared" si="23"/>
        <v>0</v>
      </c>
      <c r="J90" s="24">
        <f t="shared" si="23"/>
        <v>0</v>
      </c>
      <c r="K90" s="23">
        <f t="shared" si="23"/>
        <v>0</v>
      </c>
      <c r="L90" s="24">
        <f t="shared" si="23"/>
        <v>0</v>
      </c>
      <c r="M90" s="37">
        <f t="shared" si="30"/>
        <v>0</v>
      </c>
      <c r="N90" s="38">
        <f t="shared" si="31"/>
        <v>0</v>
      </c>
      <c r="O90" s="37">
        <f t="shared" si="32"/>
        <v>0</v>
      </c>
      <c r="P90" s="38">
        <f t="shared" si="33"/>
        <v>0</v>
      </c>
      <c r="Q90" s="23">
        <f t="shared" si="24"/>
        <v>0</v>
      </c>
      <c r="R90" s="24">
        <f t="shared" si="24"/>
        <v>0</v>
      </c>
      <c r="S90" s="23">
        <f t="shared" si="24"/>
        <v>0</v>
      </c>
      <c r="T90" s="24">
        <f t="shared" si="24"/>
        <v>0</v>
      </c>
      <c r="U90" s="39">
        <f t="shared" si="34"/>
        <v>0</v>
      </c>
      <c r="V90" s="40">
        <f t="shared" si="35"/>
        <v>0</v>
      </c>
      <c r="W90" s="23">
        <f t="shared" si="25"/>
        <v>0</v>
      </c>
      <c r="X90" s="24">
        <f t="shared" si="25"/>
        <v>0</v>
      </c>
      <c r="Y90" s="23">
        <f t="shared" si="25"/>
        <v>0</v>
      </c>
      <c r="Z90" s="24">
        <f t="shared" si="25"/>
        <v>0</v>
      </c>
      <c r="AA90" s="37">
        <f t="shared" si="36"/>
        <v>0</v>
      </c>
      <c r="AB90" s="38">
        <f t="shared" si="37"/>
        <v>0</v>
      </c>
      <c r="AC90" s="40">
        <f t="shared" si="38"/>
        <v>0</v>
      </c>
    </row>
    <row r="91" spans="1:29">
      <c r="A91" s="41">
        <v>13</v>
      </c>
      <c r="B91" s="42" t="s">
        <v>80</v>
      </c>
      <c r="C91" s="21">
        <f t="shared" si="26"/>
        <v>0</v>
      </c>
      <c r="D91" s="22">
        <f t="shared" si="27"/>
        <v>0</v>
      </c>
      <c r="E91" s="23">
        <f t="shared" si="27"/>
        <v>0</v>
      </c>
      <c r="F91" s="24">
        <f t="shared" si="27"/>
        <v>0</v>
      </c>
      <c r="G91" s="37">
        <f t="shared" si="28"/>
        <v>0</v>
      </c>
      <c r="H91" s="38">
        <f t="shared" si="29"/>
        <v>0</v>
      </c>
      <c r="I91" s="23">
        <f t="shared" si="23"/>
        <v>0</v>
      </c>
      <c r="J91" s="24">
        <f t="shared" si="23"/>
        <v>0</v>
      </c>
      <c r="K91" s="23">
        <f t="shared" si="23"/>
        <v>0</v>
      </c>
      <c r="L91" s="24">
        <f t="shared" si="23"/>
        <v>0</v>
      </c>
      <c r="M91" s="37">
        <f t="shared" si="30"/>
        <v>0</v>
      </c>
      <c r="N91" s="38">
        <f t="shared" si="31"/>
        <v>0</v>
      </c>
      <c r="O91" s="37">
        <f t="shared" si="32"/>
        <v>0</v>
      </c>
      <c r="P91" s="38">
        <f t="shared" si="33"/>
        <v>0</v>
      </c>
      <c r="Q91" s="23">
        <f t="shared" si="24"/>
        <v>0</v>
      </c>
      <c r="R91" s="24">
        <f t="shared" si="24"/>
        <v>0</v>
      </c>
      <c r="S91" s="23">
        <f t="shared" si="24"/>
        <v>0</v>
      </c>
      <c r="T91" s="24">
        <f t="shared" si="24"/>
        <v>0</v>
      </c>
      <c r="U91" s="39">
        <f t="shared" si="34"/>
        <v>0</v>
      </c>
      <c r="V91" s="40">
        <f t="shared" si="35"/>
        <v>0</v>
      </c>
      <c r="W91" s="23">
        <f t="shared" si="25"/>
        <v>0</v>
      </c>
      <c r="X91" s="24">
        <f t="shared" si="25"/>
        <v>0</v>
      </c>
      <c r="Y91" s="23">
        <f t="shared" si="25"/>
        <v>0</v>
      </c>
      <c r="Z91" s="24">
        <f t="shared" si="25"/>
        <v>0</v>
      </c>
      <c r="AA91" s="37">
        <f t="shared" si="36"/>
        <v>0</v>
      </c>
      <c r="AB91" s="38">
        <f t="shared" si="37"/>
        <v>0</v>
      </c>
      <c r="AC91" s="40">
        <f t="shared" si="38"/>
        <v>0</v>
      </c>
    </row>
    <row r="92" spans="1:29">
      <c r="A92" s="41">
        <v>14</v>
      </c>
      <c r="B92" s="42" t="s">
        <v>81</v>
      </c>
      <c r="C92" s="21">
        <f t="shared" si="26"/>
        <v>0</v>
      </c>
      <c r="D92" s="22">
        <f t="shared" si="27"/>
        <v>0</v>
      </c>
      <c r="E92" s="23">
        <f t="shared" si="27"/>
        <v>0</v>
      </c>
      <c r="F92" s="24">
        <f t="shared" si="27"/>
        <v>0</v>
      </c>
      <c r="G92" s="37">
        <f t="shared" si="28"/>
        <v>0</v>
      </c>
      <c r="H92" s="38">
        <f t="shared" si="29"/>
        <v>0</v>
      </c>
      <c r="I92" s="23">
        <f t="shared" si="23"/>
        <v>0</v>
      </c>
      <c r="J92" s="24">
        <f t="shared" si="23"/>
        <v>0</v>
      </c>
      <c r="K92" s="23">
        <f t="shared" si="23"/>
        <v>0</v>
      </c>
      <c r="L92" s="24">
        <f t="shared" si="23"/>
        <v>0</v>
      </c>
      <c r="M92" s="37">
        <f t="shared" si="30"/>
        <v>0</v>
      </c>
      <c r="N92" s="38">
        <f t="shared" si="31"/>
        <v>0</v>
      </c>
      <c r="O92" s="37">
        <f t="shared" si="32"/>
        <v>0</v>
      </c>
      <c r="P92" s="38">
        <f t="shared" si="33"/>
        <v>0</v>
      </c>
      <c r="Q92" s="23">
        <f t="shared" si="24"/>
        <v>0</v>
      </c>
      <c r="R92" s="24">
        <f t="shared" si="24"/>
        <v>0</v>
      </c>
      <c r="S92" s="23">
        <f t="shared" si="24"/>
        <v>0</v>
      </c>
      <c r="T92" s="24">
        <f t="shared" si="24"/>
        <v>0</v>
      </c>
      <c r="U92" s="39">
        <f t="shared" si="34"/>
        <v>0</v>
      </c>
      <c r="V92" s="40">
        <f t="shared" si="35"/>
        <v>0</v>
      </c>
      <c r="W92" s="23">
        <f t="shared" si="25"/>
        <v>0</v>
      </c>
      <c r="X92" s="24">
        <f t="shared" si="25"/>
        <v>0</v>
      </c>
      <c r="Y92" s="23">
        <f t="shared" si="25"/>
        <v>0</v>
      </c>
      <c r="Z92" s="24">
        <f t="shared" si="25"/>
        <v>0</v>
      </c>
      <c r="AA92" s="37">
        <f t="shared" si="36"/>
        <v>0</v>
      </c>
      <c r="AB92" s="38">
        <f t="shared" si="37"/>
        <v>0</v>
      </c>
      <c r="AC92" s="40">
        <f t="shared" si="38"/>
        <v>0</v>
      </c>
    </row>
    <row r="93" spans="1:29">
      <c r="A93" s="41">
        <v>15</v>
      </c>
      <c r="B93" s="42" t="s">
        <v>82</v>
      </c>
      <c r="C93" s="21">
        <f t="shared" si="26"/>
        <v>0</v>
      </c>
      <c r="D93" s="22">
        <f t="shared" si="27"/>
        <v>0</v>
      </c>
      <c r="E93" s="23">
        <f t="shared" si="27"/>
        <v>0</v>
      </c>
      <c r="F93" s="24">
        <f t="shared" si="27"/>
        <v>0</v>
      </c>
      <c r="G93" s="37">
        <f t="shared" si="28"/>
        <v>0</v>
      </c>
      <c r="H93" s="38">
        <f t="shared" si="29"/>
        <v>0</v>
      </c>
      <c r="I93" s="23">
        <f t="shared" si="23"/>
        <v>0</v>
      </c>
      <c r="J93" s="24">
        <f t="shared" si="23"/>
        <v>0</v>
      </c>
      <c r="K93" s="23">
        <f t="shared" si="23"/>
        <v>0</v>
      </c>
      <c r="L93" s="24">
        <f t="shared" si="23"/>
        <v>0</v>
      </c>
      <c r="M93" s="37">
        <f t="shared" si="30"/>
        <v>0</v>
      </c>
      <c r="N93" s="38">
        <f t="shared" si="31"/>
        <v>0</v>
      </c>
      <c r="O93" s="37">
        <f t="shared" si="32"/>
        <v>0</v>
      </c>
      <c r="P93" s="38">
        <f t="shared" si="33"/>
        <v>0</v>
      </c>
      <c r="Q93" s="23">
        <f t="shared" si="24"/>
        <v>0</v>
      </c>
      <c r="R93" s="24">
        <f t="shared" si="24"/>
        <v>0</v>
      </c>
      <c r="S93" s="23">
        <f t="shared" si="24"/>
        <v>0</v>
      </c>
      <c r="T93" s="24">
        <f t="shared" si="24"/>
        <v>0</v>
      </c>
      <c r="U93" s="39">
        <f t="shared" si="34"/>
        <v>0</v>
      </c>
      <c r="V93" s="40">
        <f t="shared" si="35"/>
        <v>0</v>
      </c>
      <c r="W93" s="23">
        <f t="shared" si="25"/>
        <v>0</v>
      </c>
      <c r="X93" s="24">
        <f t="shared" si="25"/>
        <v>0</v>
      </c>
      <c r="Y93" s="23">
        <f t="shared" si="25"/>
        <v>0</v>
      </c>
      <c r="Z93" s="24">
        <f t="shared" si="25"/>
        <v>0</v>
      </c>
      <c r="AA93" s="37">
        <f t="shared" si="36"/>
        <v>0</v>
      </c>
      <c r="AB93" s="38">
        <f t="shared" si="37"/>
        <v>0</v>
      </c>
      <c r="AC93" s="40">
        <f t="shared" si="38"/>
        <v>0</v>
      </c>
    </row>
    <row r="94" spans="1:29">
      <c r="A94" s="41">
        <v>16</v>
      </c>
      <c r="B94" s="42" t="s">
        <v>83</v>
      </c>
      <c r="C94" s="21">
        <f t="shared" si="26"/>
        <v>0</v>
      </c>
      <c r="D94" s="22">
        <f t="shared" si="27"/>
        <v>0</v>
      </c>
      <c r="E94" s="23">
        <f t="shared" si="27"/>
        <v>0</v>
      </c>
      <c r="F94" s="24">
        <f t="shared" si="27"/>
        <v>0</v>
      </c>
      <c r="G94" s="37">
        <f t="shared" si="28"/>
        <v>0</v>
      </c>
      <c r="H94" s="38">
        <f t="shared" si="29"/>
        <v>0</v>
      </c>
      <c r="I94" s="23">
        <f t="shared" si="23"/>
        <v>0</v>
      </c>
      <c r="J94" s="24">
        <f t="shared" si="23"/>
        <v>0</v>
      </c>
      <c r="K94" s="23">
        <f t="shared" si="23"/>
        <v>0</v>
      </c>
      <c r="L94" s="24">
        <f t="shared" si="23"/>
        <v>0</v>
      </c>
      <c r="M94" s="37">
        <f t="shared" si="30"/>
        <v>0</v>
      </c>
      <c r="N94" s="38">
        <f t="shared" si="31"/>
        <v>0</v>
      </c>
      <c r="O94" s="37">
        <f t="shared" si="32"/>
        <v>0</v>
      </c>
      <c r="P94" s="38">
        <f t="shared" si="33"/>
        <v>0</v>
      </c>
      <c r="Q94" s="23">
        <f t="shared" si="24"/>
        <v>0</v>
      </c>
      <c r="R94" s="24">
        <f t="shared" si="24"/>
        <v>0</v>
      </c>
      <c r="S94" s="23">
        <f t="shared" si="24"/>
        <v>0</v>
      </c>
      <c r="T94" s="24">
        <f t="shared" si="24"/>
        <v>0</v>
      </c>
      <c r="U94" s="39">
        <f t="shared" si="34"/>
        <v>0</v>
      </c>
      <c r="V94" s="40">
        <f t="shared" si="35"/>
        <v>0</v>
      </c>
      <c r="W94" s="23">
        <f t="shared" si="25"/>
        <v>0</v>
      </c>
      <c r="X94" s="24">
        <f t="shared" si="25"/>
        <v>0</v>
      </c>
      <c r="Y94" s="23">
        <f t="shared" si="25"/>
        <v>0</v>
      </c>
      <c r="Z94" s="24">
        <f t="shared" si="25"/>
        <v>0</v>
      </c>
      <c r="AA94" s="37">
        <f t="shared" si="36"/>
        <v>0</v>
      </c>
      <c r="AB94" s="38">
        <f t="shared" si="37"/>
        <v>0</v>
      </c>
      <c r="AC94" s="40">
        <f t="shared" si="38"/>
        <v>0</v>
      </c>
    </row>
    <row r="95" spans="1:29">
      <c r="A95" s="41">
        <v>17</v>
      </c>
      <c r="B95" s="42" t="s">
        <v>84</v>
      </c>
      <c r="C95" s="21">
        <f t="shared" si="26"/>
        <v>0</v>
      </c>
      <c r="D95" s="22">
        <f t="shared" si="27"/>
        <v>0</v>
      </c>
      <c r="E95" s="23">
        <f t="shared" si="27"/>
        <v>0</v>
      </c>
      <c r="F95" s="24">
        <f t="shared" si="27"/>
        <v>0</v>
      </c>
      <c r="G95" s="37">
        <f t="shared" si="28"/>
        <v>0</v>
      </c>
      <c r="H95" s="38">
        <f t="shared" si="29"/>
        <v>0</v>
      </c>
      <c r="I95" s="23">
        <f t="shared" si="23"/>
        <v>0</v>
      </c>
      <c r="J95" s="24">
        <f t="shared" si="23"/>
        <v>0</v>
      </c>
      <c r="K95" s="23">
        <f t="shared" si="23"/>
        <v>0</v>
      </c>
      <c r="L95" s="24">
        <f t="shared" si="23"/>
        <v>0</v>
      </c>
      <c r="M95" s="37">
        <f t="shared" si="30"/>
        <v>0</v>
      </c>
      <c r="N95" s="38">
        <f t="shared" si="31"/>
        <v>0</v>
      </c>
      <c r="O95" s="37">
        <f t="shared" si="32"/>
        <v>0</v>
      </c>
      <c r="P95" s="38">
        <f t="shared" si="33"/>
        <v>0</v>
      </c>
      <c r="Q95" s="23">
        <f t="shared" si="24"/>
        <v>0</v>
      </c>
      <c r="R95" s="24">
        <f t="shared" si="24"/>
        <v>0</v>
      </c>
      <c r="S95" s="23">
        <f t="shared" si="24"/>
        <v>0</v>
      </c>
      <c r="T95" s="24">
        <f t="shared" si="24"/>
        <v>0</v>
      </c>
      <c r="U95" s="39">
        <f t="shared" si="34"/>
        <v>0</v>
      </c>
      <c r="V95" s="40">
        <f t="shared" si="35"/>
        <v>0</v>
      </c>
      <c r="W95" s="23">
        <f t="shared" si="25"/>
        <v>0</v>
      </c>
      <c r="X95" s="24">
        <f t="shared" si="25"/>
        <v>0</v>
      </c>
      <c r="Y95" s="23">
        <f t="shared" si="25"/>
        <v>0</v>
      </c>
      <c r="Z95" s="24">
        <f t="shared" si="25"/>
        <v>0</v>
      </c>
      <c r="AA95" s="37">
        <f t="shared" si="36"/>
        <v>0</v>
      </c>
      <c r="AB95" s="38">
        <f t="shared" si="37"/>
        <v>0</v>
      </c>
      <c r="AC95" s="40">
        <f t="shared" si="38"/>
        <v>0</v>
      </c>
    </row>
    <row r="96" spans="1:29">
      <c r="A96" s="41">
        <v>18</v>
      </c>
      <c r="B96" s="42" t="s">
        <v>85</v>
      </c>
      <c r="C96" s="21">
        <f t="shared" si="26"/>
        <v>0</v>
      </c>
      <c r="D96" s="22">
        <f t="shared" si="27"/>
        <v>0</v>
      </c>
      <c r="E96" s="23">
        <f t="shared" si="27"/>
        <v>0</v>
      </c>
      <c r="F96" s="24">
        <f t="shared" si="27"/>
        <v>0</v>
      </c>
      <c r="G96" s="37">
        <f t="shared" si="28"/>
        <v>0</v>
      </c>
      <c r="H96" s="38">
        <f t="shared" si="29"/>
        <v>0</v>
      </c>
      <c r="I96" s="23">
        <f t="shared" si="23"/>
        <v>0</v>
      </c>
      <c r="J96" s="24">
        <f t="shared" si="23"/>
        <v>0</v>
      </c>
      <c r="K96" s="23">
        <f t="shared" si="23"/>
        <v>0</v>
      </c>
      <c r="L96" s="24">
        <f t="shared" si="23"/>
        <v>0</v>
      </c>
      <c r="M96" s="37">
        <f t="shared" si="30"/>
        <v>0</v>
      </c>
      <c r="N96" s="38">
        <f t="shared" si="31"/>
        <v>0</v>
      </c>
      <c r="O96" s="37">
        <f t="shared" si="32"/>
        <v>0</v>
      </c>
      <c r="P96" s="38">
        <f t="shared" si="33"/>
        <v>0</v>
      </c>
      <c r="Q96" s="23">
        <f t="shared" si="24"/>
        <v>0</v>
      </c>
      <c r="R96" s="24">
        <f t="shared" si="24"/>
        <v>0</v>
      </c>
      <c r="S96" s="23">
        <f t="shared" si="24"/>
        <v>0</v>
      </c>
      <c r="T96" s="24">
        <f t="shared" si="24"/>
        <v>0</v>
      </c>
      <c r="U96" s="39">
        <f t="shared" si="34"/>
        <v>0</v>
      </c>
      <c r="V96" s="40">
        <f t="shared" si="35"/>
        <v>0</v>
      </c>
      <c r="W96" s="23">
        <f t="shared" si="25"/>
        <v>0</v>
      </c>
      <c r="X96" s="24">
        <f t="shared" si="25"/>
        <v>0</v>
      </c>
      <c r="Y96" s="23">
        <f t="shared" si="25"/>
        <v>0</v>
      </c>
      <c r="Z96" s="24">
        <f t="shared" si="25"/>
        <v>0</v>
      </c>
      <c r="AA96" s="37">
        <f t="shared" si="36"/>
        <v>0</v>
      </c>
      <c r="AB96" s="38">
        <f t="shared" si="37"/>
        <v>0</v>
      </c>
      <c r="AC96" s="40">
        <f t="shared" si="38"/>
        <v>0</v>
      </c>
    </row>
    <row r="97" spans="1:29">
      <c r="A97" s="41">
        <v>19</v>
      </c>
      <c r="B97" s="42" t="s">
        <v>86</v>
      </c>
      <c r="C97" s="21">
        <f t="shared" si="26"/>
        <v>0</v>
      </c>
      <c r="D97" s="22">
        <f t="shared" si="27"/>
        <v>0</v>
      </c>
      <c r="E97" s="23">
        <f t="shared" si="27"/>
        <v>0</v>
      </c>
      <c r="F97" s="24">
        <f t="shared" si="27"/>
        <v>0</v>
      </c>
      <c r="G97" s="37">
        <f t="shared" si="28"/>
        <v>0</v>
      </c>
      <c r="H97" s="38">
        <f t="shared" si="29"/>
        <v>0</v>
      </c>
      <c r="I97" s="23">
        <f t="shared" si="23"/>
        <v>0</v>
      </c>
      <c r="J97" s="24">
        <f t="shared" si="23"/>
        <v>0</v>
      </c>
      <c r="K97" s="23">
        <f t="shared" si="23"/>
        <v>0</v>
      </c>
      <c r="L97" s="24">
        <f t="shared" si="23"/>
        <v>0</v>
      </c>
      <c r="M97" s="37">
        <f t="shared" si="30"/>
        <v>0</v>
      </c>
      <c r="N97" s="38">
        <f t="shared" si="31"/>
        <v>0</v>
      </c>
      <c r="O97" s="37">
        <f t="shared" si="32"/>
        <v>0</v>
      </c>
      <c r="P97" s="38">
        <f t="shared" si="33"/>
        <v>0</v>
      </c>
      <c r="Q97" s="23">
        <f t="shared" si="24"/>
        <v>0</v>
      </c>
      <c r="R97" s="24">
        <f t="shared" si="24"/>
        <v>0</v>
      </c>
      <c r="S97" s="23">
        <f t="shared" si="24"/>
        <v>0</v>
      </c>
      <c r="T97" s="24">
        <f t="shared" si="24"/>
        <v>0</v>
      </c>
      <c r="U97" s="39">
        <f t="shared" si="34"/>
        <v>0</v>
      </c>
      <c r="V97" s="40">
        <f t="shared" si="35"/>
        <v>0</v>
      </c>
      <c r="W97" s="23">
        <f t="shared" si="25"/>
        <v>0</v>
      </c>
      <c r="X97" s="24">
        <f t="shared" si="25"/>
        <v>0</v>
      </c>
      <c r="Y97" s="23">
        <f t="shared" si="25"/>
        <v>0</v>
      </c>
      <c r="Z97" s="24">
        <f t="shared" si="25"/>
        <v>0</v>
      </c>
      <c r="AA97" s="37">
        <f t="shared" si="36"/>
        <v>0</v>
      </c>
      <c r="AB97" s="38">
        <f t="shared" si="37"/>
        <v>0</v>
      </c>
      <c r="AC97" s="40">
        <f t="shared" si="38"/>
        <v>0</v>
      </c>
    </row>
    <row r="98" spans="1:29">
      <c r="A98" s="41">
        <v>20</v>
      </c>
      <c r="B98" s="42" t="s">
        <v>87</v>
      </c>
      <c r="C98" s="23">
        <f t="shared" si="26"/>
        <v>0</v>
      </c>
      <c r="D98" s="22">
        <f t="shared" si="27"/>
        <v>0</v>
      </c>
      <c r="E98" s="23">
        <f t="shared" si="27"/>
        <v>0</v>
      </c>
      <c r="F98" s="24">
        <f t="shared" si="27"/>
        <v>0</v>
      </c>
      <c r="G98" s="37">
        <f t="shared" si="28"/>
        <v>0</v>
      </c>
      <c r="H98" s="38">
        <f t="shared" si="29"/>
        <v>0</v>
      </c>
      <c r="I98" s="23">
        <f t="shared" si="23"/>
        <v>0</v>
      </c>
      <c r="J98" s="24">
        <f t="shared" si="23"/>
        <v>0</v>
      </c>
      <c r="K98" s="23">
        <f t="shared" si="23"/>
        <v>0</v>
      </c>
      <c r="L98" s="24">
        <f t="shared" si="23"/>
        <v>0</v>
      </c>
      <c r="M98" s="37">
        <f t="shared" si="30"/>
        <v>0</v>
      </c>
      <c r="N98" s="38">
        <f t="shared" si="31"/>
        <v>0</v>
      </c>
      <c r="O98" s="37">
        <f t="shared" si="32"/>
        <v>0</v>
      </c>
      <c r="P98" s="38">
        <f t="shared" si="33"/>
        <v>0</v>
      </c>
      <c r="Q98" s="23">
        <f t="shared" si="24"/>
        <v>0</v>
      </c>
      <c r="R98" s="24">
        <f t="shared" si="24"/>
        <v>0</v>
      </c>
      <c r="S98" s="23">
        <f t="shared" si="24"/>
        <v>0</v>
      </c>
      <c r="T98" s="24">
        <f t="shared" si="24"/>
        <v>0</v>
      </c>
      <c r="U98" s="39">
        <f t="shared" si="34"/>
        <v>0</v>
      </c>
      <c r="V98" s="40">
        <f t="shared" si="35"/>
        <v>0</v>
      </c>
      <c r="W98" s="23">
        <f t="shared" si="25"/>
        <v>0</v>
      </c>
      <c r="X98" s="24">
        <f t="shared" si="25"/>
        <v>0</v>
      </c>
      <c r="Y98" s="23">
        <f t="shared" si="25"/>
        <v>0</v>
      </c>
      <c r="Z98" s="24">
        <f t="shared" si="25"/>
        <v>0</v>
      </c>
      <c r="AA98" s="37">
        <f t="shared" si="36"/>
        <v>0</v>
      </c>
      <c r="AB98" s="38">
        <f t="shared" si="37"/>
        <v>0</v>
      </c>
      <c r="AC98" s="40">
        <f t="shared" si="38"/>
        <v>0</v>
      </c>
    </row>
    <row r="99" spans="1:29">
      <c r="A99" s="41">
        <v>21</v>
      </c>
      <c r="B99" s="42" t="s">
        <v>88</v>
      </c>
      <c r="C99" s="23">
        <f t="shared" si="26"/>
        <v>0</v>
      </c>
      <c r="D99" s="22">
        <f t="shared" si="27"/>
        <v>0</v>
      </c>
      <c r="E99" s="23">
        <f t="shared" si="27"/>
        <v>0</v>
      </c>
      <c r="F99" s="24">
        <f t="shared" si="27"/>
        <v>0</v>
      </c>
      <c r="G99" s="37">
        <f t="shared" si="28"/>
        <v>0</v>
      </c>
      <c r="H99" s="38">
        <f t="shared" si="29"/>
        <v>0</v>
      </c>
      <c r="I99" s="23">
        <f t="shared" si="23"/>
        <v>0</v>
      </c>
      <c r="J99" s="24">
        <f t="shared" si="23"/>
        <v>0</v>
      </c>
      <c r="K99" s="23">
        <f t="shared" si="23"/>
        <v>0</v>
      </c>
      <c r="L99" s="24">
        <f t="shared" si="23"/>
        <v>0</v>
      </c>
      <c r="M99" s="37">
        <f t="shared" si="30"/>
        <v>0</v>
      </c>
      <c r="N99" s="38">
        <f t="shared" si="31"/>
        <v>0</v>
      </c>
      <c r="O99" s="37">
        <f t="shared" si="32"/>
        <v>0</v>
      </c>
      <c r="P99" s="38">
        <f t="shared" si="33"/>
        <v>0</v>
      </c>
      <c r="Q99" s="23">
        <f t="shared" si="24"/>
        <v>0</v>
      </c>
      <c r="R99" s="24">
        <f t="shared" si="24"/>
        <v>0</v>
      </c>
      <c r="S99" s="23">
        <f t="shared" si="24"/>
        <v>0</v>
      </c>
      <c r="T99" s="24">
        <f t="shared" si="24"/>
        <v>0</v>
      </c>
      <c r="U99" s="39">
        <f t="shared" si="34"/>
        <v>0</v>
      </c>
      <c r="V99" s="40">
        <f t="shared" si="35"/>
        <v>0</v>
      </c>
      <c r="W99" s="23">
        <f t="shared" si="25"/>
        <v>0</v>
      </c>
      <c r="X99" s="24">
        <f t="shared" si="25"/>
        <v>0</v>
      </c>
      <c r="Y99" s="23">
        <f t="shared" si="25"/>
        <v>0</v>
      </c>
      <c r="Z99" s="24">
        <f t="shared" si="25"/>
        <v>0</v>
      </c>
      <c r="AA99" s="37">
        <f t="shared" si="36"/>
        <v>0</v>
      </c>
      <c r="AB99" s="38">
        <f t="shared" si="37"/>
        <v>0</v>
      </c>
      <c r="AC99" s="40">
        <f t="shared" si="38"/>
        <v>0</v>
      </c>
    </row>
    <row r="100" spans="1:29">
      <c r="A100" s="41">
        <v>22</v>
      </c>
      <c r="B100" s="42" t="s">
        <v>89</v>
      </c>
      <c r="C100" s="23">
        <f t="shared" si="26"/>
        <v>0</v>
      </c>
      <c r="D100" s="22">
        <f t="shared" si="27"/>
        <v>0</v>
      </c>
      <c r="E100" s="23">
        <f t="shared" si="27"/>
        <v>0</v>
      </c>
      <c r="F100" s="24">
        <f t="shared" si="27"/>
        <v>0</v>
      </c>
      <c r="G100" s="37">
        <f t="shared" si="28"/>
        <v>0</v>
      </c>
      <c r="H100" s="38">
        <f t="shared" si="29"/>
        <v>0</v>
      </c>
      <c r="I100" s="23">
        <f t="shared" si="23"/>
        <v>0</v>
      </c>
      <c r="J100" s="24">
        <f t="shared" si="23"/>
        <v>0</v>
      </c>
      <c r="K100" s="23">
        <f t="shared" si="23"/>
        <v>0</v>
      </c>
      <c r="L100" s="24">
        <f t="shared" si="23"/>
        <v>0</v>
      </c>
      <c r="M100" s="37">
        <f t="shared" si="30"/>
        <v>0</v>
      </c>
      <c r="N100" s="38">
        <f t="shared" si="31"/>
        <v>0</v>
      </c>
      <c r="O100" s="37">
        <f t="shared" si="32"/>
        <v>0</v>
      </c>
      <c r="P100" s="38">
        <f t="shared" si="33"/>
        <v>0</v>
      </c>
      <c r="Q100" s="23">
        <f t="shared" si="24"/>
        <v>0</v>
      </c>
      <c r="R100" s="24">
        <f t="shared" si="24"/>
        <v>0</v>
      </c>
      <c r="S100" s="23">
        <f t="shared" si="24"/>
        <v>0</v>
      </c>
      <c r="T100" s="24">
        <f t="shared" si="24"/>
        <v>0</v>
      </c>
      <c r="U100" s="39">
        <f t="shared" si="34"/>
        <v>0</v>
      </c>
      <c r="V100" s="40">
        <f t="shared" si="35"/>
        <v>0</v>
      </c>
      <c r="W100" s="23">
        <f t="shared" si="25"/>
        <v>0</v>
      </c>
      <c r="X100" s="24">
        <f t="shared" si="25"/>
        <v>0</v>
      </c>
      <c r="Y100" s="23">
        <f t="shared" si="25"/>
        <v>0</v>
      </c>
      <c r="Z100" s="24">
        <f t="shared" si="25"/>
        <v>0</v>
      </c>
      <c r="AA100" s="37">
        <f t="shared" si="36"/>
        <v>0</v>
      </c>
      <c r="AB100" s="38">
        <f t="shared" si="37"/>
        <v>0</v>
      </c>
      <c r="AC100" s="40">
        <f t="shared" si="38"/>
        <v>0</v>
      </c>
    </row>
    <row r="101" spans="1:29">
      <c r="A101" s="41">
        <v>23</v>
      </c>
      <c r="B101" s="42" t="s">
        <v>90</v>
      </c>
      <c r="C101" s="23">
        <f t="shared" si="26"/>
        <v>0</v>
      </c>
      <c r="D101" s="22">
        <f t="shared" si="27"/>
        <v>0</v>
      </c>
      <c r="E101" s="23">
        <f t="shared" si="27"/>
        <v>0</v>
      </c>
      <c r="F101" s="24">
        <f t="shared" si="27"/>
        <v>0</v>
      </c>
      <c r="G101" s="37">
        <f t="shared" si="28"/>
        <v>0</v>
      </c>
      <c r="H101" s="38">
        <f t="shared" si="29"/>
        <v>0</v>
      </c>
      <c r="I101" s="23">
        <f t="shared" si="23"/>
        <v>0</v>
      </c>
      <c r="J101" s="24">
        <f t="shared" si="23"/>
        <v>0</v>
      </c>
      <c r="K101" s="23">
        <f t="shared" si="23"/>
        <v>0</v>
      </c>
      <c r="L101" s="24">
        <f t="shared" si="23"/>
        <v>0</v>
      </c>
      <c r="M101" s="37">
        <f t="shared" si="30"/>
        <v>0</v>
      </c>
      <c r="N101" s="38">
        <f t="shared" si="31"/>
        <v>0</v>
      </c>
      <c r="O101" s="37">
        <f t="shared" si="32"/>
        <v>0</v>
      </c>
      <c r="P101" s="38">
        <f t="shared" si="33"/>
        <v>0</v>
      </c>
      <c r="Q101" s="23">
        <f t="shared" si="24"/>
        <v>0</v>
      </c>
      <c r="R101" s="24">
        <f t="shared" si="24"/>
        <v>0</v>
      </c>
      <c r="S101" s="23">
        <f t="shared" si="24"/>
        <v>0</v>
      </c>
      <c r="T101" s="24">
        <f t="shared" si="24"/>
        <v>0</v>
      </c>
      <c r="U101" s="39">
        <f t="shared" si="34"/>
        <v>0</v>
      </c>
      <c r="V101" s="40">
        <f t="shared" si="35"/>
        <v>0</v>
      </c>
      <c r="W101" s="23">
        <f t="shared" si="25"/>
        <v>0</v>
      </c>
      <c r="X101" s="24">
        <f t="shared" si="25"/>
        <v>0</v>
      </c>
      <c r="Y101" s="23">
        <f t="shared" si="25"/>
        <v>0</v>
      </c>
      <c r="Z101" s="24">
        <f t="shared" si="25"/>
        <v>0</v>
      </c>
      <c r="AA101" s="37">
        <f t="shared" si="36"/>
        <v>0</v>
      </c>
      <c r="AB101" s="38">
        <f t="shared" si="37"/>
        <v>0</v>
      </c>
      <c r="AC101" s="40">
        <f t="shared" si="38"/>
        <v>0</v>
      </c>
    </row>
    <row r="102" spans="1:29">
      <c r="A102" s="41">
        <v>24</v>
      </c>
      <c r="B102" s="42" t="s">
        <v>91</v>
      </c>
      <c r="C102" s="23">
        <f t="shared" si="26"/>
        <v>0</v>
      </c>
      <c r="D102" s="22">
        <f t="shared" si="27"/>
        <v>0</v>
      </c>
      <c r="E102" s="23">
        <f t="shared" si="27"/>
        <v>0</v>
      </c>
      <c r="F102" s="24">
        <f t="shared" si="27"/>
        <v>0</v>
      </c>
      <c r="G102" s="37">
        <f t="shared" si="28"/>
        <v>0</v>
      </c>
      <c r="H102" s="38">
        <f t="shared" si="29"/>
        <v>0</v>
      </c>
      <c r="I102" s="23">
        <f t="shared" si="23"/>
        <v>0</v>
      </c>
      <c r="J102" s="24">
        <f t="shared" si="23"/>
        <v>0</v>
      </c>
      <c r="K102" s="23">
        <f t="shared" si="23"/>
        <v>0</v>
      </c>
      <c r="L102" s="24">
        <f t="shared" si="23"/>
        <v>0</v>
      </c>
      <c r="M102" s="37">
        <f t="shared" si="30"/>
        <v>0</v>
      </c>
      <c r="N102" s="38">
        <f t="shared" si="31"/>
        <v>0</v>
      </c>
      <c r="O102" s="37">
        <f t="shared" si="32"/>
        <v>0</v>
      </c>
      <c r="P102" s="38">
        <f t="shared" si="33"/>
        <v>0</v>
      </c>
      <c r="Q102" s="23">
        <f t="shared" si="24"/>
        <v>0</v>
      </c>
      <c r="R102" s="24">
        <f t="shared" si="24"/>
        <v>0</v>
      </c>
      <c r="S102" s="23">
        <f t="shared" si="24"/>
        <v>0</v>
      </c>
      <c r="T102" s="24">
        <f t="shared" si="24"/>
        <v>0</v>
      </c>
      <c r="U102" s="39">
        <f t="shared" si="34"/>
        <v>0</v>
      </c>
      <c r="V102" s="40">
        <f t="shared" si="35"/>
        <v>0</v>
      </c>
      <c r="W102" s="23">
        <f t="shared" si="25"/>
        <v>0</v>
      </c>
      <c r="X102" s="24">
        <f t="shared" si="25"/>
        <v>0</v>
      </c>
      <c r="Y102" s="23">
        <f t="shared" si="25"/>
        <v>0</v>
      </c>
      <c r="Z102" s="24">
        <f t="shared" si="25"/>
        <v>0</v>
      </c>
      <c r="AA102" s="37">
        <f t="shared" si="36"/>
        <v>0</v>
      </c>
      <c r="AB102" s="38">
        <f t="shared" si="37"/>
        <v>0</v>
      </c>
      <c r="AC102" s="40">
        <f t="shared" si="38"/>
        <v>0</v>
      </c>
    </row>
    <row r="103" spans="1:29" s="10" customFormat="1">
      <c r="A103" s="43"/>
      <c r="B103" s="44" t="s">
        <v>107</v>
      </c>
      <c r="C103" s="37">
        <f t="shared" ref="C103:AC103" si="39">SUM(C79:C102)</f>
        <v>0</v>
      </c>
      <c r="D103" s="38">
        <f t="shared" si="39"/>
        <v>0</v>
      </c>
      <c r="E103" s="37">
        <f t="shared" si="39"/>
        <v>0</v>
      </c>
      <c r="F103" s="38">
        <f t="shared" si="39"/>
        <v>0</v>
      </c>
      <c r="G103" s="37">
        <f t="shared" si="39"/>
        <v>0</v>
      </c>
      <c r="H103" s="38">
        <f t="shared" si="39"/>
        <v>0</v>
      </c>
      <c r="I103" s="37">
        <f t="shared" si="39"/>
        <v>0</v>
      </c>
      <c r="J103" s="38">
        <f t="shared" si="39"/>
        <v>0</v>
      </c>
      <c r="K103" s="37">
        <f t="shared" si="39"/>
        <v>0</v>
      </c>
      <c r="L103" s="38">
        <f t="shared" si="39"/>
        <v>0</v>
      </c>
      <c r="M103" s="37">
        <f t="shared" si="39"/>
        <v>0</v>
      </c>
      <c r="N103" s="38">
        <f t="shared" si="39"/>
        <v>0</v>
      </c>
      <c r="O103" s="37">
        <f t="shared" si="39"/>
        <v>0</v>
      </c>
      <c r="P103" s="38">
        <f t="shared" si="39"/>
        <v>0</v>
      </c>
      <c r="Q103" s="39">
        <f t="shared" si="39"/>
        <v>0</v>
      </c>
      <c r="R103" s="40">
        <f t="shared" si="39"/>
        <v>0</v>
      </c>
      <c r="S103" s="39">
        <f t="shared" si="39"/>
        <v>0</v>
      </c>
      <c r="T103" s="40">
        <f t="shared" si="39"/>
        <v>0</v>
      </c>
      <c r="U103" s="39">
        <f t="shared" si="39"/>
        <v>0</v>
      </c>
      <c r="V103" s="40">
        <f t="shared" si="39"/>
        <v>0</v>
      </c>
      <c r="W103" s="37">
        <f t="shared" si="39"/>
        <v>0</v>
      </c>
      <c r="X103" s="38">
        <f t="shared" si="39"/>
        <v>0</v>
      </c>
      <c r="Y103" s="37">
        <f t="shared" si="39"/>
        <v>0</v>
      </c>
      <c r="Z103" s="38">
        <f t="shared" si="39"/>
        <v>0</v>
      </c>
      <c r="AA103" s="37">
        <f t="shared" si="39"/>
        <v>0</v>
      </c>
      <c r="AB103" s="38">
        <f t="shared" si="39"/>
        <v>0</v>
      </c>
      <c r="AC103" s="40">
        <f t="shared" si="39"/>
        <v>0</v>
      </c>
    </row>
  </sheetData>
  <mergeCells count="93">
    <mergeCell ref="AC5:AC7"/>
    <mergeCell ref="G2:I2"/>
    <mergeCell ref="A2:E2"/>
    <mergeCell ref="W5:AB6"/>
    <mergeCell ref="W7:W8"/>
    <mergeCell ref="X7:X8"/>
    <mergeCell ref="Y7:Y8"/>
    <mergeCell ref="T7:T8"/>
    <mergeCell ref="U7:V7"/>
    <mergeCell ref="Q5:V6"/>
    <mergeCell ref="C5:P5"/>
    <mergeCell ref="A5:A8"/>
    <mergeCell ref="B5:B8"/>
    <mergeCell ref="C6:H6"/>
    <mergeCell ref="F7:F8"/>
    <mergeCell ref="E7:E8"/>
    <mergeCell ref="D7:D8"/>
    <mergeCell ref="K42:K43"/>
    <mergeCell ref="Z7:Z8"/>
    <mergeCell ref="G7:H7"/>
    <mergeCell ref="J7:J8"/>
    <mergeCell ref="Q40:V41"/>
    <mergeCell ref="T42:T43"/>
    <mergeCell ref="K7:K8"/>
    <mergeCell ref="L7:L8"/>
    <mergeCell ref="M7:N7"/>
    <mergeCell ref="A37:E37"/>
    <mergeCell ref="I7:I8"/>
    <mergeCell ref="C7:C8"/>
    <mergeCell ref="E42:E43"/>
    <mergeCell ref="F42:F43"/>
    <mergeCell ref="A40:A43"/>
    <mergeCell ref="AA7:AB7"/>
    <mergeCell ref="O6:P7"/>
    <mergeCell ref="I41:N41"/>
    <mergeCell ref="O41:P42"/>
    <mergeCell ref="Q7:Q8"/>
    <mergeCell ref="R7:R8"/>
    <mergeCell ref="S7:S8"/>
    <mergeCell ref="I6:N6"/>
    <mergeCell ref="L77:L78"/>
    <mergeCell ref="M77:N77"/>
    <mergeCell ref="G37:I37"/>
    <mergeCell ref="Y42:Y43"/>
    <mergeCell ref="U42:V42"/>
    <mergeCell ref="R42:R43"/>
    <mergeCell ref="L42:L43"/>
    <mergeCell ref="Q42:Q43"/>
    <mergeCell ref="M42:N42"/>
    <mergeCell ref="S42:S43"/>
    <mergeCell ref="G42:H42"/>
    <mergeCell ref="C40:P40"/>
    <mergeCell ref="J42:J43"/>
    <mergeCell ref="C41:H41"/>
    <mergeCell ref="C77:C78"/>
    <mergeCell ref="C42:C43"/>
    <mergeCell ref="B40:B43"/>
    <mergeCell ref="D42:D43"/>
    <mergeCell ref="I42:I43"/>
    <mergeCell ref="A75:A78"/>
    <mergeCell ref="B75:B78"/>
    <mergeCell ref="C76:H76"/>
    <mergeCell ref="D77:D78"/>
    <mergeCell ref="E77:E78"/>
    <mergeCell ref="F77:F78"/>
    <mergeCell ref="A72:E72"/>
    <mergeCell ref="G72:I72"/>
    <mergeCell ref="O76:P77"/>
    <mergeCell ref="Y77:Y78"/>
    <mergeCell ref="Z77:Z78"/>
    <mergeCell ref="Q77:Q78"/>
    <mergeCell ref="U77:V77"/>
    <mergeCell ref="T77:T78"/>
    <mergeCell ref="S77:S78"/>
    <mergeCell ref="R77:R78"/>
    <mergeCell ref="Q75:V76"/>
    <mergeCell ref="W75:AB76"/>
    <mergeCell ref="C75:P75"/>
    <mergeCell ref="G77:H77"/>
    <mergeCell ref="I77:I78"/>
    <mergeCell ref="J77:J78"/>
    <mergeCell ref="K77:K78"/>
    <mergeCell ref="I76:N76"/>
    <mergeCell ref="AC40:AC42"/>
    <mergeCell ref="AA42:AB42"/>
    <mergeCell ref="W40:AB41"/>
    <mergeCell ref="AC75:AC77"/>
    <mergeCell ref="W77:W78"/>
    <mergeCell ref="W42:W43"/>
    <mergeCell ref="X42:X43"/>
    <mergeCell ref="AA77:AB77"/>
    <mergeCell ref="X77:X78"/>
    <mergeCell ref="Z42:Z43"/>
  </mergeCells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103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7.5703125" style="15" bestFit="1" customWidth="1"/>
    <col min="5" max="5" width="11.140625" style="12" customWidth="1"/>
    <col min="6" max="6" width="11.140625" style="15" customWidth="1"/>
    <col min="7" max="7" width="11.140625" style="12" customWidth="1"/>
    <col min="8" max="8" width="11.7109375" style="15" bestFit="1" customWidth="1"/>
    <col min="9" max="9" width="11.140625" style="12" customWidth="1"/>
    <col min="10" max="10" width="18.425781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7109375" style="15" bestFit="1" customWidth="1"/>
    <col min="15" max="15" width="11.140625" style="12" customWidth="1"/>
    <col min="16" max="16" width="11.7109375" style="15" bestFit="1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7.5703125" style="15" bestFit="1" customWidth="1"/>
    <col min="25" max="25" width="11.140625" style="12" customWidth="1"/>
    <col min="26" max="26" width="11.140625" style="15" customWidth="1"/>
    <col min="27" max="27" width="11.140625" style="12" customWidth="1"/>
    <col min="28" max="28" width="13.28515625" style="15" customWidth="1"/>
    <col min="29" max="29" width="13.425781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38.25" customHeight="1">
      <c r="A2" s="130" t="s">
        <v>111</v>
      </c>
      <c r="B2" s="130"/>
      <c r="C2" s="130"/>
      <c r="D2" s="130"/>
      <c r="E2" s="130"/>
      <c r="F2" s="27">
        <v>150013</v>
      </c>
      <c r="G2" s="166" t="str">
        <f>VLOOKUP(F2,Списки!$A$1:$B$68,2,0)</f>
        <v>НУЗ "Узловая больница на ст. Владикавказ ОАО "РЖД"</v>
      </c>
      <c r="H2" s="166"/>
      <c r="I2" s="166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0</v>
      </c>
      <c r="D9" s="22">
        <f>C9*Тарифы!B4*$C$4</f>
        <v>0</v>
      </c>
      <c r="E9" s="23">
        <v>0</v>
      </c>
      <c r="F9" s="24">
        <f>E9*Тарифы!C4*$C$4</f>
        <v>0</v>
      </c>
      <c r="G9" s="37">
        <f>C9+E9</f>
        <v>0</v>
      </c>
      <c r="H9" s="38">
        <f>D9+F9</f>
        <v>0</v>
      </c>
      <c r="I9" s="23">
        <v>330</v>
      </c>
      <c r="J9" s="24">
        <f>I9*Тарифы!D4*$C$4</f>
        <v>143583</v>
      </c>
      <c r="K9" s="23"/>
      <c r="L9" s="24">
        <f>K9*Тарифы!E4*$C$4</f>
        <v>0</v>
      </c>
      <c r="M9" s="37">
        <f>I9+K9</f>
        <v>330</v>
      </c>
      <c r="N9" s="38">
        <f>J9+L9</f>
        <v>143583</v>
      </c>
      <c r="O9" s="37">
        <f>G9+M9</f>
        <v>330</v>
      </c>
      <c r="P9" s="38">
        <f>H9+N9</f>
        <v>143583</v>
      </c>
      <c r="Q9" s="23">
        <v>0</v>
      </c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23">
        <v>417</v>
      </c>
      <c r="X9" s="24">
        <f>W9*Тарифы!H4*$C$4</f>
        <v>437153.61</v>
      </c>
      <c r="Y9" s="23"/>
      <c r="Z9" s="24">
        <f>Y9*Тарифы!I4*$C$4</f>
        <v>0</v>
      </c>
      <c r="AA9" s="37">
        <f>W9+Y9</f>
        <v>417</v>
      </c>
      <c r="AB9" s="38">
        <f>X9+Z9</f>
        <v>437153.61</v>
      </c>
      <c r="AC9" s="40">
        <f>P9+V9+AB9</f>
        <v>580736.61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0</v>
      </c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>
        <v>0</v>
      </c>
      <c r="J10" s="24">
        <f>I10*Тарифы!D5*$C$4</f>
        <v>0</v>
      </c>
      <c r="K10" s="23"/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23">
        <v>0</v>
      </c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>
        <v>0</v>
      </c>
      <c r="X10" s="24">
        <f>W10*Тарифы!H5*$C$4</f>
        <v>0</v>
      </c>
      <c r="Y10" s="23"/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</row>
    <row r="11" spans="1:29">
      <c r="A11" s="41">
        <v>3</v>
      </c>
      <c r="B11" s="42" t="s">
        <v>70</v>
      </c>
      <c r="C11" s="21">
        <v>370</v>
      </c>
      <c r="D11" s="22">
        <f>C11*Тарифы!B6*$C$4</f>
        <v>113867.5</v>
      </c>
      <c r="E11" s="23">
        <v>0</v>
      </c>
      <c r="F11" s="24">
        <f>E11*Тарифы!C6*$C$4</f>
        <v>0</v>
      </c>
      <c r="G11" s="37">
        <f t="shared" si="0"/>
        <v>370</v>
      </c>
      <c r="H11" s="38">
        <f t="shared" si="0"/>
        <v>113867.5</v>
      </c>
      <c r="I11" s="23">
        <v>1233</v>
      </c>
      <c r="J11" s="24">
        <f>I11*Тарифы!D6*$C$4</f>
        <v>474322.77</v>
      </c>
      <c r="K11" s="23"/>
      <c r="L11" s="24">
        <f>K11*Тарифы!E6*$C$4</f>
        <v>0</v>
      </c>
      <c r="M11" s="37">
        <f t="shared" si="1"/>
        <v>1233</v>
      </c>
      <c r="N11" s="38">
        <f t="shared" si="1"/>
        <v>474322.77</v>
      </c>
      <c r="O11" s="37">
        <f t="shared" si="2"/>
        <v>1603</v>
      </c>
      <c r="P11" s="38">
        <f t="shared" si="2"/>
        <v>588190.27</v>
      </c>
      <c r="Q11" s="23">
        <v>120</v>
      </c>
      <c r="R11" s="24">
        <f>Q11*Тарифы!F6*$C$4</f>
        <v>47280</v>
      </c>
      <c r="S11" s="23"/>
      <c r="T11" s="24">
        <f>S11*Тарифы!G6*$C$4</f>
        <v>0</v>
      </c>
      <c r="U11" s="39">
        <f t="shared" si="3"/>
        <v>120</v>
      </c>
      <c r="V11" s="40">
        <f t="shared" si="3"/>
        <v>47280</v>
      </c>
      <c r="W11" s="23">
        <v>2351</v>
      </c>
      <c r="X11" s="24">
        <f>W11*Тарифы!H6*$C$4</f>
        <v>1919567.99</v>
      </c>
      <c r="Y11" s="23"/>
      <c r="Z11" s="24">
        <f>Y11*Тарифы!I6*$C$4</f>
        <v>0</v>
      </c>
      <c r="AA11" s="37">
        <f t="shared" si="4"/>
        <v>2351</v>
      </c>
      <c r="AB11" s="38">
        <f t="shared" si="4"/>
        <v>1919567.99</v>
      </c>
      <c r="AC11" s="40">
        <f t="shared" si="5"/>
        <v>2555038.2599999998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/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/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/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/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/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/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/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/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13</v>
      </c>
      <c r="D16" s="22">
        <f>C16*Тарифы!B11*$C$4</f>
        <v>7659.6</v>
      </c>
      <c r="E16" s="23">
        <v>0</v>
      </c>
      <c r="F16" s="24">
        <f>E16*Тарифы!C11*$C$4</f>
        <v>0</v>
      </c>
      <c r="G16" s="37">
        <f t="shared" si="0"/>
        <v>13</v>
      </c>
      <c r="H16" s="38">
        <f t="shared" si="0"/>
        <v>7659.6</v>
      </c>
      <c r="I16" s="23">
        <v>83</v>
      </c>
      <c r="J16" s="24">
        <f>I16*Тарифы!D11*$C$4</f>
        <v>61129.5</v>
      </c>
      <c r="K16" s="23"/>
      <c r="L16" s="24">
        <f>K16*Тарифы!E11*$C$4</f>
        <v>0</v>
      </c>
      <c r="M16" s="37">
        <f t="shared" si="1"/>
        <v>83</v>
      </c>
      <c r="N16" s="38">
        <f t="shared" si="1"/>
        <v>61129.5</v>
      </c>
      <c r="O16" s="37">
        <f t="shared" si="2"/>
        <v>96</v>
      </c>
      <c r="P16" s="38">
        <f t="shared" si="2"/>
        <v>68789.100000000006</v>
      </c>
      <c r="Q16" s="23">
        <v>0</v>
      </c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366</v>
      </c>
      <c r="X16" s="24">
        <f>W16*Тарифы!H11*$C$4</f>
        <v>520192.14</v>
      </c>
      <c r="Y16" s="23"/>
      <c r="Z16" s="24">
        <f>Y16*Тарифы!I11*$C$4</f>
        <v>0</v>
      </c>
      <c r="AA16" s="37">
        <f t="shared" si="4"/>
        <v>366</v>
      </c>
      <c r="AB16" s="38">
        <f t="shared" si="4"/>
        <v>520192.14</v>
      </c>
      <c r="AC16" s="40">
        <f t="shared" si="5"/>
        <v>588981.24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/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/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49</v>
      </c>
      <c r="D18" s="22">
        <f>C18*Тарифы!B13*$C$4</f>
        <v>17602.27</v>
      </c>
      <c r="E18" s="23">
        <v>0</v>
      </c>
      <c r="F18" s="24">
        <f>E18*Тарифы!C13*$C$4</f>
        <v>0</v>
      </c>
      <c r="G18" s="37">
        <f t="shared" si="0"/>
        <v>49</v>
      </c>
      <c r="H18" s="38">
        <f t="shared" si="0"/>
        <v>17602.27</v>
      </c>
      <c r="I18" s="23">
        <v>502</v>
      </c>
      <c r="J18" s="24">
        <f>I18*Тарифы!D13*$C$4</f>
        <v>225418.08000000002</v>
      </c>
      <c r="K18" s="23"/>
      <c r="L18" s="24">
        <f>K18*Тарифы!E13*$C$4</f>
        <v>0</v>
      </c>
      <c r="M18" s="37">
        <f t="shared" si="1"/>
        <v>502</v>
      </c>
      <c r="N18" s="38">
        <f t="shared" si="1"/>
        <v>225418.08000000002</v>
      </c>
      <c r="O18" s="37">
        <f t="shared" si="2"/>
        <v>551</v>
      </c>
      <c r="P18" s="38">
        <f t="shared" si="2"/>
        <v>243020.35</v>
      </c>
      <c r="Q18" s="23">
        <v>54</v>
      </c>
      <c r="R18" s="24">
        <f>Q18*Тарифы!F13*$C$4</f>
        <v>24835.140000000003</v>
      </c>
      <c r="S18" s="23"/>
      <c r="T18" s="24">
        <f>S18*Тарифы!G13*$C$4</f>
        <v>0</v>
      </c>
      <c r="U18" s="39">
        <f t="shared" si="3"/>
        <v>54</v>
      </c>
      <c r="V18" s="40">
        <f t="shared" si="3"/>
        <v>24835.140000000003</v>
      </c>
      <c r="W18" s="23">
        <v>744</v>
      </c>
      <c r="X18" s="24">
        <f>W18*Тарифы!H13*$C$4</f>
        <v>757458.96000000008</v>
      </c>
      <c r="Y18" s="23"/>
      <c r="Z18" s="24">
        <f>Y18*Тарифы!I13*$C$4</f>
        <v>0</v>
      </c>
      <c r="AA18" s="37">
        <f t="shared" si="4"/>
        <v>744</v>
      </c>
      <c r="AB18" s="38">
        <f t="shared" si="4"/>
        <v>757458.96000000008</v>
      </c>
      <c r="AC18" s="40">
        <f t="shared" si="5"/>
        <v>1025314.4500000001</v>
      </c>
    </row>
    <row r="19" spans="1:29">
      <c r="A19" s="41">
        <v>11</v>
      </c>
      <c r="B19" s="42" t="s">
        <v>78</v>
      </c>
      <c r="C19" s="21">
        <v>0</v>
      </c>
      <c r="D19" s="22">
        <f>C19*Тарифы!B14*$C$4</f>
        <v>0</v>
      </c>
      <c r="E19" s="23">
        <v>0</v>
      </c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89</v>
      </c>
      <c r="J19" s="24">
        <f>I19*Тарифы!D14*$C$4</f>
        <v>51255.1</v>
      </c>
      <c r="K19" s="23"/>
      <c r="L19" s="24">
        <f>K19*Тарифы!E14*$C$4</f>
        <v>0</v>
      </c>
      <c r="M19" s="37">
        <f t="shared" si="1"/>
        <v>89</v>
      </c>
      <c r="N19" s="38">
        <f t="shared" si="1"/>
        <v>51255.1</v>
      </c>
      <c r="O19" s="37">
        <f t="shared" si="2"/>
        <v>89</v>
      </c>
      <c r="P19" s="38">
        <f t="shared" si="2"/>
        <v>51255.1</v>
      </c>
      <c r="Q19" s="23">
        <v>0</v>
      </c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75</v>
      </c>
      <c r="X19" s="24">
        <f>W19*Тарифы!H14*$C$4</f>
        <v>79380.75</v>
      </c>
      <c r="Y19" s="23"/>
      <c r="Z19" s="24">
        <f>Y19*Тарифы!I14*$C$4</f>
        <v>0</v>
      </c>
      <c r="AA19" s="37">
        <f t="shared" si="4"/>
        <v>75</v>
      </c>
      <c r="AB19" s="38">
        <f t="shared" si="4"/>
        <v>79380.75</v>
      </c>
      <c r="AC19" s="40">
        <f t="shared" si="5"/>
        <v>130635.85</v>
      </c>
    </row>
    <row r="20" spans="1:29">
      <c r="A20" s="41">
        <v>12</v>
      </c>
      <c r="B20" s="42" t="s">
        <v>79</v>
      </c>
      <c r="C20" s="21">
        <v>0</v>
      </c>
      <c r="D20" s="22">
        <f>C20*Тарифы!B15*$C$4</f>
        <v>0</v>
      </c>
      <c r="E20" s="23">
        <v>0</v>
      </c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23">
        <v>55</v>
      </c>
      <c r="J20" s="24">
        <f>I20*Тарифы!D15*$C$4</f>
        <v>22525.25</v>
      </c>
      <c r="K20" s="23"/>
      <c r="L20" s="24">
        <f>K20*Тарифы!E15*$C$4</f>
        <v>0</v>
      </c>
      <c r="M20" s="37">
        <f t="shared" si="1"/>
        <v>55</v>
      </c>
      <c r="N20" s="38">
        <f t="shared" si="1"/>
        <v>22525.25</v>
      </c>
      <c r="O20" s="37">
        <f t="shared" si="2"/>
        <v>55</v>
      </c>
      <c r="P20" s="38">
        <f t="shared" si="2"/>
        <v>22525.25</v>
      </c>
      <c r="Q20" s="23">
        <v>0</v>
      </c>
      <c r="R20" s="24">
        <f>Q20*Тарифы!F15*$C$4</f>
        <v>0</v>
      </c>
      <c r="S20" s="23"/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>
        <v>99</v>
      </c>
      <c r="X20" s="24">
        <f>W20*Тарифы!H15*$C$4</f>
        <v>94803.39</v>
      </c>
      <c r="Y20" s="23"/>
      <c r="Z20" s="24">
        <f>Y20*Тарифы!I15*$C$4</f>
        <v>0</v>
      </c>
      <c r="AA20" s="37">
        <f t="shared" si="4"/>
        <v>99</v>
      </c>
      <c r="AB20" s="38">
        <f t="shared" si="4"/>
        <v>94803.39</v>
      </c>
      <c r="AC20" s="40">
        <f t="shared" si="5"/>
        <v>117328.64</v>
      </c>
    </row>
    <row r="21" spans="1:29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>
        <v>0</v>
      </c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51</v>
      </c>
      <c r="J21" s="24">
        <f>I21*Тарифы!D16*$C$4</f>
        <v>20887.05</v>
      </c>
      <c r="K21" s="23"/>
      <c r="L21" s="24">
        <f>K21*Тарифы!E16*$C$4</f>
        <v>0</v>
      </c>
      <c r="M21" s="37">
        <f t="shared" si="1"/>
        <v>51</v>
      </c>
      <c r="N21" s="38">
        <f t="shared" si="1"/>
        <v>20887.05</v>
      </c>
      <c r="O21" s="37">
        <f t="shared" si="2"/>
        <v>51</v>
      </c>
      <c r="P21" s="38">
        <f t="shared" si="2"/>
        <v>20887.05</v>
      </c>
      <c r="Q21" s="23">
        <v>0</v>
      </c>
      <c r="R21" s="24">
        <f>Q21*Тарифы!F16*$C$4</f>
        <v>0</v>
      </c>
      <c r="S21" s="23"/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157</v>
      </c>
      <c r="X21" s="24">
        <f>W21*Тарифы!H16*$C$4</f>
        <v>150344.76999999999</v>
      </c>
      <c r="Y21" s="23"/>
      <c r="Z21" s="24">
        <f>Y21*Тарифы!I16*$C$4</f>
        <v>0</v>
      </c>
      <c r="AA21" s="37">
        <f t="shared" si="4"/>
        <v>157</v>
      </c>
      <c r="AB21" s="38">
        <f t="shared" si="4"/>
        <v>150344.76999999999</v>
      </c>
      <c r="AC21" s="40">
        <f t="shared" si="5"/>
        <v>171231.81999999998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/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/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/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/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/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/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/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/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0</v>
      </c>
      <c r="J25" s="24">
        <f>I25*Тарифы!D20*$C$4</f>
        <v>0</v>
      </c>
      <c r="K25" s="23"/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>
        <v>0</v>
      </c>
      <c r="R25" s="24">
        <f>Q25*Тарифы!F20*$C$4</f>
        <v>0</v>
      </c>
      <c r="S25" s="23"/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>
        <v>0</v>
      </c>
      <c r="X25" s="24">
        <f>W25*Тарифы!H20*$C$4</f>
        <v>0</v>
      </c>
      <c r="Y25" s="23"/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14</v>
      </c>
      <c r="J26" s="24">
        <f>I26*Тарифы!D21*$C$4</f>
        <v>4596.7599999999993</v>
      </c>
      <c r="K26" s="23"/>
      <c r="L26" s="24">
        <f>K26*Тарифы!E21*$C$4</f>
        <v>0</v>
      </c>
      <c r="M26" s="37">
        <f t="shared" si="1"/>
        <v>14</v>
      </c>
      <c r="N26" s="38">
        <f t="shared" si="1"/>
        <v>4596.7599999999993</v>
      </c>
      <c r="O26" s="37">
        <f t="shared" si="2"/>
        <v>14</v>
      </c>
      <c r="P26" s="38">
        <f t="shared" si="2"/>
        <v>4596.7599999999993</v>
      </c>
      <c r="Q26" s="23">
        <v>0</v>
      </c>
      <c r="R26" s="24">
        <f>Q26*Тарифы!F21*$C$4</f>
        <v>0</v>
      </c>
      <c r="S26" s="23"/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>
        <v>24</v>
      </c>
      <c r="X26" s="24">
        <f>W26*Тарифы!H21*$C$4</f>
        <v>15966.96</v>
      </c>
      <c r="Y26" s="23"/>
      <c r="Z26" s="24">
        <f>Y26*Тарифы!I21*$C$4</f>
        <v>0</v>
      </c>
      <c r="AA26" s="37">
        <f t="shared" si="4"/>
        <v>24</v>
      </c>
      <c r="AB26" s="38">
        <f t="shared" si="4"/>
        <v>15966.96</v>
      </c>
      <c r="AC26" s="40">
        <f t="shared" si="5"/>
        <v>20563.719999999998</v>
      </c>
    </row>
    <row r="27" spans="1:29">
      <c r="A27" s="41">
        <v>19</v>
      </c>
      <c r="B27" s="42" t="s">
        <v>86</v>
      </c>
      <c r="C27" s="21">
        <v>2685</v>
      </c>
      <c r="D27" s="22">
        <f>C27*Тарифы!B22*$C$4</f>
        <v>1159168.2000000002</v>
      </c>
      <c r="E27" s="23">
        <v>0</v>
      </c>
      <c r="F27" s="24">
        <f>E27*Тарифы!C22*$C$4</f>
        <v>0</v>
      </c>
      <c r="G27" s="37">
        <f t="shared" si="0"/>
        <v>2685</v>
      </c>
      <c r="H27" s="38">
        <f t="shared" si="0"/>
        <v>1159168.2000000002</v>
      </c>
      <c r="I27" s="23">
        <v>432</v>
      </c>
      <c r="J27" s="24">
        <f>I27*Тарифы!D22*$C$4</f>
        <v>233128.8</v>
      </c>
      <c r="K27" s="23"/>
      <c r="L27" s="24">
        <f>K27*Тарифы!E22*$C$4</f>
        <v>0</v>
      </c>
      <c r="M27" s="37">
        <f t="shared" si="1"/>
        <v>432</v>
      </c>
      <c r="N27" s="38">
        <f t="shared" si="1"/>
        <v>233128.8</v>
      </c>
      <c r="O27" s="37">
        <f t="shared" si="2"/>
        <v>3117</v>
      </c>
      <c r="P27" s="38">
        <f t="shared" si="2"/>
        <v>1392297.0000000002</v>
      </c>
      <c r="Q27" s="23">
        <v>0</v>
      </c>
      <c r="R27" s="24">
        <f>Q27*Тарифы!F22*$C$4</f>
        <v>0</v>
      </c>
      <c r="S27" s="23"/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>
        <v>75</v>
      </c>
      <c r="X27" s="24">
        <f>W27*Тарифы!H22*$C$4</f>
        <v>117937.5</v>
      </c>
      <c r="Y27" s="23"/>
      <c r="Z27" s="24">
        <f>Y27*Тарифы!I22*$C$4</f>
        <v>0</v>
      </c>
      <c r="AA27" s="37">
        <f t="shared" si="4"/>
        <v>75</v>
      </c>
      <c r="AB27" s="38">
        <f t="shared" si="4"/>
        <v>117937.5</v>
      </c>
      <c r="AC27" s="40">
        <f t="shared" si="5"/>
        <v>1510234.5000000002</v>
      </c>
    </row>
    <row r="28" spans="1:29">
      <c r="A28" s="41">
        <v>20</v>
      </c>
      <c r="B28" s="42" t="s">
        <v>87</v>
      </c>
      <c r="C28" s="23">
        <v>18</v>
      </c>
      <c r="D28" s="22">
        <f>C28*Тарифы!B23*$C$4</f>
        <v>4551.3</v>
      </c>
      <c r="E28" s="23">
        <v>0</v>
      </c>
      <c r="F28" s="24">
        <f>E28*Тарифы!C23*$C$4</f>
        <v>0</v>
      </c>
      <c r="G28" s="37">
        <f t="shared" si="0"/>
        <v>18</v>
      </c>
      <c r="H28" s="38">
        <f t="shared" si="0"/>
        <v>4551.3</v>
      </c>
      <c r="I28" s="23">
        <v>77</v>
      </c>
      <c r="J28" s="24">
        <f>I28*Тарифы!D23*$C$4</f>
        <v>24336.62</v>
      </c>
      <c r="K28" s="23"/>
      <c r="L28" s="24">
        <f>K28*Тарифы!E23*$C$4</f>
        <v>0</v>
      </c>
      <c r="M28" s="37">
        <f t="shared" si="1"/>
        <v>77</v>
      </c>
      <c r="N28" s="38">
        <f t="shared" si="1"/>
        <v>24336.62</v>
      </c>
      <c r="O28" s="37">
        <f t="shared" si="2"/>
        <v>95</v>
      </c>
      <c r="P28" s="38">
        <f t="shared" si="2"/>
        <v>28887.919999999998</v>
      </c>
      <c r="Q28" s="23">
        <v>0</v>
      </c>
      <c r="R28" s="24">
        <f>Q28*Тарифы!F23*$C$4</f>
        <v>0</v>
      </c>
      <c r="S28" s="23"/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>
        <v>212</v>
      </c>
      <c r="X28" s="24">
        <f>W28*Тарифы!H23*$C$4</f>
        <v>211561.16</v>
      </c>
      <c r="Y28" s="23"/>
      <c r="Z28" s="24">
        <f>Y28*Тарифы!I23*$C$4</f>
        <v>0</v>
      </c>
      <c r="AA28" s="37">
        <f t="shared" si="4"/>
        <v>212</v>
      </c>
      <c r="AB28" s="38">
        <f t="shared" si="4"/>
        <v>211561.16</v>
      </c>
      <c r="AC28" s="40">
        <f t="shared" si="5"/>
        <v>240449.08000000002</v>
      </c>
    </row>
    <row r="29" spans="1:29">
      <c r="A29" s="41">
        <v>21</v>
      </c>
      <c r="B29" s="42" t="s">
        <v>88</v>
      </c>
      <c r="C29" s="23">
        <v>163</v>
      </c>
      <c r="D29" s="22">
        <f>C29*Тарифы!B24*$C$4</f>
        <v>32880.36</v>
      </c>
      <c r="E29" s="23">
        <v>0</v>
      </c>
      <c r="F29" s="24">
        <f>E29*Тарифы!C24*$C$4</f>
        <v>0</v>
      </c>
      <c r="G29" s="37">
        <f t="shared" si="0"/>
        <v>163</v>
      </c>
      <c r="H29" s="38">
        <f t="shared" si="0"/>
        <v>32880.36</v>
      </c>
      <c r="I29" s="23">
        <v>508</v>
      </c>
      <c r="J29" s="24">
        <f>I29*Тарифы!D24*$C$4</f>
        <v>128092.2</v>
      </c>
      <c r="K29" s="23"/>
      <c r="L29" s="24">
        <f>K29*Тарифы!E24*$C$4</f>
        <v>0</v>
      </c>
      <c r="M29" s="37">
        <f t="shared" si="1"/>
        <v>508</v>
      </c>
      <c r="N29" s="38">
        <f t="shared" si="1"/>
        <v>128092.2</v>
      </c>
      <c r="O29" s="37">
        <f t="shared" si="2"/>
        <v>671</v>
      </c>
      <c r="P29" s="38">
        <f t="shared" si="2"/>
        <v>160972.56</v>
      </c>
      <c r="Q29" s="23">
        <v>0</v>
      </c>
      <c r="R29" s="24">
        <f>Q29*Тарифы!F24*$C$4</f>
        <v>0</v>
      </c>
      <c r="S29" s="23"/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>
        <v>390</v>
      </c>
      <c r="X29" s="24">
        <f>W29*Тарифы!H24*$C$4</f>
        <v>286981.5</v>
      </c>
      <c r="Y29" s="23"/>
      <c r="Z29" s="24">
        <f>Y29*Тарифы!I24*$C$4</f>
        <v>0</v>
      </c>
      <c r="AA29" s="37">
        <f t="shared" si="4"/>
        <v>390</v>
      </c>
      <c r="AB29" s="38">
        <f t="shared" si="4"/>
        <v>286981.5</v>
      </c>
      <c r="AC29" s="40">
        <f t="shared" si="5"/>
        <v>447954.06</v>
      </c>
    </row>
    <row r="30" spans="1:29">
      <c r="A30" s="41">
        <v>22</v>
      </c>
      <c r="B30" s="42" t="s">
        <v>89</v>
      </c>
      <c r="C30" s="23">
        <v>47</v>
      </c>
      <c r="D30" s="22">
        <f>C30*Тарифы!B25*$C$4</f>
        <v>11481.16</v>
      </c>
      <c r="E30" s="23">
        <v>0</v>
      </c>
      <c r="F30" s="24">
        <f>E30*Тарифы!C25*$C$4</f>
        <v>0</v>
      </c>
      <c r="G30" s="37">
        <f t="shared" si="0"/>
        <v>47</v>
      </c>
      <c r="H30" s="38">
        <f t="shared" si="0"/>
        <v>11481.16</v>
      </c>
      <c r="I30" s="23">
        <v>82</v>
      </c>
      <c r="J30" s="24">
        <f>I30*Тарифы!D25*$C$4</f>
        <v>25038.7</v>
      </c>
      <c r="K30" s="23"/>
      <c r="L30" s="24">
        <f>K30*Тарифы!E25*$C$4</f>
        <v>0</v>
      </c>
      <c r="M30" s="37">
        <f t="shared" si="1"/>
        <v>82</v>
      </c>
      <c r="N30" s="38">
        <f t="shared" si="1"/>
        <v>25038.7</v>
      </c>
      <c r="O30" s="37">
        <f t="shared" si="2"/>
        <v>129</v>
      </c>
      <c r="P30" s="38">
        <f t="shared" si="2"/>
        <v>36519.86</v>
      </c>
      <c r="Q30" s="23">
        <v>0</v>
      </c>
      <c r="R30" s="24">
        <f>Q30*Тарифы!F25*$C$4</f>
        <v>0</v>
      </c>
      <c r="S30" s="23"/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92</v>
      </c>
      <c r="X30" s="24">
        <f>W30*Тарифы!H25*$C$4</f>
        <v>90882.2</v>
      </c>
      <c r="Y30" s="23"/>
      <c r="Z30" s="24">
        <f>Y30*Тарифы!I25*$C$4</f>
        <v>0</v>
      </c>
      <c r="AA30" s="37">
        <f t="shared" si="4"/>
        <v>92</v>
      </c>
      <c r="AB30" s="38">
        <f t="shared" si="4"/>
        <v>90882.2</v>
      </c>
      <c r="AC30" s="40">
        <f t="shared" si="5"/>
        <v>127402.06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/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/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0</v>
      </c>
      <c r="D32" s="22">
        <f>C32*Тарифы!B27*$C$4</f>
        <v>0</v>
      </c>
      <c r="E32" s="23">
        <v>0</v>
      </c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150</v>
      </c>
      <c r="J32" s="24">
        <f>I32*Тарифы!D27*$C$4</f>
        <v>34618.5</v>
      </c>
      <c r="K32" s="23"/>
      <c r="L32" s="24">
        <f>K32*Тарифы!E27*$C$4</f>
        <v>0</v>
      </c>
      <c r="M32" s="37">
        <f t="shared" si="1"/>
        <v>150</v>
      </c>
      <c r="N32" s="38">
        <f t="shared" si="1"/>
        <v>34618.5</v>
      </c>
      <c r="O32" s="37">
        <f t="shared" si="2"/>
        <v>150</v>
      </c>
      <c r="P32" s="38">
        <f t="shared" si="2"/>
        <v>34618.5</v>
      </c>
      <c r="Q32" s="23">
        <v>0</v>
      </c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/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34618.5</v>
      </c>
    </row>
    <row r="33" spans="1:29" s="10" customFormat="1">
      <c r="A33" s="43"/>
      <c r="B33" s="44" t="s">
        <v>107</v>
      </c>
      <c r="C33" s="37">
        <f t="shared" ref="C33:AC33" si="6">SUM(C9:C32)</f>
        <v>3345</v>
      </c>
      <c r="D33" s="38">
        <f t="shared" si="6"/>
        <v>1347210.3900000004</v>
      </c>
      <c r="E33" s="37">
        <f t="shared" si="6"/>
        <v>0</v>
      </c>
      <c r="F33" s="38">
        <f t="shared" si="6"/>
        <v>0</v>
      </c>
      <c r="G33" s="37">
        <f t="shared" si="6"/>
        <v>3345</v>
      </c>
      <c r="H33" s="38">
        <f t="shared" si="6"/>
        <v>1347210.3900000004</v>
      </c>
      <c r="I33" s="37">
        <f t="shared" si="6"/>
        <v>3606</v>
      </c>
      <c r="J33" s="38">
        <f t="shared" si="6"/>
        <v>1448932.33</v>
      </c>
      <c r="K33" s="37">
        <f t="shared" si="6"/>
        <v>0</v>
      </c>
      <c r="L33" s="38">
        <f t="shared" si="6"/>
        <v>0</v>
      </c>
      <c r="M33" s="37">
        <f t="shared" si="6"/>
        <v>3606</v>
      </c>
      <c r="N33" s="38">
        <f t="shared" si="6"/>
        <v>1448932.33</v>
      </c>
      <c r="O33" s="37">
        <f t="shared" si="6"/>
        <v>6951</v>
      </c>
      <c r="P33" s="38">
        <f t="shared" si="6"/>
        <v>2796142.72</v>
      </c>
      <c r="Q33" s="39">
        <f t="shared" si="6"/>
        <v>174</v>
      </c>
      <c r="R33" s="40">
        <f t="shared" si="6"/>
        <v>72115.14</v>
      </c>
      <c r="S33" s="39">
        <f t="shared" si="6"/>
        <v>0</v>
      </c>
      <c r="T33" s="40">
        <f t="shared" si="6"/>
        <v>0</v>
      </c>
      <c r="U33" s="39">
        <f t="shared" si="6"/>
        <v>174</v>
      </c>
      <c r="V33" s="40">
        <f t="shared" si="6"/>
        <v>72115.14</v>
      </c>
      <c r="W33" s="37">
        <f t="shared" si="6"/>
        <v>5002</v>
      </c>
      <c r="X33" s="38">
        <f t="shared" si="6"/>
        <v>4682230.9300000006</v>
      </c>
      <c r="Y33" s="37">
        <f t="shared" si="6"/>
        <v>0</v>
      </c>
      <c r="Z33" s="38">
        <f t="shared" si="6"/>
        <v>0</v>
      </c>
      <c r="AA33" s="37">
        <f t="shared" si="6"/>
        <v>5002</v>
      </c>
      <c r="AB33" s="38">
        <f t="shared" si="6"/>
        <v>4682230.9300000006</v>
      </c>
      <c r="AC33" s="40">
        <f t="shared" si="6"/>
        <v>7550488.7899999982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35.25" customHeight="1">
      <c r="A37" s="130" t="s">
        <v>111</v>
      </c>
      <c r="B37" s="130"/>
      <c r="C37" s="130"/>
      <c r="D37" s="130"/>
      <c r="E37" s="130"/>
      <c r="F37" s="27">
        <f>F2</f>
        <v>150013</v>
      </c>
      <c r="G37" s="166" t="str">
        <f>VLOOKUP(F37,Списки!$A$1:$B$68,2,0)</f>
        <v>НУЗ "Узловая больница на ст. Владикавказ ОАО "РЖД"</v>
      </c>
      <c r="H37" s="166"/>
      <c r="I37" s="166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0</v>
      </c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120</v>
      </c>
      <c r="J44" s="24">
        <f>I44*Тарифы!D4*$C$4</f>
        <v>52212</v>
      </c>
      <c r="K44" s="23"/>
      <c r="L44" s="24">
        <f>K44*Тарифы!E4*$C$4</f>
        <v>0</v>
      </c>
      <c r="M44" s="37">
        <f>I44+K44</f>
        <v>120</v>
      </c>
      <c r="N44" s="38">
        <f>J44+L44</f>
        <v>52212</v>
      </c>
      <c r="O44" s="37">
        <f>G44+M44</f>
        <v>120</v>
      </c>
      <c r="P44" s="38">
        <f>H44+N44</f>
        <v>52212</v>
      </c>
      <c r="Q44" s="23">
        <v>0</v>
      </c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240</v>
      </c>
      <c r="X44" s="24">
        <f>W44*Тарифы!H4*$C$4</f>
        <v>251599.19999999998</v>
      </c>
      <c r="Y44" s="23"/>
      <c r="Z44" s="24">
        <f>Y44*Тарифы!I4*$C$4</f>
        <v>0</v>
      </c>
      <c r="AA44" s="37">
        <f>W44+Y44</f>
        <v>240</v>
      </c>
      <c r="AB44" s="38">
        <f>X44+Z44</f>
        <v>251599.19999999998</v>
      </c>
      <c r="AC44" s="40">
        <f>P44+V44+AB44</f>
        <v>303811.19999999995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>
        <v>0</v>
      </c>
      <c r="J45" s="24">
        <f>I45*Тарифы!D5*$C$4</f>
        <v>0</v>
      </c>
      <c r="K45" s="23"/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>
        <v>0</v>
      </c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>
        <v>0</v>
      </c>
      <c r="X45" s="24">
        <f>W45*Тарифы!H5*$C$4</f>
        <v>0</v>
      </c>
      <c r="Y45" s="23"/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</row>
    <row r="46" spans="1:29">
      <c r="A46" s="41">
        <v>3</v>
      </c>
      <c r="B46" s="42" t="s">
        <v>70</v>
      </c>
      <c r="C46" s="21">
        <v>202</v>
      </c>
      <c r="D46" s="22">
        <f>C46*Тарифы!B6*$C$4</f>
        <v>62165.5</v>
      </c>
      <c r="E46" s="23"/>
      <c r="F46" s="24">
        <f>E46*Тарифы!C6*$C$4</f>
        <v>0</v>
      </c>
      <c r="G46" s="37">
        <f t="shared" si="7"/>
        <v>202</v>
      </c>
      <c r="H46" s="38">
        <f t="shared" si="7"/>
        <v>62165.5</v>
      </c>
      <c r="I46" s="23">
        <v>433</v>
      </c>
      <c r="J46" s="24">
        <f>I46*Тарифы!D6*$C$4</f>
        <v>166570.76999999999</v>
      </c>
      <c r="K46" s="23"/>
      <c r="L46" s="24">
        <f>K46*Тарифы!E6*$C$4</f>
        <v>0</v>
      </c>
      <c r="M46" s="37">
        <f t="shared" si="8"/>
        <v>433</v>
      </c>
      <c r="N46" s="38">
        <f t="shared" si="8"/>
        <v>166570.76999999999</v>
      </c>
      <c r="O46" s="37">
        <f t="shared" si="9"/>
        <v>635</v>
      </c>
      <c r="P46" s="38">
        <f t="shared" si="9"/>
        <v>228736.27</v>
      </c>
      <c r="Q46" s="23">
        <v>30</v>
      </c>
      <c r="R46" s="24">
        <f>Q46*Тарифы!F6*$C$4</f>
        <v>11820</v>
      </c>
      <c r="S46" s="23"/>
      <c r="T46" s="24">
        <f>S46*Тарифы!G6*$C$4</f>
        <v>0</v>
      </c>
      <c r="U46" s="39">
        <f t="shared" si="10"/>
        <v>30</v>
      </c>
      <c r="V46" s="40">
        <f t="shared" si="10"/>
        <v>11820</v>
      </c>
      <c r="W46" s="23">
        <v>1484</v>
      </c>
      <c r="X46" s="24">
        <f>W46*Тарифы!H6*$C$4</f>
        <v>1211671.1599999999</v>
      </c>
      <c r="Y46" s="23"/>
      <c r="Z46" s="24">
        <f>Y46*Тарифы!I6*$C$4</f>
        <v>0</v>
      </c>
      <c r="AA46" s="37">
        <f t="shared" si="11"/>
        <v>1484</v>
      </c>
      <c r="AB46" s="38">
        <f t="shared" si="11"/>
        <v>1211671.1599999999</v>
      </c>
      <c r="AC46" s="40">
        <f t="shared" si="12"/>
        <v>1452227.43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/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/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/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/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/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/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/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/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33</v>
      </c>
      <c r="D51" s="22">
        <f>C51*Тарифы!B11*$C$4</f>
        <v>19443.600000000002</v>
      </c>
      <c r="E51" s="23"/>
      <c r="F51" s="24">
        <f>E51*Тарифы!C11*$C$4</f>
        <v>0</v>
      </c>
      <c r="G51" s="37">
        <f t="shared" si="7"/>
        <v>33</v>
      </c>
      <c r="H51" s="38">
        <f t="shared" si="7"/>
        <v>19443.600000000002</v>
      </c>
      <c r="I51" s="23">
        <v>39</v>
      </c>
      <c r="J51" s="24">
        <f>I51*Тарифы!D11*$C$4</f>
        <v>28723.5</v>
      </c>
      <c r="K51" s="23"/>
      <c r="L51" s="24">
        <f>K51*Тарифы!E11*$C$4</f>
        <v>0</v>
      </c>
      <c r="M51" s="37">
        <f t="shared" si="8"/>
        <v>39</v>
      </c>
      <c r="N51" s="38">
        <f t="shared" si="8"/>
        <v>28723.5</v>
      </c>
      <c r="O51" s="37">
        <f t="shared" si="9"/>
        <v>72</v>
      </c>
      <c r="P51" s="38">
        <f t="shared" si="9"/>
        <v>48167.100000000006</v>
      </c>
      <c r="Q51" s="23">
        <v>0</v>
      </c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206</v>
      </c>
      <c r="X51" s="24">
        <f>W51*Тарифы!H11*$C$4</f>
        <v>292785.74</v>
      </c>
      <c r="Y51" s="23"/>
      <c r="Z51" s="24">
        <f>Y51*Тарифы!I11*$C$4</f>
        <v>0</v>
      </c>
      <c r="AA51" s="37">
        <f t="shared" si="11"/>
        <v>206</v>
      </c>
      <c r="AB51" s="38">
        <f t="shared" si="11"/>
        <v>292785.74</v>
      </c>
      <c r="AC51" s="40">
        <f t="shared" si="12"/>
        <v>340952.83999999997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/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/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22</v>
      </c>
      <c r="D53" s="22">
        <f>C53*Тарифы!B13*$C$4</f>
        <v>7903.06</v>
      </c>
      <c r="E53" s="23"/>
      <c r="F53" s="24">
        <f>E53*Тарифы!C13*$C$4</f>
        <v>0</v>
      </c>
      <c r="G53" s="37">
        <f t="shared" si="7"/>
        <v>22</v>
      </c>
      <c r="H53" s="38">
        <f t="shared" si="7"/>
        <v>7903.06</v>
      </c>
      <c r="I53" s="23">
        <v>301</v>
      </c>
      <c r="J53" s="24">
        <f>I53*Тарифы!D13*$C$4</f>
        <v>135161.04</v>
      </c>
      <c r="K53" s="23"/>
      <c r="L53" s="24">
        <f>K53*Тарифы!E13*$C$4</f>
        <v>0</v>
      </c>
      <c r="M53" s="37">
        <f t="shared" si="8"/>
        <v>301</v>
      </c>
      <c r="N53" s="38">
        <f t="shared" si="8"/>
        <v>135161.04</v>
      </c>
      <c r="O53" s="37">
        <f t="shared" si="9"/>
        <v>323</v>
      </c>
      <c r="P53" s="38">
        <f t="shared" si="9"/>
        <v>143064.1</v>
      </c>
      <c r="Q53" s="23">
        <v>16</v>
      </c>
      <c r="R53" s="24">
        <f>Q53*Тарифы!F13*$C$4</f>
        <v>7358.56</v>
      </c>
      <c r="S53" s="23"/>
      <c r="T53" s="24">
        <f>S53*Тарифы!G13*$C$4</f>
        <v>0</v>
      </c>
      <c r="U53" s="39">
        <f t="shared" si="10"/>
        <v>16</v>
      </c>
      <c r="V53" s="40">
        <f t="shared" si="10"/>
        <v>7358.56</v>
      </c>
      <c r="W53" s="23">
        <v>487</v>
      </c>
      <c r="X53" s="24">
        <f>W53*Тарифы!H13*$C$4</f>
        <v>495809.83</v>
      </c>
      <c r="Y53" s="23"/>
      <c r="Z53" s="24">
        <f>Y53*Тарифы!I13*$C$4</f>
        <v>0</v>
      </c>
      <c r="AA53" s="37">
        <f t="shared" si="11"/>
        <v>487</v>
      </c>
      <c r="AB53" s="38">
        <f t="shared" si="11"/>
        <v>495809.83</v>
      </c>
      <c r="AC53" s="40">
        <f t="shared" si="12"/>
        <v>646232.49</v>
      </c>
    </row>
    <row r="54" spans="1:29">
      <c r="A54" s="41">
        <v>11</v>
      </c>
      <c r="B54" s="42" t="s">
        <v>78</v>
      </c>
      <c r="C54" s="21">
        <v>0</v>
      </c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30</v>
      </c>
      <c r="J54" s="24">
        <f>I54*Тарифы!D14*$C$4</f>
        <v>17277</v>
      </c>
      <c r="K54" s="23"/>
      <c r="L54" s="24">
        <f>K54*Тарифы!E14*$C$4</f>
        <v>0</v>
      </c>
      <c r="M54" s="37">
        <f t="shared" si="8"/>
        <v>30</v>
      </c>
      <c r="N54" s="38">
        <f t="shared" si="8"/>
        <v>17277</v>
      </c>
      <c r="O54" s="37">
        <f t="shared" si="9"/>
        <v>30</v>
      </c>
      <c r="P54" s="38">
        <f t="shared" si="9"/>
        <v>17277</v>
      </c>
      <c r="Q54" s="23">
        <v>0</v>
      </c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9</v>
      </c>
      <c r="X54" s="24">
        <f>W54*Тарифы!H14*$C$4</f>
        <v>9525.69</v>
      </c>
      <c r="Y54" s="23"/>
      <c r="Z54" s="24">
        <f>Y54*Тарифы!I14*$C$4</f>
        <v>0</v>
      </c>
      <c r="AA54" s="37">
        <f t="shared" si="11"/>
        <v>9</v>
      </c>
      <c r="AB54" s="38">
        <f t="shared" si="11"/>
        <v>9525.69</v>
      </c>
      <c r="AC54" s="40">
        <f t="shared" si="12"/>
        <v>26802.690000000002</v>
      </c>
    </row>
    <row r="55" spans="1:29">
      <c r="A55" s="41">
        <v>12</v>
      </c>
      <c r="B55" s="42" t="s">
        <v>79</v>
      </c>
      <c r="C55" s="21">
        <v>7</v>
      </c>
      <c r="D55" s="22">
        <f>C55*Тарифы!B15*$C$4</f>
        <v>2293.48</v>
      </c>
      <c r="E55" s="23"/>
      <c r="F55" s="24">
        <f>E55*Тарифы!C15*$C$4</f>
        <v>0</v>
      </c>
      <c r="G55" s="37">
        <f t="shared" si="7"/>
        <v>7</v>
      </c>
      <c r="H55" s="38">
        <f t="shared" si="7"/>
        <v>2293.48</v>
      </c>
      <c r="I55" s="23">
        <v>32</v>
      </c>
      <c r="J55" s="24">
        <f>I55*Тарифы!D15*$C$4</f>
        <v>13105.6</v>
      </c>
      <c r="K55" s="23"/>
      <c r="L55" s="24">
        <f>K55*Тарифы!E15*$C$4</f>
        <v>0</v>
      </c>
      <c r="M55" s="37">
        <f t="shared" si="8"/>
        <v>32</v>
      </c>
      <c r="N55" s="38">
        <f t="shared" si="8"/>
        <v>13105.6</v>
      </c>
      <c r="O55" s="37">
        <f t="shared" si="9"/>
        <v>39</v>
      </c>
      <c r="P55" s="38">
        <f t="shared" si="9"/>
        <v>15399.08</v>
      </c>
      <c r="Q55" s="23">
        <v>10</v>
      </c>
      <c r="R55" s="24">
        <f>Q55*Тарифы!F15*$C$4</f>
        <v>4194.7000000000007</v>
      </c>
      <c r="S55" s="23"/>
      <c r="T55" s="24">
        <f>S55*Тарифы!G15*$C$4</f>
        <v>0</v>
      </c>
      <c r="U55" s="39">
        <f t="shared" si="10"/>
        <v>10</v>
      </c>
      <c r="V55" s="40">
        <f t="shared" si="10"/>
        <v>4194.7000000000007</v>
      </c>
      <c r="W55" s="23">
        <v>78</v>
      </c>
      <c r="X55" s="24">
        <f>W55*Тарифы!H15*$C$4</f>
        <v>74693.58</v>
      </c>
      <c r="Y55" s="23"/>
      <c r="Z55" s="24">
        <f>Y55*Тарифы!I15*$C$4</f>
        <v>0</v>
      </c>
      <c r="AA55" s="37">
        <f t="shared" si="11"/>
        <v>78</v>
      </c>
      <c r="AB55" s="38">
        <f t="shared" si="11"/>
        <v>74693.58</v>
      </c>
      <c r="AC55" s="40">
        <f t="shared" si="12"/>
        <v>94287.360000000001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40</v>
      </c>
      <c r="J56" s="24">
        <f>I56*Тарифы!D16*$C$4</f>
        <v>16382</v>
      </c>
      <c r="K56" s="23"/>
      <c r="L56" s="24">
        <f>K56*Тарифы!E16*$C$4</f>
        <v>0</v>
      </c>
      <c r="M56" s="37">
        <f t="shared" si="8"/>
        <v>40</v>
      </c>
      <c r="N56" s="38">
        <f t="shared" si="8"/>
        <v>16382</v>
      </c>
      <c r="O56" s="37">
        <f t="shared" si="9"/>
        <v>40</v>
      </c>
      <c r="P56" s="38">
        <f t="shared" si="9"/>
        <v>16382</v>
      </c>
      <c r="Q56" s="23">
        <v>0</v>
      </c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0</v>
      </c>
      <c r="X56" s="24">
        <f>W56*Тарифы!H16*$C$4</f>
        <v>0</v>
      </c>
      <c r="Y56" s="23"/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16382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/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/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/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/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/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/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0</v>
      </c>
      <c r="J60" s="24">
        <f>I60*Тарифы!D20*$C$4</f>
        <v>0</v>
      </c>
      <c r="K60" s="23"/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>
        <v>0</v>
      </c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0</v>
      </c>
      <c r="X60" s="24">
        <f>W60*Тарифы!H20*$C$4</f>
        <v>0</v>
      </c>
      <c r="Y60" s="23"/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23</v>
      </c>
      <c r="J61" s="24">
        <f>I61*Тарифы!D21*$C$4</f>
        <v>7551.82</v>
      </c>
      <c r="K61" s="23"/>
      <c r="L61" s="24">
        <f>K61*Тарифы!E21*$C$4</f>
        <v>0</v>
      </c>
      <c r="M61" s="37">
        <f t="shared" si="8"/>
        <v>23</v>
      </c>
      <c r="N61" s="38">
        <f t="shared" si="8"/>
        <v>7551.82</v>
      </c>
      <c r="O61" s="37">
        <f t="shared" si="9"/>
        <v>23</v>
      </c>
      <c r="P61" s="38">
        <f t="shared" si="9"/>
        <v>7551.82</v>
      </c>
      <c r="Q61" s="23">
        <v>0</v>
      </c>
      <c r="R61" s="24">
        <f>Q61*Тарифы!F21*$C$4</f>
        <v>0</v>
      </c>
      <c r="S61" s="23"/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26</v>
      </c>
      <c r="X61" s="24">
        <f>W61*Тарифы!H21*$C$4</f>
        <v>17297.54</v>
      </c>
      <c r="Y61" s="23"/>
      <c r="Z61" s="24">
        <f>Y61*Тарифы!I21*$C$4</f>
        <v>0</v>
      </c>
      <c r="AA61" s="37">
        <f t="shared" si="11"/>
        <v>26</v>
      </c>
      <c r="AB61" s="38">
        <f t="shared" si="11"/>
        <v>17297.54</v>
      </c>
      <c r="AC61" s="40">
        <f t="shared" si="12"/>
        <v>24849.360000000001</v>
      </c>
    </row>
    <row r="62" spans="1:29">
      <c r="A62" s="41">
        <v>19</v>
      </c>
      <c r="B62" s="42" t="s">
        <v>86</v>
      </c>
      <c r="C62" s="21">
        <v>1182</v>
      </c>
      <c r="D62" s="22">
        <f>C62*Тарифы!B22*$C$4</f>
        <v>510293.04000000004</v>
      </c>
      <c r="E62" s="23"/>
      <c r="F62" s="24">
        <f>E62*Тарифы!C22*$C$4</f>
        <v>0</v>
      </c>
      <c r="G62" s="37">
        <f t="shared" si="7"/>
        <v>1182</v>
      </c>
      <c r="H62" s="38">
        <f t="shared" si="7"/>
        <v>510293.04000000004</v>
      </c>
      <c r="I62" s="23">
        <v>146</v>
      </c>
      <c r="J62" s="24">
        <f>I62*Тарифы!D22*$C$4</f>
        <v>78788.899999999994</v>
      </c>
      <c r="K62" s="23"/>
      <c r="L62" s="24">
        <f>K62*Тарифы!E22*$C$4</f>
        <v>0</v>
      </c>
      <c r="M62" s="37">
        <f t="shared" si="8"/>
        <v>146</v>
      </c>
      <c r="N62" s="38">
        <f t="shared" si="8"/>
        <v>78788.899999999994</v>
      </c>
      <c r="O62" s="37">
        <f t="shared" si="9"/>
        <v>1328</v>
      </c>
      <c r="P62" s="38">
        <f t="shared" si="9"/>
        <v>589081.94000000006</v>
      </c>
      <c r="Q62" s="23">
        <v>0</v>
      </c>
      <c r="R62" s="24">
        <f>Q62*Тарифы!F22*$C$4</f>
        <v>0</v>
      </c>
      <c r="S62" s="23"/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45</v>
      </c>
      <c r="X62" s="24">
        <f>W62*Тарифы!H22*$C$4</f>
        <v>70762.5</v>
      </c>
      <c r="Y62" s="23"/>
      <c r="Z62" s="24">
        <f>Y62*Тарифы!I22*$C$4</f>
        <v>0</v>
      </c>
      <c r="AA62" s="37">
        <f t="shared" si="11"/>
        <v>45</v>
      </c>
      <c r="AB62" s="38">
        <f t="shared" si="11"/>
        <v>70762.5</v>
      </c>
      <c r="AC62" s="40">
        <f t="shared" si="12"/>
        <v>659844.44000000006</v>
      </c>
    </row>
    <row r="63" spans="1:29">
      <c r="A63" s="41">
        <v>20</v>
      </c>
      <c r="B63" s="42" t="s">
        <v>87</v>
      </c>
      <c r="C63" s="23">
        <v>173</v>
      </c>
      <c r="D63" s="22">
        <f>C63*Тарифы!B23*$C$4</f>
        <v>43743.049999999996</v>
      </c>
      <c r="E63" s="23"/>
      <c r="F63" s="24">
        <f>E63*Тарифы!C23*$C$4</f>
        <v>0</v>
      </c>
      <c r="G63" s="37">
        <f t="shared" si="7"/>
        <v>173</v>
      </c>
      <c r="H63" s="38">
        <f t="shared" si="7"/>
        <v>43743.049999999996</v>
      </c>
      <c r="I63" s="23">
        <v>727</v>
      </c>
      <c r="J63" s="24">
        <f>I63*Тарифы!D23*$C$4</f>
        <v>229775.62</v>
      </c>
      <c r="K63" s="23"/>
      <c r="L63" s="24">
        <f>K63*Тарифы!E23*$C$4</f>
        <v>0</v>
      </c>
      <c r="M63" s="37">
        <f t="shared" si="8"/>
        <v>727</v>
      </c>
      <c r="N63" s="38">
        <f t="shared" si="8"/>
        <v>229775.62</v>
      </c>
      <c r="O63" s="37">
        <f t="shared" si="9"/>
        <v>900</v>
      </c>
      <c r="P63" s="38">
        <f t="shared" si="9"/>
        <v>273518.67</v>
      </c>
      <c r="Q63" s="23">
        <v>0</v>
      </c>
      <c r="R63" s="24">
        <f>Q63*Тарифы!F23*$C$4</f>
        <v>0</v>
      </c>
      <c r="S63" s="23"/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222</v>
      </c>
      <c r="X63" s="24">
        <f>W63*Тарифы!H23*$C$4</f>
        <v>221540.46</v>
      </c>
      <c r="Y63" s="23"/>
      <c r="Z63" s="24">
        <f>Y63*Тарифы!I23*$C$4</f>
        <v>0</v>
      </c>
      <c r="AA63" s="37">
        <f t="shared" si="11"/>
        <v>222</v>
      </c>
      <c r="AB63" s="38">
        <f t="shared" si="11"/>
        <v>221540.46</v>
      </c>
      <c r="AC63" s="40">
        <f t="shared" si="12"/>
        <v>495059.13</v>
      </c>
    </row>
    <row r="64" spans="1:29">
      <c r="A64" s="41">
        <v>21</v>
      </c>
      <c r="B64" s="42" t="s">
        <v>88</v>
      </c>
      <c r="C64" s="23">
        <v>157</v>
      </c>
      <c r="D64" s="22">
        <f>C64*Тарифы!B24*$C$4</f>
        <v>31670.04</v>
      </c>
      <c r="E64" s="23"/>
      <c r="F64" s="24">
        <f>E64*Тарифы!C24*$C$4</f>
        <v>0</v>
      </c>
      <c r="G64" s="37">
        <f t="shared" si="7"/>
        <v>157</v>
      </c>
      <c r="H64" s="38">
        <f t="shared" si="7"/>
        <v>31670.04</v>
      </c>
      <c r="I64" s="23">
        <v>275</v>
      </c>
      <c r="J64" s="24">
        <f>I64*Тарифы!D24*$C$4</f>
        <v>69341.25</v>
      </c>
      <c r="K64" s="23"/>
      <c r="L64" s="24">
        <f>K64*Тарифы!E24*$C$4</f>
        <v>0</v>
      </c>
      <c r="M64" s="37">
        <f t="shared" si="8"/>
        <v>275</v>
      </c>
      <c r="N64" s="38">
        <f t="shared" si="8"/>
        <v>69341.25</v>
      </c>
      <c r="O64" s="37">
        <f t="shared" si="9"/>
        <v>432</v>
      </c>
      <c r="P64" s="38">
        <f t="shared" si="9"/>
        <v>101011.29000000001</v>
      </c>
      <c r="Q64" s="23">
        <v>0</v>
      </c>
      <c r="R64" s="24">
        <f>Q64*Тарифы!F24*$C$4</f>
        <v>0</v>
      </c>
      <c r="S64" s="23"/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>
        <v>220</v>
      </c>
      <c r="X64" s="24">
        <f>W64*Тарифы!H24*$C$4</f>
        <v>161887</v>
      </c>
      <c r="Y64" s="23"/>
      <c r="Z64" s="24">
        <f>Y64*Тарифы!I24*$C$4</f>
        <v>0</v>
      </c>
      <c r="AA64" s="37">
        <f t="shared" si="11"/>
        <v>220</v>
      </c>
      <c r="AB64" s="38">
        <f t="shared" si="11"/>
        <v>161887</v>
      </c>
      <c r="AC64" s="40">
        <f t="shared" si="12"/>
        <v>262898.29000000004</v>
      </c>
    </row>
    <row r="65" spans="1:29">
      <c r="A65" s="41">
        <v>22</v>
      </c>
      <c r="B65" s="42" t="s">
        <v>89</v>
      </c>
      <c r="C65" s="23">
        <v>20</v>
      </c>
      <c r="D65" s="22">
        <f>C65*Тарифы!B25*$C$4</f>
        <v>4885.6000000000004</v>
      </c>
      <c r="E65" s="23"/>
      <c r="F65" s="24">
        <f>E65*Тарифы!C25*$C$4</f>
        <v>0</v>
      </c>
      <c r="G65" s="37">
        <f t="shared" si="7"/>
        <v>20</v>
      </c>
      <c r="H65" s="38">
        <f t="shared" si="7"/>
        <v>4885.6000000000004</v>
      </c>
      <c r="I65" s="23">
        <v>36</v>
      </c>
      <c r="J65" s="24">
        <f>I65*Тарифы!D25*$C$4</f>
        <v>10992.6</v>
      </c>
      <c r="K65" s="23"/>
      <c r="L65" s="24">
        <f>K65*Тарифы!E25*$C$4</f>
        <v>0</v>
      </c>
      <c r="M65" s="37">
        <f t="shared" si="8"/>
        <v>36</v>
      </c>
      <c r="N65" s="38">
        <f t="shared" si="8"/>
        <v>10992.6</v>
      </c>
      <c r="O65" s="37">
        <f t="shared" si="9"/>
        <v>56</v>
      </c>
      <c r="P65" s="38">
        <f t="shared" si="9"/>
        <v>15878.2</v>
      </c>
      <c r="Q65" s="23">
        <v>0</v>
      </c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68</v>
      </c>
      <c r="X65" s="24">
        <f>W65*Тарифы!H25*$C$4</f>
        <v>67173.8</v>
      </c>
      <c r="Y65" s="23"/>
      <c r="Z65" s="24">
        <f>Y65*Тарифы!I25*$C$4</f>
        <v>0</v>
      </c>
      <c r="AA65" s="37">
        <f t="shared" si="11"/>
        <v>68</v>
      </c>
      <c r="AB65" s="38">
        <f t="shared" si="11"/>
        <v>67173.8</v>
      </c>
      <c r="AC65" s="40">
        <f t="shared" si="12"/>
        <v>83052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/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/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0</v>
      </c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70</v>
      </c>
      <c r="J67" s="24">
        <f>I67*Тарифы!D27*$C$4</f>
        <v>16155.3</v>
      </c>
      <c r="K67" s="23"/>
      <c r="L67" s="24">
        <f>K67*Тарифы!E27*$C$4</f>
        <v>0</v>
      </c>
      <c r="M67" s="37">
        <f t="shared" si="8"/>
        <v>70</v>
      </c>
      <c r="N67" s="38">
        <f t="shared" si="8"/>
        <v>16155.3</v>
      </c>
      <c r="O67" s="37">
        <f t="shared" si="9"/>
        <v>70</v>
      </c>
      <c r="P67" s="38">
        <f t="shared" si="9"/>
        <v>16155.3</v>
      </c>
      <c r="Q67" s="23">
        <v>0</v>
      </c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/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16155.3</v>
      </c>
    </row>
    <row r="68" spans="1:29" s="10" customFormat="1">
      <c r="A68" s="43"/>
      <c r="B68" s="44" t="s">
        <v>107</v>
      </c>
      <c r="C68" s="37">
        <f t="shared" ref="C68:AC68" si="13">SUM(C44:C67)</f>
        <v>1796</v>
      </c>
      <c r="D68" s="38">
        <f t="shared" si="13"/>
        <v>682397.37000000011</v>
      </c>
      <c r="E68" s="37">
        <f t="shared" si="13"/>
        <v>0</v>
      </c>
      <c r="F68" s="38">
        <f t="shared" si="13"/>
        <v>0</v>
      </c>
      <c r="G68" s="37">
        <f t="shared" si="13"/>
        <v>1796</v>
      </c>
      <c r="H68" s="38">
        <f t="shared" si="13"/>
        <v>682397.37000000011</v>
      </c>
      <c r="I68" s="37">
        <f t="shared" si="13"/>
        <v>2272</v>
      </c>
      <c r="J68" s="38">
        <f t="shared" si="13"/>
        <v>842037.4</v>
      </c>
      <c r="K68" s="37">
        <f t="shared" si="13"/>
        <v>0</v>
      </c>
      <c r="L68" s="38">
        <f t="shared" si="13"/>
        <v>0</v>
      </c>
      <c r="M68" s="37">
        <f t="shared" si="13"/>
        <v>2272</v>
      </c>
      <c r="N68" s="38">
        <f t="shared" si="13"/>
        <v>842037.4</v>
      </c>
      <c r="O68" s="37">
        <f t="shared" si="13"/>
        <v>4068</v>
      </c>
      <c r="P68" s="38">
        <f t="shared" si="13"/>
        <v>1524434.77</v>
      </c>
      <c r="Q68" s="39">
        <f t="shared" si="13"/>
        <v>56</v>
      </c>
      <c r="R68" s="40">
        <f t="shared" si="13"/>
        <v>23373.260000000002</v>
      </c>
      <c r="S68" s="39">
        <f t="shared" si="13"/>
        <v>0</v>
      </c>
      <c r="T68" s="40">
        <f t="shared" si="13"/>
        <v>0</v>
      </c>
      <c r="U68" s="39">
        <f t="shared" si="13"/>
        <v>56</v>
      </c>
      <c r="V68" s="40">
        <f t="shared" si="13"/>
        <v>23373.260000000002</v>
      </c>
      <c r="W68" s="37">
        <f t="shared" si="13"/>
        <v>3085</v>
      </c>
      <c r="X68" s="38">
        <f t="shared" si="13"/>
        <v>2874746.4999999995</v>
      </c>
      <c r="Y68" s="37">
        <f t="shared" si="13"/>
        <v>0</v>
      </c>
      <c r="Z68" s="38">
        <f t="shared" si="13"/>
        <v>0</v>
      </c>
      <c r="AA68" s="37">
        <f t="shared" si="13"/>
        <v>3085</v>
      </c>
      <c r="AB68" s="38">
        <f t="shared" si="13"/>
        <v>2874746.4999999995</v>
      </c>
      <c r="AC68" s="40">
        <f t="shared" si="13"/>
        <v>4422554.5299999993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30.75" customHeight="1">
      <c r="A72" s="130" t="s">
        <v>111</v>
      </c>
      <c r="B72" s="130"/>
      <c r="C72" s="130"/>
      <c r="D72" s="130"/>
      <c r="E72" s="130"/>
      <c r="F72" s="27">
        <f>F2</f>
        <v>150013</v>
      </c>
      <c r="G72" s="166" t="str">
        <f>VLOOKUP(F72,Списки!$A$1:$B$68,2,0)</f>
        <v>НУЗ "Узловая больница на ст. Владикавказ ОАО "РЖД"</v>
      </c>
      <c r="H72" s="166"/>
      <c r="I72" s="166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450</v>
      </c>
      <c r="J79" s="24">
        <f>J9+J44</f>
        <v>195795</v>
      </c>
      <c r="K79" s="23">
        <f>K9+K44</f>
        <v>0</v>
      </c>
      <c r="L79" s="24">
        <f>L9+L44</f>
        <v>0</v>
      </c>
      <c r="M79" s="37">
        <f>I79+K79</f>
        <v>450</v>
      </c>
      <c r="N79" s="38">
        <f>J79+L79</f>
        <v>195795</v>
      </c>
      <c r="O79" s="37">
        <f>G79+M79</f>
        <v>450</v>
      </c>
      <c r="P79" s="38">
        <f>H79+N79</f>
        <v>195795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657</v>
      </c>
      <c r="X79" s="24">
        <f>X9+X44</f>
        <v>688752.80999999994</v>
      </c>
      <c r="Y79" s="23">
        <f>Y9+Y44</f>
        <v>0</v>
      </c>
      <c r="Z79" s="24">
        <f>Z9+Z44</f>
        <v>0</v>
      </c>
      <c r="AA79" s="37">
        <f>W79+Y79</f>
        <v>657</v>
      </c>
      <c r="AB79" s="38">
        <f>X79+Z79</f>
        <v>688752.80999999994</v>
      </c>
      <c r="AC79" s="40">
        <f>P79+V79+AB79</f>
        <v>884547.80999999994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0</v>
      </c>
      <c r="F80" s="24">
        <f t="shared" si="14"/>
        <v>0</v>
      </c>
      <c r="G80" s="37">
        <f t="shared" ref="G80:H102" si="15">C80+E80</f>
        <v>0</v>
      </c>
      <c r="H80" s="38">
        <f t="shared" si="15"/>
        <v>0</v>
      </c>
      <c r="I80" s="23">
        <f t="shared" ref="I80:L95" si="16">I10+I45</f>
        <v>0</v>
      </c>
      <c r="J80" s="24">
        <f t="shared" si="16"/>
        <v>0</v>
      </c>
      <c r="K80" s="23">
        <f t="shared" si="16"/>
        <v>0</v>
      </c>
      <c r="L80" s="24">
        <f t="shared" si="16"/>
        <v>0</v>
      </c>
      <c r="M80" s="37">
        <f t="shared" ref="M80:N102" si="17">I80+K80</f>
        <v>0</v>
      </c>
      <c r="N80" s="38">
        <f t="shared" si="17"/>
        <v>0</v>
      </c>
      <c r="O80" s="37">
        <f t="shared" ref="O80:P102" si="18">G80+M80</f>
        <v>0</v>
      </c>
      <c r="P80" s="38">
        <f t="shared" si="18"/>
        <v>0</v>
      </c>
      <c r="Q80" s="23">
        <f t="shared" ref="Q80:T95" si="19">Q10+Q45</f>
        <v>0</v>
      </c>
      <c r="R80" s="24">
        <f t="shared" si="19"/>
        <v>0</v>
      </c>
      <c r="S80" s="23">
        <f t="shared" si="19"/>
        <v>0</v>
      </c>
      <c r="T80" s="24">
        <f t="shared" si="19"/>
        <v>0</v>
      </c>
      <c r="U80" s="39">
        <f t="shared" ref="U80:V102" si="20">Q80+S80</f>
        <v>0</v>
      </c>
      <c r="V80" s="40">
        <f t="shared" si="20"/>
        <v>0</v>
      </c>
      <c r="W80" s="23">
        <f t="shared" ref="W80:Z95" si="21">W10+W45</f>
        <v>0</v>
      </c>
      <c r="X80" s="24">
        <f t="shared" si="21"/>
        <v>0</v>
      </c>
      <c r="Y80" s="23">
        <f t="shared" si="21"/>
        <v>0</v>
      </c>
      <c r="Z80" s="24">
        <f t="shared" si="21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4"/>
        <v>572</v>
      </c>
      <c r="D81" s="22">
        <f t="shared" si="14"/>
        <v>176033</v>
      </c>
      <c r="E81" s="23">
        <f t="shared" si="14"/>
        <v>0</v>
      </c>
      <c r="F81" s="24">
        <f t="shared" si="14"/>
        <v>0</v>
      </c>
      <c r="G81" s="37">
        <f t="shared" si="15"/>
        <v>572</v>
      </c>
      <c r="H81" s="38">
        <f t="shared" si="15"/>
        <v>176033</v>
      </c>
      <c r="I81" s="23">
        <f t="shared" si="16"/>
        <v>1666</v>
      </c>
      <c r="J81" s="24">
        <f t="shared" si="16"/>
        <v>640893.54</v>
      </c>
      <c r="K81" s="23">
        <f t="shared" si="16"/>
        <v>0</v>
      </c>
      <c r="L81" s="24">
        <f t="shared" si="16"/>
        <v>0</v>
      </c>
      <c r="M81" s="37">
        <f t="shared" si="17"/>
        <v>1666</v>
      </c>
      <c r="N81" s="38">
        <f t="shared" si="17"/>
        <v>640893.54</v>
      </c>
      <c r="O81" s="37">
        <f t="shared" si="18"/>
        <v>2238</v>
      </c>
      <c r="P81" s="38">
        <f t="shared" si="18"/>
        <v>816926.54</v>
      </c>
      <c r="Q81" s="23">
        <f t="shared" si="19"/>
        <v>150</v>
      </c>
      <c r="R81" s="24">
        <f t="shared" si="19"/>
        <v>59100</v>
      </c>
      <c r="S81" s="23">
        <f t="shared" si="19"/>
        <v>0</v>
      </c>
      <c r="T81" s="24">
        <f t="shared" si="19"/>
        <v>0</v>
      </c>
      <c r="U81" s="39">
        <f t="shared" si="20"/>
        <v>150</v>
      </c>
      <c r="V81" s="40">
        <f t="shared" si="20"/>
        <v>59100</v>
      </c>
      <c r="W81" s="23">
        <f t="shared" si="21"/>
        <v>3835</v>
      </c>
      <c r="X81" s="24">
        <f t="shared" si="21"/>
        <v>3131239.15</v>
      </c>
      <c r="Y81" s="23">
        <f t="shared" si="21"/>
        <v>0</v>
      </c>
      <c r="Z81" s="24">
        <f t="shared" si="21"/>
        <v>0</v>
      </c>
      <c r="AA81" s="37">
        <f t="shared" si="22"/>
        <v>3835</v>
      </c>
      <c r="AB81" s="38">
        <f t="shared" si="22"/>
        <v>3131239.15</v>
      </c>
      <c r="AC81" s="40">
        <f t="shared" si="23"/>
        <v>4007265.69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46</v>
      </c>
      <c r="D86" s="22">
        <f t="shared" si="14"/>
        <v>27103.200000000004</v>
      </c>
      <c r="E86" s="23">
        <f t="shared" si="14"/>
        <v>0</v>
      </c>
      <c r="F86" s="24">
        <f t="shared" si="14"/>
        <v>0</v>
      </c>
      <c r="G86" s="37">
        <f t="shared" si="15"/>
        <v>46</v>
      </c>
      <c r="H86" s="38">
        <f t="shared" si="15"/>
        <v>27103.200000000004</v>
      </c>
      <c r="I86" s="23">
        <f t="shared" si="16"/>
        <v>122</v>
      </c>
      <c r="J86" s="24">
        <f t="shared" si="16"/>
        <v>89853</v>
      </c>
      <c r="K86" s="23">
        <f t="shared" si="16"/>
        <v>0</v>
      </c>
      <c r="L86" s="24">
        <f t="shared" si="16"/>
        <v>0</v>
      </c>
      <c r="M86" s="37">
        <f t="shared" si="17"/>
        <v>122</v>
      </c>
      <c r="N86" s="38">
        <f t="shared" si="17"/>
        <v>89853</v>
      </c>
      <c r="O86" s="37">
        <f t="shared" si="18"/>
        <v>168</v>
      </c>
      <c r="P86" s="38">
        <f t="shared" si="18"/>
        <v>116956.20000000001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572</v>
      </c>
      <c r="X86" s="24">
        <f t="shared" si="21"/>
        <v>812977.88</v>
      </c>
      <c r="Y86" s="23">
        <f t="shared" si="21"/>
        <v>0</v>
      </c>
      <c r="Z86" s="24">
        <f t="shared" si="21"/>
        <v>0</v>
      </c>
      <c r="AA86" s="37">
        <f t="shared" si="22"/>
        <v>572</v>
      </c>
      <c r="AB86" s="38">
        <f t="shared" si="22"/>
        <v>812977.88</v>
      </c>
      <c r="AC86" s="40">
        <f t="shared" si="23"/>
        <v>929934.08000000007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71</v>
      </c>
      <c r="D88" s="22">
        <f t="shared" si="14"/>
        <v>25505.33</v>
      </c>
      <c r="E88" s="23">
        <f t="shared" si="14"/>
        <v>0</v>
      </c>
      <c r="F88" s="24">
        <f t="shared" si="14"/>
        <v>0</v>
      </c>
      <c r="G88" s="37">
        <f t="shared" si="15"/>
        <v>71</v>
      </c>
      <c r="H88" s="38">
        <f t="shared" si="15"/>
        <v>25505.33</v>
      </c>
      <c r="I88" s="23">
        <f t="shared" si="16"/>
        <v>803</v>
      </c>
      <c r="J88" s="24">
        <f t="shared" si="16"/>
        <v>360579.12</v>
      </c>
      <c r="K88" s="23">
        <f t="shared" si="16"/>
        <v>0</v>
      </c>
      <c r="L88" s="24">
        <f t="shared" si="16"/>
        <v>0</v>
      </c>
      <c r="M88" s="37">
        <f t="shared" si="17"/>
        <v>803</v>
      </c>
      <c r="N88" s="38">
        <f t="shared" si="17"/>
        <v>360579.12</v>
      </c>
      <c r="O88" s="37">
        <f t="shared" si="18"/>
        <v>874</v>
      </c>
      <c r="P88" s="38">
        <f t="shared" si="18"/>
        <v>386084.45</v>
      </c>
      <c r="Q88" s="23">
        <f t="shared" si="19"/>
        <v>70</v>
      </c>
      <c r="R88" s="24">
        <f t="shared" si="19"/>
        <v>32193.700000000004</v>
      </c>
      <c r="S88" s="23">
        <f t="shared" si="19"/>
        <v>0</v>
      </c>
      <c r="T88" s="24">
        <f t="shared" si="19"/>
        <v>0</v>
      </c>
      <c r="U88" s="39">
        <f t="shared" si="20"/>
        <v>70</v>
      </c>
      <c r="V88" s="40">
        <f t="shared" si="20"/>
        <v>32193.700000000004</v>
      </c>
      <c r="W88" s="23">
        <f t="shared" si="21"/>
        <v>1231</v>
      </c>
      <c r="X88" s="24">
        <f t="shared" si="21"/>
        <v>1253268.79</v>
      </c>
      <c r="Y88" s="23">
        <f t="shared" si="21"/>
        <v>0</v>
      </c>
      <c r="Z88" s="24">
        <f t="shared" si="21"/>
        <v>0</v>
      </c>
      <c r="AA88" s="37">
        <f t="shared" si="22"/>
        <v>1231</v>
      </c>
      <c r="AB88" s="38">
        <f t="shared" si="22"/>
        <v>1253268.79</v>
      </c>
      <c r="AC88" s="40">
        <f t="shared" si="23"/>
        <v>1671546.94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119</v>
      </c>
      <c r="J89" s="24">
        <f t="shared" si="16"/>
        <v>68532.100000000006</v>
      </c>
      <c r="K89" s="23">
        <f t="shared" si="16"/>
        <v>0</v>
      </c>
      <c r="L89" s="24">
        <f t="shared" si="16"/>
        <v>0</v>
      </c>
      <c r="M89" s="37">
        <f t="shared" si="17"/>
        <v>119</v>
      </c>
      <c r="N89" s="38">
        <f t="shared" si="17"/>
        <v>68532.100000000006</v>
      </c>
      <c r="O89" s="37">
        <f t="shared" si="18"/>
        <v>119</v>
      </c>
      <c r="P89" s="38">
        <f t="shared" si="18"/>
        <v>68532.100000000006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84</v>
      </c>
      <c r="X89" s="24">
        <f t="shared" si="21"/>
        <v>88906.44</v>
      </c>
      <c r="Y89" s="23">
        <f t="shared" si="21"/>
        <v>0</v>
      </c>
      <c r="Z89" s="24">
        <f t="shared" si="21"/>
        <v>0</v>
      </c>
      <c r="AA89" s="37">
        <f t="shared" si="22"/>
        <v>84</v>
      </c>
      <c r="AB89" s="38">
        <f t="shared" si="22"/>
        <v>88906.44</v>
      </c>
      <c r="AC89" s="40">
        <f t="shared" si="23"/>
        <v>157438.54</v>
      </c>
    </row>
    <row r="90" spans="1:29">
      <c r="A90" s="41">
        <v>12</v>
      </c>
      <c r="B90" s="42" t="s">
        <v>79</v>
      </c>
      <c r="C90" s="21">
        <f t="shared" si="14"/>
        <v>7</v>
      </c>
      <c r="D90" s="22">
        <f t="shared" si="14"/>
        <v>2293.48</v>
      </c>
      <c r="E90" s="23">
        <f t="shared" si="14"/>
        <v>0</v>
      </c>
      <c r="F90" s="24">
        <f t="shared" si="14"/>
        <v>0</v>
      </c>
      <c r="G90" s="37">
        <f t="shared" si="15"/>
        <v>7</v>
      </c>
      <c r="H90" s="38">
        <f t="shared" si="15"/>
        <v>2293.48</v>
      </c>
      <c r="I90" s="23">
        <f t="shared" si="16"/>
        <v>87</v>
      </c>
      <c r="J90" s="24">
        <f t="shared" si="16"/>
        <v>35630.85</v>
      </c>
      <c r="K90" s="23">
        <f t="shared" si="16"/>
        <v>0</v>
      </c>
      <c r="L90" s="24">
        <f t="shared" si="16"/>
        <v>0</v>
      </c>
      <c r="M90" s="37">
        <f t="shared" si="17"/>
        <v>87</v>
      </c>
      <c r="N90" s="38">
        <f t="shared" si="17"/>
        <v>35630.85</v>
      </c>
      <c r="O90" s="37">
        <f t="shared" si="18"/>
        <v>94</v>
      </c>
      <c r="P90" s="38">
        <f t="shared" si="18"/>
        <v>37924.33</v>
      </c>
      <c r="Q90" s="23">
        <f t="shared" si="19"/>
        <v>10</v>
      </c>
      <c r="R90" s="24">
        <f t="shared" si="19"/>
        <v>4194.7000000000007</v>
      </c>
      <c r="S90" s="23">
        <f t="shared" si="19"/>
        <v>0</v>
      </c>
      <c r="T90" s="24">
        <f t="shared" si="19"/>
        <v>0</v>
      </c>
      <c r="U90" s="39">
        <f t="shared" si="20"/>
        <v>10</v>
      </c>
      <c r="V90" s="40">
        <f t="shared" si="20"/>
        <v>4194.7000000000007</v>
      </c>
      <c r="W90" s="23">
        <f t="shared" si="21"/>
        <v>177</v>
      </c>
      <c r="X90" s="24">
        <f t="shared" si="21"/>
        <v>169496.97</v>
      </c>
      <c r="Y90" s="23">
        <f t="shared" si="21"/>
        <v>0</v>
      </c>
      <c r="Z90" s="24">
        <f t="shared" si="21"/>
        <v>0</v>
      </c>
      <c r="AA90" s="37">
        <f t="shared" si="22"/>
        <v>177</v>
      </c>
      <c r="AB90" s="38">
        <f t="shared" si="22"/>
        <v>169496.97</v>
      </c>
      <c r="AC90" s="40">
        <f t="shared" si="23"/>
        <v>211616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91</v>
      </c>
      <c r="J91" s="24">
        <f t="shared" si="16"/>
        <v>37269.050000000003</v>
      </c>
      <c r="K91" s="23">
        <f t="shared" si="16"/>
        <v>0</v>
      </c>
      <c r="L91" s="24">
        <f t="shared" si="16"/>
        <v>0</v>
      </c>
      <c r="M91" s="37">
        <f t="shared" si="17"/>
        <v>91</v>
      </c>
      <c r="N91" s="38">
        <f t="shared" si="17"/>
        <v>37269.050000000003</v>
      </c>
      <c r="O91" s="37">
        <f t="shared" si="18"/>
        <v>91</v>
      </c>
      <c r="P91" s="38">
        <f t="shared" si="18"/>
        <v>37269.050000000003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157</v>
      </c>
      <c r="X91" s="24">
        <f t="shared" si="21"/>
        <v>150344.76999999999</v>
      </c>
      <c r="Y91" s="23">
        <f t="shared" si="21"/>
        <v>0</v>
      </c>
      <c r="Z91" s="24">
        <f t="shared" si="21"/>
        <v>0</v>
      </c>
      <c r="AA91" s="37">
        <f t="shared" si="22"/>
        <v>157</v>
      </c>
      <c r="AB91" s="38">
        <f t="shared" si="22"/>
        <v>150344.76999999999</v>
      </c>
      <c r="AC91" s="40">
        <f t="shared" si="23"/>
        <v>187613.82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37</v>
      </c>
      <c r="J96" s="24">
        <f t="shared" si="25"/>
        <v>12148.579999999998</v>
      </c>
      <c r="K96" s="23">
        <f t="shared" si="25"/>
        <v>0</v>
      </c>
      <c r="L96" s="24">
        <f t="shared" si="25"/>
        <v>0</v>
      </c>
      <c r="M96" s="37">
        <f t="shared" si="17"/>
        <v>37</v>
      </c>
      <c r="N96" s="38">
        <f t="shared" si="17"/>
        <v>12148.579999999998</v>
      </c>
      <c r="O96" s="37">
        <f t="shared" si="18"/>
        <v>37</v>
      </c>
      <c r="P96" s="38">
        <f t="shared" si="18"/>
        <v>12148.579999999998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50</v>
      </c>
      <c r="X96" s="24">
        <f t="shared" si="27"/>
        <v>33264.5</v>
      </c>
      <c r="Y96" s="23">
        <f t="shared" si="27"/>
        <v>0</v>
      </c>
      <c r="Z96" s="24">
        <f t="shared" si="27"/>
        <v>0</v>
      </c>
      <c r="AA96" s="37">
        <f t="shared" si="22"/>
        <v>50</v>
      </c>
      <c r="AB96" s="38">
        <f t="shared" si="22"/>
        <v>33264.5</v>
      </c>
      <c r="AC96" s="40">
        <f t="shared" si="23"/>
        <v>45413.08</v>
      </c>
    </row>
    <row r="97" spans="1:29">
      <c r="A97" s="41">
        <v>19</v>
      </c>
      <c r="B97" s="42" t="s">
        <v>86</v>
      </c>
      <c r="C97" s="21">
        <f t="shared" si="24"/>
        <v>3867</v>
      </c>
      <c r="D97" s="22">
        <f t="shared" si="24"/>
        <v>1669461.2400000002</v>
      </c>
      <c r="E97" s="23">
        <f t="shared" si="24"/>
        <v>0</v>
      </c>
      <c r="F97" s="24">
        <f t="shared" si="24"/>
        <v>0</v>
      </c>
      <c r="G97" s="37">
        <f t="shared" si="15"/>
        <v>3867</v>
      </c>
      <c r="H97" s="38">
        <f t="shared" si="15"/>
        <v>1669461.2400000002</v>
      </c>
      <c r="I97" s="23">
        <f t="shared" si="25"/>
        <v>578</v>
      </c>
      <c r="J97" s="24">
        <f t="shared" si="25"/>
        <v>311917.69999999995</v>
      </c>
      <c r="K97" s="23">
        <f t="shared" si="25"/>
        <v>0</v>
      </c>
      <c r="L97" s="24">
        <f t="shared" si="25"/>
        <v>0</v>
      </c>
      <c r="M97" s="37">
        <f t="shared" si="17"/>
        <v>578</v>
      </c>
      <c r="N97" s="38">
        <f t="shared" si="17"/>
        <v>311917.69999999995</v>
      </c>
      <c r="O97" s="37">
        <f t="shared" si="18"/>
        <v>4445</v>
      </c>
      <c r="P97" s="38">
        <f t="shared" si="18"/>
        <v>1981378.9400000002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120</v>
      </c>
      <c r="X97" s="24">
        <f t="shared" si="27"/>
        <v>188700</v>
      </c>
      <c r="Y97" s="23">
        <f t="shared" si="27"/>
        <v>0</v>
      </c>
      <c r="Z97" s="24">
        <f t="shared" si="27"/>
        <v>0</v>
      </c>
      <c r="AA97" s="37">
        <f t="shared" si="22"/>
        <v>120</v>
      </c>
      <c r="AB97" s="38">
        <f t="shared" si="22"/>
        <v>188700</v>
      </c>
      <c r="AC97" s="40">
        <f t="shared" si="23"/>
        <v>2170078.9400000004</v>
      </c>
    </row>
    <row r="98" spans="1:29">
      <c r="A98" s="41">
        <v>20</v>
      </c>
      <c r="B98" s="42" t="s">
        <v>87</v>
      </c>
      <c r="C98" s="23">
        <f t="shared" si="24"/>
        <v>191</v>
      </c>
      <c r="D98" s="22">
        <f t="shared" si="24"/>
        <v>48294.35</v>
      </c>
      <c r="E98" s="23">
        <f t="shared" si="24"/>
        <v>0</v>
      </c>
      <c r="F98" s="24">
        <f t="shared" si="24"/>
        <v>0</v>
      </c>
      <c r="G98" s="37">
        <f t="shared" si="15"/>
        <v>191</v>
      </c>
      <c r="H98" s="38">
        <f t="shared" si="15"/>
        <v>48294.35</v>
      </c>
      <c r="I98" s="23">
        <f t="shared" si="25"/>
        <v>804</v>
      </c>
      <c r="J98" s="24">
        <f t="shared" si="25"/>
        <v>254112.24</v>
      </c>
      <c r="K98" s="23">
        <f t="shared" si="25"/>
        <v>0</v>
      </c>
      <c r="L98" s="24">
        <f t="shared" si="25"/>
        <v>0</v>
      </c>
      <c r="M98" s="37">
        <f t="shared" si="17"/>
        <v>804</v>
      </c>
      <c r="N98" s="38">
        <f t="shared" si="17"/>
        <v>254112.24</v>
      </c>
      <c r="O98" s="37">
        <f t="shared" si="18"/>
        <v>995</v>
      </c>
      <c r="P98" s="38">
        <f t="shared" si="18"/>
        <v>302406.58999999997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434</v>
      </c>
      <c r="X98" s="24">
        <f t="shared" si="27"/>
        <v>433101.62</v>
      </c>
      <c r="Y98" s="23">
        <f t="shared" si="27"/>
        <v>0</v>
      </c>
      <c r="Z98" s="24">
        <f t="shared" si="27"/>
        <v>0</v>
      </c>
      <c r="AA98" s="37">
        <f t="shared" si="22"/>
        <v>434</v>
      </c>
      <c r="AB98" s="38">
        <f t="shared" si="22"/>
        <v>433101.62</v>
      </c>
      <c r="AC98" s="40">
        <f t="shared" si="23"/>
        <v>735508.21</v>
      </c>
    </row>
    <row r="99" spans="1:29">
      <c r="A99" s="41">
        <v>21</v>
      </c>
      <c r="B99" s="42" t="s">
        <v>88</v>
      </c>
      <c r="C99" s="23">
        <f t="shared" si="24"/>
        <v>320</v>
      </c>
      <c r="D99" s="22">
        <f t="shared" si="24"/>
        <v>64550.400000000001</v>
      </c>
      <c r="E99" s="23">
        <f t="shared" si="24"/>
        <v>0</v>
      </c>
      <c r="F99" s="24">
        <f t="shared" si="24"/>
        <v>0</v>
      </c>
      <c r="G99" s="37">
        <f t="shared" si="15"/>
        <v>320</v>
      </c>
      <c r="H99" s="38">
        <f t="shared" si="15"/>
        <v>64550.400000000001</v>
      </c>
      <c r="I99" s="23">
        <f t="shared" si="25"/>
        <v>783</v>
      </c>
      <c r="J99" s="24">
        <f t="shared" si="25"/>
        <v>197433.45</v>
      </c>
      <c r="K99" s="23">
        <f t="shared" si="25"/>
        <v>0</v>
      </c>
      <c r="L99" s="24">
        <f t="shared" si="25"/>
        <v>0</v>
      </c>
      <c r="M99" s="37">
        <f t="shared" si="17"/>
        <v>783</v>
      </c>
      <c r="N99" s="38">
        <f t="shared" si="17"/>
        <v>197433.45</v>
      </c>
      <c r="O99" s="37">
        <f t="shared" si="18"/>
        <v>1103</v>
      </c>
      <c r="P99" s="38">
        <f t="shared" si="18"/>
        <v>261983.85</v>
      </c>
      <c r="Q99" s="23">
        <f t="shared" si="26"/>
        <v>0</v>
      </c>
      <c r="R99" s="24">
        <f t="shared" si="26"/>
        <v>0</v>
      </c>
      <c r="S99" s="23">
        <f t="shared" si="26"/>
        <v>0</v>
      </c>
      <c r="T99" s="24">
        <f t="shared" si="26"/>
        <v>0</v>
      </c>
      <c r="U99" s="39">
        <f t="shared" si="20"/>
        <v>0</v>
      </c>
      <c r="V99" s="40">
        <f t="shared" si="20"/>
        <v>0</v>
      </c>
      <c r="W99" s="23">
        <f t="shared" si="27"/>
        <v>610</v>
      </c>
      <c r="X99" s="24">
        <f t="shared" si="27"/>
        <v>448868.5</v>
      </c>
      <c r="Y99" s="23">
        <f t="shared" si="27"/>
        <v>0</v>
      </c>
      <c r="Z99" s="24">
        <f t="shared" si="27"/>
        <v>0</v>
      </c>
      <c r="AA99" s="37">
        <f t="shared" si="22"/>
        <v>610</v>
      </c>
      <c r="AB99" s="38">
        <f t="shared" si="22"/>
        <v>448868.5</v>
      </c>
      <c r="AC99" s="40">
        <f t="shared" si="23"/>
        <v>710852.35</v>
      </c>
    </row>
    <row r="100" spans="1:29">
      <c r="A100" s="41">
        <v>22</v>
      </c>
      <c r="B100" s="42" t="s">
        <v>89</v>
      </c>
      <c r="C100" s="23">
        <f t="shared" si="24"/>
        <v>67</v>
      </c>
      <c r="D100" s="22">
        <f t="shared" si="24"/>
        <v>16366.76</v>
      </c>
      <c r="E100" s="23">
        <f t="shared" si="24"/>
        <v>0</v>
      </c>
      <c r="F100" s="24">
        <f t="shared" si="24"/>
        <v>0</v>
      </c>
      <c r="G100" s="37">
        <f t="shared" si="15"/>
        <v>67</v>
      </c>
      <c r="H100" s="38">
        <f t="shared" si="15"/>
        <v>16366.76</v>
      </c>
      <c r="I100" s="23">
        <f t="shared" si="25"/>
        <v>118</v>
      </c>
      <c r="J100" s="24">
        <f t="shared" si="25"/>
        <v>36031.300000000003</v>
      </c>
      <c r="K100" s="23">
        <f t="shared" si="25"/>
        <v>0</v>
      </c>
      <c r="L100" s="24">
        <f t="shared" si="25"/>
        <v>0</v>
      </c>
      <c r="M100" s="37">
        <f t="shared" si="17"/>
        <v>118</v>
      </c>
      <c r="N100" s="38">
        <f t="shared" si="17"/>
        <v>36031.300000000003</v>
      </c>
      <c r="O100" s="37">
        <f t="shared" si="18"/>
        <v>185</v>
      </c>
      <c r="P100" s="38">
        <f t="shared" si="18"/>
        <v>52398.060000000005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160</v>
      </c>
      <c r="X100" s="24">
        <f t="shared" si="27"/>
        <v>158056</v>
      </c>
      <c r="Y100" s="23">
        <f t="shared" si="27"/>
        <v>0</v>
      </c>
      <c r="Z100" s="24">
        <f t="shared" si="27"/>
        <v>0</v>
      </c>
      <c r="AA100" s="37">
        <f t="shared" si="22"/>
        <v>160</v>
      </c>
      <c r="AB100" s="38">
        <f t="shared" si="22"/>
        <v>158056</v>
      </c>
      <c r="AC100" s="40">
        <f t="shared" si="23"/>
        <v>210454.06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220</v>
      </c>
      <c r="J102" s="24">
        <f t="shared" si="25"/>
        <v>50773.8</v>
      </c>
      <c r="K102" s="23">
        <f t="shared" si="25"/>
        <v>0</v>
      </c>
      <c r="L102" s="24">
        <f t="shared" si="25"/>
        <v>0</v>
      </c>
      <c r="M102" s="37">
        <f t="shared" si="17"/>
        <v>220</v>
      </c>
      <c r="N102" s="38">
        <f t="shared" si="17"/>
        <v>50773.8</v>
      </c>
      <c r="O102" s="37">
        <f t="shared" si="18"/>
        <v>220</v>
      </c>
      <c r="P102" s="38">
        <f t="shared" si="18"/>
        <v>50773.8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50773.8</v>
      </c>
    </row>
    <row r="103" spans="1:29" s="10" customFormat="1">
      <c r="A103" s="43"/>
      <c r="B103" s="44" t="s">
        <v>107</v>
      </c>
      <c r="C103" s="37">
        <f t="shared" ref="C103:AC103" si="28">SUM(C79:C102)</f>
        <v>5141</v>
      </c>
      <c r="D103" s="38">
        <f t="shared" si="28"/>
        <v>2029607.7600000002</v>
      </c>
      <c r="E103" s="37">
        <f t="shared" si="28"/>
        <v>0</v>
      </c>
      <c r="F103" s="38">
        <f t="shared" si="28"/>
        <v>0</v>
      </c>
      <c r="G103" s="37">
        <f t="shared" si="28"/>
        <v>5141</v>
      </c>
      <c r="H103" s="38">
        <f t="shared" si="28"/>
        <v>2029607.7600000002</v>
      </c>
      <c r="I103" s="37">
        <f t="shared" si="28"/>
        <v>5878</v>
      </c>
      <c r="J103" s="38">
        <f t="shared" si="28"/>
        <v>2290969.73</v>
      </c>
      <c r="K103" s="37">
        <f t="shared" si="28"/>
        <v>0</v>
      </c>
      <c r="L103" s="38">
        <f t="shared" si="28"/>
        <v>0</v>
      </c>
      <c r="M103" s="37">
        <f t="shared" si="28"/>
        <v>5878</v>
      </c>
      <c r="N103" s="38">
        <f t="shared" si="28"/>
        <v>2290969.73</v>
      </c>
      <c r="O103" s="37">
        <f t="shared" si="28"/>
        <v>11019</v>
      </c>
      <c r="P103" s="38">
        <f t="shared" si="28"/>
        <v>4320577.4899999993</v>
      </c>
      <c r="Q103" s="39">
        <f t="shared" si="28"/>
        <v>230</v>
      </c>
      <c r="R103" s="40">
        <f t="shared" si="28"/>
        <v>95488.400000000009</v>
      </c>
      <c r="S103" s="39">
        <f t="shared" si="28"/>
        <v>0</v>
      </c>
      <c r="T103" s="40">
        <f t="shared" si="28"/>
        <v>0</v>
      </c>
      <c r="U103" s="39">
        <f t="shared" si="28"/>
        <v>230</v>
      </c>
      <c r="V103" s="40">
        <f t="shared" si="28"/>
        <v>95488.400000000009</v>
      </c>
      <c r="W103" s="37">
        <f t="shared" si="28"/>
        <v>8087</v>
      </c>
      <c r="X103" s="38">
        <f t="shared" si="28"/>
        <v>7556977.4299999997</v>
      </c>
      <c r="Y103" s="37">
        <f t="shared" si="28"/>
        <v>0</v>
      </c>
      <c r="Z103" s="38">
        <f t="shared" si="28"/>
        <v>0</v>
      </c>
      <c r="AA103" s="37">
        <f t="shared" si="28"/>
        <v>8087</v>
      </c>
      <c r="AB103" s="38">
        <f t="shared" si="28"/>
        <v>7556977.4299999997</v>
      </c>
      <c r="AC103" s="40">
        <f t="shared" si="28"/>
        <v>11973043.32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103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2.7109375" style="15" customWidth="1"/>
    <col min="5" max="5" width="11.140625" style="12" customWidth="1"/>
    <col min="6" max="6" width="13.85546875" style="15" customWidth="1"/>
    <col min="7" max="7" width="11.140625" style="12" customWidth="1"/>
    <col min="8" max="8" width="12.7109375" style="15" customWidth="1"/>
    <col min="9" max="9" width="11.140625" style="12" customWidth="1"/>
    <col min="10" max="10" width="13.42578125" style="15" customWidth="1"/>
    <col min="11" max="11" width="11.140625" style="12" customWidth="1"/>
    <col min="12" max="12" width="12.85546875" style="15" customWidth="1"/>
    <col min="13" max="13" width="11.140625" style="12" customWidth="1"/>
    <col min="14" max="14" width="12.7109375" style="15" customWidth="1"/>
    <col min="15" max="15" width="11.140625" style="12" customWidth="1"/>
    <col min="16" max="16" width="12.85546875" style="15" customWidth="1"/>
    <col min="17" max="17" width="11.140625" style="12" customWidth="1"/>
    <col min="18" max="18" width="14" style="15" customWidth="1"/>
    <col min="19" max="19" width="11.140625" style="12" customWidth="1"/>
    <col min="20" max="20" width="12.85546875" style="15" customWidth="1"/>
    <col min="21" max="21" width="11.140625" style="12" customWidth="1"/>
    <col min="22" max="22" width="13.42578125" style="15" customWidth="1"/>
    <col min="23" max="23" width="11.140625" style="12" customWidth="1"/>
    <col min="24" max="24" width="12.42578125" style="15" customWidth="1"/>
    <col min="25" max="25" width="11.140625" style="12" customWidth="1"/>
    <col min="26" max="26" width="13.140625" style="15" customWidth="1"/>
    <col min="27" max="27" width="11.140625" style="12" customWidth="1"/>
    <col min="28" max="29" width="14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150014</v>
      </c>
      <c r="G2" s="131" t="str">
        <f>VLOOKUP(F2,Списки!$A$1:$B$68,2,0)</f>
        <v>ГБУЗ "Правобережная ЦРКБ"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0.91800000000000004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541</v>
      </c>
      <c r="D9" s="22">
        <f>C9*Тарифы!B4*$C$4</f>
        <v>172869.75504000002</v>
      </c>
      <c r="E9" s="23">
        <v>3</v>
      </c>
      <c r="F9" s="24">
        <f>E9*Тарифы!C4*$C$4</f>
        <v>1023.4965600000002</v>
      </c>
      <c r="G9" s="37">
        <f>C9+E9</f>
        <v>544</v>
      </c>
      <c r="H9" s="38">
        <f>D9+F9</f>
        <v>173893.25160000002</v>
      </c>
      <c r="I9" s="23">
        <v>1466</v>
      </c>
      <c r="J9" s="24">
        <f>I9*Тарифы!D4*$C$4</f>
        <v>585552.35880000005</v>
      </c>
      <c r="K9" s="23">
        <v>212</v>
      </c>
      <c r="L9" s="24">
        <f>K9*Тарифы!E4*$C$4</f>
        <v>90408.862800000003</v>
      </c>
      <c r="M9" s="37">
        <f>I9+K9</f>
        <v>1678</v>
      </c>
      <c r="N9" s="38">
        <f>J9+L9</f>
        <v>675961.22160000005</v>
      </c>
      <c r="O9" s="37">
        <f>G9+M9</f>
        <v>2222</v>
      </c>
      <c r="P9" s="38">
        <f>H9+N9</f>
        <v>849854.47320000012</v>
      </c>
      <c r="Q9" s="23">
        <v>394</v>
      </c>
      <c r="R9" s="24">
        <f>Q9*Тарифы!F4*$C$4</f>
        <v>161180.80596</v>
      </c>
      <c r="S9" s="23">
        <v>0</v>
      </c>
      <c r="T9" s="24">
        <f>S9*Тарифы!G4*$C$4</f>
        <v>0</v>
      </c>
      <c r="U9" s="39">
        <f>Q9+S9</f>
        <v>394</v>
      </c>
      <c r="V9" s="40">
        <f>R9+T9</f>
        <v>161180.80596</v>
      </c>
      <c r="W9" s="23">
        <v>2680</v>
      </c>
      <c r="X9" s="24">
        <f>W9*Тарифы!H4*$C$4</f>
        <v>2579143.3991999999</v>
      </c>
      <c r="Y9" s="23">
        <v>472</v>
      </c>
      <c r="Z9" s="24">
        <f>Y9*Тарифы!I4*$C$4</f>
        <v>484810.56144000008</v>
      </c>
      <c r="AA9" s="37">
        <f>W9+Y9</f>
        <v>3152</v>
      </c>
      <c r="AB9" s="38">
        <f>X9+Z9</f>
        <v>3063953.9606400002</v>
      </c>
      <c r="AC9" s="40">
        <f>P9+V9+AB9</f>
        <v>4074989.2398000006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8571</v>
      </c>
      <c r="F10" s="24">
        <f>E10*Тарифы!C5*$C$4</f>
        <v>3651621.4098</v>
      </c>
      <c r="G10" s="37">
        <f t="shared" ref="G10:H32" si="0">C10+E10</f>
        <v>8571</v>
      </c>
      <c r="H10" s="38">
        <f t="shared" si="0"/>
        <v>3651621.4098</v>
      </c>
      <c r="I10" s="23">
        <v>0</v>
      </c>
      <c r="J10" s="24">
        <f>I10*Тарифы!D5*$C$4</f>
        <v>0</v>
      </c>
      <c r="K10" s="23">
        <v>7075</v>
      </c>
      <c r="L10" s="24">
        <f>K10*Тарифы!E5*$C$4</f>
        <v>3767857.3305000002</v>
      </c>
      <c r="M10" s="37">
        <f t="shared" ref="M10:N32" si="1">I10+K10</f>
        <v>7075</v>
      </c>
      <c r="N10" s="38">
        <f t="shared" si="1"/>
        <v>3767857.3305000002</v>
      </c>
      <c r="O10" s="37">
        <f t="shared" ref="O10:P32" si="2">G10+M10</f>
        <v>15646</v>
      </c>
      <c r="P10" s="38">
        <f t="shared" si="2"/>
        <v>7419478.7402999997</v>
      </c>
      <c r="Q10" s="23">
        <v>0</v>
      </c>
      <c r="R10" s="24">
        <f>Q10*Тарифы!F5*$C$4</f>
        <v>0</v>
      </c>
      <c r="S10" s="23">
        <v>5722</v>
      </c>
      <c r="T10" s="24">
        <f>S10*Тарифы!G5*$C$4</f>
        <v>3121053.7993199998</v>
      </c>
      <c r="U10" s="39">
        <f t="shared" ref="U10:V32" si="3">Q10+S10</f>
        <v>5722</v>
      </c>
      <c r="V10" s="40">
        <f t="shared" si="3"/>
        <v>3121053.7993199998</v>
      </c>
      <c r="W10" s="23">
        <v>0</v>
      </c>
      <c r="X10" s="24">
        <f>W10*Тарифы!H5*$C$4</f>
        <v>0</v>
      </c>
      <c r="Y10" s="23">
        <v>14744</v>
      </c>
      <c r="Z10" s="24">
        <f>Y10*Тарифы!I5*$C$4</f>
        <v>17054225.269920003</v>
      </c>
      <c r="AA10" s="37">
        <f t="shared" ref="AA10:AB32" si="4">W10+Y10</f>
        <v>14744</v>
      </c>
      <c r="AB10" s="38">
        <f t="shared" si="4"/>
        <v>17054225.269920003</v>
      </c>
      <c r="AC10" s="40">
        <f t="shared" ref="AC10:AC32" si="5">P10+V10+AB10</f>
        <v>27594757.809540004</v>
      </c>
    </row>
    <row r="11" spans="1:29">
      <c r="A11" s="41">
        <v>3</v>
      </c>
      <c r="B11" s="42" t="s">
        <v>70</v>
      </c>
      <c r="C11" s="21">
        <v>7468</v>
      </c>
      <c r="D11" s="22">
        <f>C11*Тарифы!B6*$C$4</f>
        <v>2109818.2860000003</v>
      </c>
      <c r="E11" s="23">
        <v>0</v>
      </c>
      <c r="F11" s="24">
        <f>E11*Тарифы!C6*$C$4</f>
        <v>0</v>
      </c>
      <c r="G11" s="37">
        <f t="shared" si="0"/>
        <v>7468</v>
      </c>
      <c r="H11" s="38">
        <f t="shared" si="0"/>
        <v>2109818.2860000003</v>
      </c>
      <c r="I11" s="23">
        <v>12651</v>
      </c>
      <c r="J11" s="24">
        <f>I11*Тарифы!D6*$C$4</f>
        <v>4467642.708420001</v>
      </c>
      <c r="K11" s="23">
        <v>0</v>
      </c>
      <c r="L11" s="24">
        <f>K11*Тарифы!E6*$C$4</f>
        <v>0</v>
      </c>
      <c r="M11" s="37">
        <f t="shared" si="1"/>
        <v>12651</v>
      </c>
      <c r="N11" s="38">
        <f t="shared" si="1"/>
        <v>4467642.708420001</v>
      </c>
      <c r="O11" s="37">
        <f t="shared" si="2"/>
        <v>20119</v>
      </c>
      <c r="P11" s="38">
        <f t="shared" si="2"/>
        <v>6577460.9944200013</v>
      </c>
      <c r="Q11" s="23">
        <v>16617</v>
      </c>
      <c r="R11" s="24">
        <f>Q11*Тарифы!F6*$C$4</f>
        <v>6010235.9640000006</v>
      </c>
      <c r="S11" s="23">
        <v>0</v>
      </c>
      <c r="T11" s="24">
        <f>S11*Тарифы!G6*$C$4</f>
        <v>0</v>
      </c>
      <c r="U11" s="39">
        <f t="shared" si="3"/>
        <v>16617</v>
      </c>
      <c r="V11" s="40">
        <f t="shared" si="3"/>
        <v>6010235.9640000006</v>
      </c>
      <c r="W11" s="23">
        <v>34305</v>
      </c>
      <c r="X11" s="24">
        <f>W11*Тарифы!H6*$C$4</f>
        <v>25712894.915100001</v>
      </c>
      <c r="Y11" s="23">
        <v>0</v>
      </c>
      <c r="Z11" s="24">
        <f>Y11*Тарифы!I6*$C$4</f>
        <v>0</v>
      </c>
      <c r="AA11" s="37">
        <f t="shared" si="4"/>
        <v>34305</v>
      </c>
      <c r="AB11" s="38">
        <f t="shared" si="4"/>
        <v>25712894.915100001</v>
      </c>
      <c r="AC11" s="40">
        <f t="shared" si="5"/>
        <v>38300591.873520002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1758</v>
      </c>
      <c r="D16" s="22">
        <f>C16*Тарифы!B11*$C$4</f>
        <v>950876.88480000012</v>
      </c>
      <c r="E16" s="23">
        <v>0</v>
      </c>
      <c r="F16" s="24">
        <f>E16*Тарифы!C11*$C$4</f>
        <v>0</v>
      </c>
      <c r="G16" s="37">
        <f t="shared" si="0"/>
        <v>1758</v>
      </c>
      <c r="H16" s="38">
        <f t="shared" si="0"/>
        <v>950876.88480000012</v>
      </c>
      <c r="I16" s="23">
        <v>1986</v>
      </c>
      <c r="J16" s="24">
        <f>I16*Тарифы!D11*$C$4</f>
        <v>1342748.5020000001</v>
      </c>
      <c r="K16" s="23">
        <v>0</v>
      </c>
      <c r="L16" s="24">
        <f>K16*Тарифы!E11*$C$4</f>
        <v>0</v>
      </c>
      <c r="M16" s="37">
        <f t="shared" si="1"/>
        <v>1986</v>
      </c>
      <c r="N16" s="38">
        <f t="shared" si="1"/>
        <v>1342748.5020000001</v>
      </c>
      <c r="O16" s="37">
        <f t="shared" si="2"/>
        <v>3744</v>
      </c>
      <c r="P16" s="38">
        <f t="shared" si="2"/>
        <v>2293625.3868000004</v>
      </c>
      <c r="Q16" s="23">
        <v>771</v>
      </c>
      <c r="R16" s="24">
        <f>Q16*Тарифы!F11*$C$4</f>
        <v>536014.4349600001</v>
      </c>
      <c r="S16" s="23">
        <v>0</v>
      </c>
      <c r="T16" s="24">
        <f>S16*Тарифы!G11*$C$4</f>
        <v>0</v>
      </c>
      <c r="U16" s="39">
        <f t="shared" si="3"/>
        <v>771</v>
      </c>
      <c r="V16" s="40">
        <f t="shared" si="3"/>
        <v>536014.4349600001</v>
      </c>
      <c r="W16" s="23">
        <v>1810</v>
      </c>
      <c r="X16" s="24">
        <f>W16*Тарифы!H11*$C$4</f>
        <v>2361587.0381999998</v>
      </c>
      <c r="Y16" s="23">
        <v>0</v>
      </c>
      <c r="Z16" s="24">
        <f>Y16*Тарифы!I11*$C$4</f>
        <v>0</v>
      </c>
      <c r="AA16" s="37">
        <f t="shared" si="4"/>
        <v>1810</v>
      </c>
      <c r="AB16" s="38">
        <f t="shared" si="4"/>
        <v>2361587.0381999998</v>
      </c>
      <c r="AC16" s="40">
        <f t="shared" si="5"/>
        <v>5191226.859960001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1149</v>
      </c>
      <c r="D18" s="22">
        <f>C18*Тарифы!B13*$C$4</f>
        <v>378909.33786000003</v>
      </c>
      <c r="E18" s="23">
        <v>4</v>
      </c>
      <c r="F18" s="24">
        <f>E18*Тарифы!C13*$C$4</f>
        <v>1416.7310400000001</v>
      </c>
      <c r="G18" s="37">
        <f t="shared" si="0"/>
        <v>1153</v>
      </c>
      <c r="H18" s="38">
        <f t="shared" si="0"/>
        <v>380326.06890000001</v>
      </c>
      <c r="I18" s="23">
        <v>3889</v>
      </c>
      <c r="J18" s="24">
        <f>I18*Тарифы!D13*$C$4</f>
        <v>1603118.6020800001</v>
      </c>
      <c r="K18" s="23">
        <v>800</v>
      </c>
      <c r="L18" s="24">
        <f>K18*Тарифы!E13*$C$4</f>
        <v>354186.43200000003</v>
      </c>
      <c r="M18" s="37">
        <f t="shared" si="1"/>
        <v>4689</v>
      </c>
      <c r="N18" s="38">
        <f t="shared" si="1"/>
        <v>1957305.0340800001</v>
      </c>
      <c r="O18" s="37">
        <f t="shared" si="2"/>
        <v>5842</v>
      </c>
      <c r="P18" s="38">
        <f t="shared" si="2"/>
        <v>2337631.10298</v>
      </c>
      <c r="Q18" s="23">
        <v>1445</v>
      </c>
      <c r="R18" s="24">
        <f>Q18*Тарифы!F13*$C$4</f>
        <v>610075.2141000001</v>
      </c>
      <c r="S18" s="23">
        <v>481</v>
      </c>
      <c r="T18" s="24">
        <f>S18*Тарифы!G13*$C$4</f>
        <v>218107.5741</v>
      </c>
      <c r="U18" s="39">
        <f t="shared" si="3"/>
        <v>1926</v>
      </c>
      <c r="V18" s="40">
        <f t="shared" si="3"/>
        <v>828182.78820000007</v>
      </c>
      <c r="W18" s="23">
        <v>6084</v>
      </c>
      <c r="X18" s="24">
        <f>W18*Тарифы!H13*$C$4</f>
        <v>5686146.6760800006</v>
      </c>
      <c r="Y18" s="23">
        <v>1244</v>
      </c>
      <c r="Z18" s="24">
        <f>Y18*Тарифы!I13*$C$4</f>
        <v>1243229.5908000001</v>
      </c>
      <c r="AA18" s="37">
        <f t="shared" si="4"/>
        <v>7328</v>
      </c>
      <c r="AB18" s="38">
        <f t="shared" si="4"/>
        <v>6929376.2668800009</v>
      </c>
      <c r="AC18" s="40">
        <f t="shared" si="5"/>
        <v>10095190.158060001</v>
      </c>
    </row>
    <row r="19" spans="1:29">
      <c r="A19" s="41">
        <v>11</v>
      </c>
      <c r="B19" s="42" t="s">
        <v>78</v>
      </c>
      <c r="C19" s="21">
        <v>93</v>
      </c>
      <c r="D19" s="22">
        <f>C19*Тарифы!B14*$C$4</f>
        <v>39333.509279999998</v>
      </c>
      <c r="E19" s="23">
        <v>1</v>
      </c>
      <c r="F19" s="24">
        <f>E19*Тарифы!C14*$C$4</f>
        <v>429.67908</v>
      </c>
      <c r="G19" s="37">
        <f t="shared" si="0"/>
        <v>94</v>
      </c>
      <c r="H19" s="38">
        <f t="shared" si="0"/>
        <v>39763.18836</v>
      </c>
      <c r="I19" s="23">
        <v>380</v>
      </c>
      <c r="J19" s="24">
        <f>I19*Тарифы!D14*$C$4</f>
        <v>200896.95600000001</v>
      </c>
      <c r="K19" s="23">
        <v>64</v>
      </c>
      <c r="L19" s="24">
        <f>K19*Тарифы!E14*$C$4</f>
        <v>34374.620160000006</v>
      </c>
      <c r="M19" s="37">
        <f t="shared" si="1"/>
        <v>444</v>
      </c>
      <c r="N19" s="38">
        <f t="shared" si="1"/>
        <v>235271.57616</v>
      </c>
      <c r="O19" s="37">
        <f t="shared" si="2"/>
        <v>538</v>
      </c>
      <c r="P19" s="38">
        <f t="shared" si="2"/>
        <v>275034.76451999997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876</v>
      </c>
      <c r="X19" s="24">
        <f>W19*Тарифы!H14*$C$4</f>
        <v>851139.45288000011</v>
      </c>
      <c r="Y19" s="23">
        <v>176</v>
      </c>
      <c r="Z19" s="24">
        <f>Y19*Тарифы!I14*$C$4</f>
        <v>174262.39775999999</v>
      </c>
      <c r="AA19" s="37">
        <f t="shared" si="4"/>
        <v>1052</v>
      </c>
      <c r="AB19" s="38">
        <f t="shared" si="4"/>
        <v>1025401.8506400001</v>
      </c>
      <c r="AC19" s="40">
        <f t="shared" si="5"/>
        <v>1300436.61516</v>
      </c>
    </row>
    <row r="20" spans="1:29">
      <c r="A20" s="41">
        <v>12</v>
      </c>
      <c r="B20" s="42" t="s">
        <v>79</v>
      </c>
      <c r="C20" s="21">
        <v>3923</v>
      </c>
      <c r="D20" s="22">
        <f>C20*Тарифы!B15*$C$4</f>
        <v>1179934.51896</v>
      </c>
      <c r="E20" s="23">
        <v>7</v>
      </c>
      <c r="F20" s="24">
        <f>E20*Тарифы!C15*$C$4</f>
        <v>2113.9612200000001</v>
      </c>
      <c r="G20" s="37">
        <f t="shared" si="0"/>
        <v>3930</v>
      </c>
      <c r="H20" s="38">
        <f t="shared" si="0"/>
        <v>1182048.48018</v>
      </c>
      <c r="I20" s="23">
        <v>1278</v>
      </c>
      <c r="J20" s="24">
        <f>I20*Тарифы!D15*$C$4</f>
        <v>480485.69820000004</v>
      </c>
      <c r="K20" s="23">
        <v>1160</v>
      </c>
      <c r="L20" s="24">
        <f>K20*Тарифы!E15*$C$4</f>
        <v>437889.30479999998</v>
      </c>
      <c r="M20" s="37">
        <f t="shared" si="1"/>
        <v>2438</v>
      </c>
      <c r="N20" s="38">
        <f t="shared" si="1"/>
        <v>918375.00300000003</v>
      </c>
      <c r="O20" s="37">
        <f t="shared" si="2"/>
        <v>6368</v>
      </c>
      <c r="P20" s="38">
        <f t="shared" si="2"/>
        <v>2100423.48318</v>
      </c>
      <c r="Q20" s="23">
        <v>1750</v>
      </c>
      <c r="R20" s="24">
        <f>Q20*Тарифы!F15*$C$4</f>
        <v>673878.55500000005</v>
      </c>
      <c r="S20" s="23">
        <v>643</v>
      </c>
      <c r="T20" s="24">
        <f>S20*Тарифы!G15*$C$4</f>
        <v>248605.70058</v>
      </c>
      <c r="U20" s="39">
        <f t="shared" si="3"/>
        <v>2393</v>
      </c>
      <c r="V20" s="40">
        <f t="shared" si="3"/>
        <v>922484.25558000011</v>
      </c>
      <c r="W20" s="23">
        <v>4370</v>
      </c>
      <c r="X20" s="24">
        <f>W20*Тарифы!H15*$C$4</f>
        <v>3841605.7326000002</v>
      </c>
      <c r="Y20" s="23">
        <v>908</v>
      </c>
      <c r="Z20" s="24">
        <f>Y20*Тарифы!I15*$C$4</f>
        <v>798210.06984000001</v>
      </c>
      <c r="AA20" s="37">
        <f t="shared" si="4"/>
        <v>5278</v>
      </c>
      <c r="AB20" s="38">
        <f t="shared" si="4"/>
        <v>4639815.8024400007</v>
      </c>
      <c r="AC20" s="40">
        <f t="shared" si="5"/>
        <v>7662723.5412000008</v>
      </c>
    </row>
    <row r="21" spans="1:29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>
        <v>0</v>
      </c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1760</v>
      </c>
      <c r="J21" s="24">
        <f>I21*Тарифы!D16*$C$4</f>
        <v>661701.74400000006</v>
      </c>
      <c r="K21" s="23">
        <v>794</v>
      </c>
      <c r="L21" s="24">
        <f>K21*Тарифы!E16*$C$4</f>
        <v>299727.67932</v>
      </c>
      <c r="M21" s="37">
        <f t="shared" si="1"/>
        <v>2554</v>
      </c>
      <c r="N21" s="38">
        <f t="shared" si="1"/>
        <v>961429.42332000006</v>
      </c>
      <c r="O21" s="37">
        <f t="shared" si="2"/>
        <v>2554</v>
      </c>
      <c r="P21" s="38">
        <f t="shared" si="2"/>
        <v>961429.42332000006</v>
      </c>
      <c r="Q21" s="23">
        <v>0</v>
      </c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2634</v>
      </c>
      <c r="X21" s="24">
        <f>W21*Тарифы!H16*$C$4</f>
        <v>2315512.4713200005</v>
      </c>
      <c r="Y21" s="23">
        <v>816</v>
      </c>
      <c r="Z21" s="24">
        <f>Y21*Тарифы!I16*$C$4</f>
        <v>717334.15968000004</v>
      </c>
      <c r="AA21" s="37">
        <f t="shared" si="4"/>
        <v>3450</v>
      </c>
      <c r="AB21" s="38">
        <f t="shared" si="4"/>
        <v>3032846.6310000005</v>
      </c>
      <c r="AC21" s="40">
        <f t="shared" si="5"/>
        <v>3994276.0543200006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2951</v>
      </c>
      <c r="J25" s="24">
        <f>I25*Тарифы!D20*$C$4</f>
        <v>1109478.3219000001</v>
      </c>
      <c r="K25" s="23">
        <v>0</v>
      </c>
      <c r="L25" s="24">
        <f>K25*Тарифы!E20*$C$4</f>
        <v>0</v>
      </c>
      <c r="M25" s="37">
        <f t="shared" si="1"/>
        <v>2951</v>
      </c>
      <c r="N25" s="38">
        <f t="shared" si="1"/>
        <v>1109478.3219000001</v>
      </c>
      <c r="O25" s="37">
        <f t="shared" si="2"/>
        <v>2951</v>
      </c>
      <c r="P25" s="38">
        <f t="shared" si="2"/>
        <v>1109478.3219000001</v>
      </c>
      <c r="Q25" s="23">
        <v>421</v>
      </c>
      <c r="R25" s="24">
        <f>Q25*Тарифы!F20*$C$4</f>
        <v>162115.92666000003</v>
      </c>
      <c r="S25" s="23">
        <v>0</v>
      </c>
      <c r="T25" s="24">
        <f>S25*Тарифы!G20*$C$4</f>
        <v>0</v>
      </c>
      <c r="U25" s="39">
        <f t="shared" si="3"/>
        <v>421</v>
      </c>
      <c r="V25" s="40">
        <f t="shared" si="3"/>
        <v>162115.92666000003</v>
      </c>
      <c r="W25" s="23">
        <v>1907</v>
      </c>
      <c r="X25" s="24">
        <f>W25*Тарифы!H20*$C$4</f>
        <v>1676416.96386</v>
      </c>
      <c r="Y25" s="23">
        <v>0</v>
      </c>
      <c r="Z25" s="24">
        <f>Y25*Тарифы!I20*$C$4</f>
        <v>0</v>
      </c>
      <c r="AA25" s="37">
        <f t="shared" si="4"/>
        <v>1907</v>
      </c>
      <c r="AB25" s="38">
        <f t="shared" si="4"/>
        <v>1676416.96386</v>
      </c>
      <c r="AC25" s="40">
        <f t="shared" si="5"/>
        <v>2948011.2124200002</v>
      </c>
    </row>
    <row r="26" spans="1:29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1411</v>
      </c>
      <c r="J26" s="24">
        <f>I26*Тарифы!D21*$C$4</f>
        <v>425298.14532000001</v>
      </c>
      <c r="K26" s="23">
        <v>0</v>
      </c>
      <c r="L26" s="24">
        <f>K26*Тарифы!E21*$C$4</f>
        <v>0</v>
      </c>
      <c r="M26" s="37">
        <f t="shared" si="1"/>
        <v>1411</v>
      </c>
      <c r="N26" s="38">
        <f t="shared" si="1"/>
        <v>425298.14532000001</v>
      </c>
      <c r="O26" s="37">
        <f t="shared" si="2"/>
        <v>1411</v>
      </c>
      <c r="P26" s="38">
        <f t="shared" si="2"/>
        <v>425298.14532000001</v>
      </c>
      <c r="Q26" s="23">
        <v>553</v>
      </c>
      <c r="R26" s="24">
        <f>Q26*Тарифы!F21*$C$4</f>
        <v>170713.88712</v>
      </c>
      <c r="S26" s="23">
        <v>0</v>
      </c>
      <c r="T26" s="24">
        <f>S26*Тарифы!G21*$C$4</f>
        <v>0</v>
      </c>
      <c r="U26" s="39">
        <f t="shared" si="3"/>
        <v>553</v>
      </c>
      <c r="V26" s="40">
        <f t="shared" si="3"/>
        <v>170713.88712</v>
      </c>
      <c r="W26" s="23">
        <v>1402</v>
      </c>
      <c r="X26" s="24">
        <f>W26*Тарифы!H21*$C$4</f>
        <v>856252.18044000003</v>
      </c>
      <c r="Y26" s="23">
        <v>211</v>
      </c>
      <c r="Z26" s="24">
        <f>Y26*Тарифы!I21*$C$4</f>
        <v>162057.43170000002</v>
      </c>
      <c r="AA26" s="37">
        <f t="shared" si="4"/>
        <v>1613</v>
      </c>
      <c r="AB26" s="38">
        <f t="shared" si="4"/>
        <v>1018309.6121400001</v>
      </c>
      <c r="AC26" s="40">
        <f t="shared" si="5"/>
        <v>1614321.6445800001</v>
      </c>
    </row>
    <row r="27" spans="1:29">
      <c r="A27" s="41">
        <v>19</v>
      </c>
      <c r="B27" s="42" t="s">
        <v>86</v>
      </c>
      <c r="C27" s="21">
        <v>16991</v>
      </c>
      <c r="D27" s="22">
        <f>C27*Тарифы!B22*$C$4</f>
        <v>6733855.4493600009</v>
      </c>
      <c r="E27" s="23">
        <v>11</v>
      </c>
      <c r="F27" s="24">
        <f>E27*Тарифы!C22*$C$4</f>
        <v>3478.9629599999998</v>
      </c>
      <c r="G27" s="37">
        <f t="shared" si="0"/>
        <v>17002</v>
      </c>
      <c r="H27" s="38">
        <f t="shared" si="0"/>
        <v>6737334.4123200011</v>
      </c>
      <c r="I27" s="23">
        <v>2369</v>
      </c>
      <c r="J27" s="24">
        <f>I27*Тарифы!D22*$C$4</f>
        <v>1173599.5203</v>
      </c>
      <c r="K27" s="23">
        <v>1757</v>
      </c>
      <c r="L27" s="24">
        <f>K27*Тарифы!E22*$C$4</f>
        <v>694606.58189999999</v>
      </c>
      <c r="M27" s="37">
        <f t="shared" si="1"/>
        <v>4126</v>
      </c>
      <c r="N27" s="38">
        <f t="shared" si="1"/>
        <v>1868206.1022000001</v>
      </c>
      <c r="O27" s="37">
        <f t="shared" si="2"/>
        <v>21128</v>
      </c>
      <c r="P27" s="38">
        <f t="shared" si="2"/>
        <v>8605540.5145200007</v>
      </c>
      <c r="Q27" s="23">
        <v>691</v>
      </c>
      <c r="R27" s="24">
        <f>Q27*Тарифы!F22*$C$4</f>
        <v>350611.29936</v>
      </c>
      <c r="S27" s="23">
        <v>0</v>
      </c>
      <c r="T27" s="24">
        <f>S27*Тарифы!G22*$C$4</f>
        <v>0</v>
      </c>
      <c r="U27" s="39">
        <f t="shared" si="3"/>
        <v>691</v>
      </c>
      <c r="V27" s="40">
        <f t="shared" si="3"/>
        <v>350611.29936</v>
      </c>
      <c r="W27" s="23">
        <v>4973</v>
      </c>
      <c r="X27" s="24">
        <f>W27*Тарифы!H22*$C$4</f>
        <v>7178799.0150000006</v>
      </c>
      <c r="Y27" s="23">
        <v>691</v>
      </c>
      <c r="Z27" s="24">
        <f>Y27*Тарифы!I22*$C$4</f>
        <v>792878.09634000005</v>
      </c>
      <c r="AA27" s="37">
        <f t="shared" si="4"/>
        <v>5664</v>
      </c>
      <c r="AB27" s="38">
        <f t="shared" si="4"/>
        <v>7971677.1113400003</v>
      </c>
      <c r="AC27" s="40">
        <f t="shared" si="5"/>
        <v>16927828.925220001</v>
      </c>
    </row>
    <row r="28" spans="1:29">
      <c r="A28" s="41">
        <v>20</v>
      </c>
      <c r="B28" s="42" t="s">
        <v>87</v>
      </c>
      <c r="C28" s="23">
        <v>3607</v>
      </c>
      <c r="D28" s="22">
        <f>C28*Тарифы!B23*$C$4</f>
        <v>837243.49410000001</v>
      </c>
      <c r="E28" s="23">
        <v>10</v>
      </c>
      <c r="F28" s="24">
        <f>E28*Тарифы!C23*$C$4</f>
        <v>2400.0192000000002</v>
      </c>
      <c r="G28" s="37">
        <f t="shared" si="0"/>
        <v>3617</v>
      </c>
      <c r="H28" s="38">
        <f t="shared" si="0"/>
        <v>839643.51329999999</v>
      </c>
      <c r="I28" s="23">
        <v>3878</v>
      </c>
      <c r="J28" s="24">
        <f>I28*Тарифы!D23*$C$4</f>
        <v>1125174.86424</v>
      </c>
      <c r="K28" s="23">
        <v>2011</v>
      </c>
      <c r="L28" s="24">
        <f>K28*Тарифы!E23*$C$4</f>
        <v>603304.82640000002</v>
      </c>
      <c r="M28" s="37">
        <f t="shared" si="1"/>
        <v>5889</v>
      </c>
      <c r="N28" s="38">
        <f t="shared" si="1"/>
        <v>1728479.6906400002</v>
      </c>
      <c r="O28" s="37">
        <f t="shared" si="2"/>
        <v>9506</v>
      </c>
      <c r="P28" s="38">
        <f t="shared" si="2"/>
        <v>2568123.2039400004</v>
      </c>
      <c r="Q28" s="23">
        <v>509</v>
      </c>
      <c r="R28" s="24">
        <f>Q28*Тарифы!F23*$C$4</f>
        <v>151257.38201999999</v>
      </c>
      <c r="S28" s="23">
        <v>0</v>
      </c>
      <c r="T28" s="24">
        <f>S28*Тарифы!G23*$C$4</f>
        <v>0</v>
      </c>
      <c r="U28" s="39">
        <f t="shared" si="3"/>
        <v>509</v>
      </c>
      <c r="V28" s="40">
        <f t="shared" si="3"/>
        <v>151257.38201999999</v>
      </c>
      <c r="W28" s="23">
        <v>4011</v>
      </c>
      <c r="X28" s="24">
        <f>W28*Тарифы!H23*$C$4</f>
        <v>3674476.0571400002</v>
      </c>
      <c r="Y28" s="23">
        <v>981</v>
      </c>
      <c r="Z28" s="24">
        <f>Y28*Тарифы!I23*$C$4</f>
        <v>925926.71886000002</v>
      </c>
      <c r="AA28" s="37">
        <f t="shared" si="4"/>
        <v>4992</v>
      </c>
      <c r="AB28" s="38">
        <f t="shared" si="4"/>
        <v>4600402.7760000005</v>
      </c>
      <c r="AC28" s="40">
        <f t="shared" si="5"/>
        <v>7319783.3619600013</v>
      </c>
    </row>
    <row r="29" spans="1:29">
      <c r="A29" s="41">
        <v>21</v>
      </c>
      <c r="B29" s="42" t="s">
        <v>88</v>
      </c>
      <c r="C29" s="23">
        <v>4214</v>
      </c>
      <c r="D29" s="22">
        <f>C29*Тарифы!B24*$C$4</f>
        <v>780344.13743999996</v>
      </c>
      <c r="E29" s="23">
        <v>15</v>
      </c>
      <c r="F29" s="24">
        <f>E29*Тарифы!C24*$C$4</f>
        <v>3881.4875999999999</v>
      </c>
      <c r="G29" s="37">
        <f t="shared" si="0"/>
        <v>4229</v>
      </c>
      <c r="H29" s="38">
        <f t="shared" si="0"/>
        <v>784225.62503999996</v>
      </c>
      <c r="I29" s="23">
        <v>1418</v>
      </c>
      <c r="J29" s="24">
        <f>I29*Тарифы!D24*$C$4</f>
        <v>328229.70660000003</v>
      </c>
      <c r="K29" s="23">
        <v>2596</v>
      </c>
      <c r="L29" s="24">
        <f>K29*Тарифы!E24*$C$4</f>
        <v>839695.15080000018</v>
      </c>
      <c r="M29" s="37">
        <f t="shared" si="1"/>
        <v>4014</v>
      </c>
      <c r="N29" s="38">
        <f t="shared" si="1"/>
        <v>1167924.8574000001</v>
      </c>
      <c r="O29" s="37">
        <f t="shared" si="2"/>
        <v>8243</v>
      </c>
      <c r="P29" s="38">
        <f t="shared" si="2"/>
        <v>1952150.4824399999</v>
      </c>
      <c r="Q29" s="23">
        <v>582</v>
      </c>
      <c r="R29" s="24">
        <f>Q29*Тарифы!F24*$C$4</f>
        <v>137982.11976</v>
      </c>
      <c r="S29" s="23">
        <v>148</v>
      </c>
      <c r="T29" s="24">
        <f>S29*Тарифы!G24*$C$4</f>
        <v>49030.600319999998</v>
      </c>
      <c r="U29" s="39">
        <f t="shared" si="3"/>
        <v>730</v>
      </c>
      <c r="V29" s="40">
        <f t="shared" si="3"/>
        <v>187012.72008</v>
      </c>
      <c r="W29" s="23">
        <v>4285</v>
      </c>
      <c r="X29" s="24">
        <f>W29*Тарифы!H24*$C$4</f>
        <v>2894561.6355000003</v>
      </c>
      <c r="Y29" s="23">
        <v>984</v>
      </c>
      <c r="Z29" s="24">
        <f>Y29*Тарифы!I24*$C$4</f>
        <v>928758.29904000007</v>
      </c>
      <c r="AA29" s="37">
        <f t="shared" si="4"/>
        <v>5269</v>
      </c>
      <c r="AB29" s="38">
        <f t="shared" si="4"/>
        <v>3823319.9345400003</v>
      </c>
      <c r="AC29" s="40">
        <f t="shared" si="5"/>
        <v>5962483.1370599996</v>
      </c>
    </row>
    <row r="30" spans="1:29">
      <c r="A30" s="41">
        <v>22</v>
      </c>
      <c r="B30" s="42" t="s">
        <v>89</v>
      </c>
      <c r="C30" s="23">
        <v>1447</v>
      </c>
      <c r="D30" s="22">
        <f>C30*Тарифы!B25*$C$4</f>
        <v>324488.36087999999</v>
      </c>
      <c r="E30" s="23">
        <v>9</v>
      </c>
      <c r="F30" s="24">
        <f>E30*Тарифы!C25*$C$4</f>
        <v>2650.20174</v>
      </c>
      <c r="G30" s="37">
        <f t="shared" si="0"/>
        <v>1456</v>
      </c>
      <c r="H30" s="38">
        <f t="shared" si="0"/>
        <v>327138.56261999998</v>
      </c>
      <c r="I30" s="23">
        <v>3439</v>
      </c>
      <c r="J30" s="24">
        <f>I30*Тарифы!D25*$C$4</f>
        <v>963990.56070000015</v>
      </c>
      <c r="K30" s="23">
        <v>1858</v>
      </c>
      <c r="L30" s="24">
        <f>K30*Тарифы!E25*$C$4</f>
        <v>683895.01824</v>
      </c>
      <c r="M30" s="37">
        <f t="shared" si="1"/>
        <v>5297</v>
      </c>
      <c r="N30" s="38">
        <f t="shared" si="1"/>
        <v>1647885.5789400002</v>
      </c>
      <c r="O30" s="37">
        <f t="shared" si="2"/>
        <v>6753</v>
      </c>
      <c r="P30" s="38">
        <f t="shared" si="2"/>
        <v>1975024.1415600001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3019</v>
      </c>
      <c r="X30" s="24">
        <f>W30*Тарифы!H25*$C$4</f>
        <v>2737768.9797</v>
      </c>
      <c r="Y30" s="23">
        <v>532</v>
      </c>
      <c r="Z30" s="24">
        <f>Y30*Тарифы!I25*$C$4</f>
        <v>630127.13400000008</v>
      </c>
      <c r="AA30" s="37">
        <f t="shared" si="4"/>
        <v>3551</v>
      </c>
      <c r="AB30" s="38">
        <f t="shared" si="4"/>
        <v>3367896.1137000001</v>
      </c>
      <c r="AC30" s="40">
        <f t="shared" si="5"/>
        <v>5342920.25526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3649</v>
      </c>
      <c r="D32" s="22">
        <f>C32*Тарифы!B27*$C$4</f>
        <v>773096.18778000004</v>
      </c>
      <c r="E32" s="23">
        <v>0</v>
      </c>
      <c r="F32" s="24">
        <f>E32*Тарифы!C27*$C$4</f>
        <v>0</v>
      </c>
      <c r="G32" s="37">
        <f t="shared" si="0"/>
        <v>3649</v>
      </c>
      <c r="H32" s="38">
        <f t="shared" si="0"/>
        <v>773096.18778000004</v>
      </c>
      <c r="I32" s="23">
        <v>7567</v>
      </c>
      <c r="J32" s="24">
        <f>I32*Тарифы!D27*$C$4</f>
        <v>1603184.11974</v>
      </c>
      <c r="K32" s="23">
        <v>0</v>
      </c>
      <c r="L32" s="24">
        <f>K32*Тарифы!E27*$C$4</f>
        <v>0</v>
      </c>
      <c r="M32" s="37">
        <f t="shared" si="1"/>
        <v>7567</v>
      </c>
      <c r="N32" s="38">
        <f t="shared" si="1"/>
        <v>1603184.11974</v>
      </c>
      <c r="O32" s="37">
        <f t="shared" si="2"/>
        <v>11216</v>
      </c>
      <c r="P32" s="38">
        <f t="shared" si="2"/>
        <v>2376280.3075200003</v>
      </c>
      <c r="Q32" s="23">
        <v>0</v>
      </c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2376280.3075200003</v>
      </c>
    </row>
    <row r="33" spans="1:29" s="10" customFormat="1">
      <c r="A33" s="43"/>
      <c r="B33" s="44" t="s">
        <v>107</v>
      </c>
      <c r="C33" s="37">
        <f t="shared" ref="C33:AC33" si="6">SUM(C9:C32)</f>
        <v>44840</v>
      </c>
      <c r="D33" s="38">
        <f t="shared" si="6"/>
        <v>14280769.921500003</v>
      </c>
      <c r="E33" s="37">
        <f t="shared" si="6"/>
        <v>8631</v>
      </c>
      <c r="F33" s="38">
        <f t="shared" si="6"/>
        <v>3669015.9492000001</v>
      </c>
      <c r="G33" s="37">
        <f t="shared" si="6"/>
        <v>53471</v>
      </c>
      <c r="H33" s="38">
        <f t="shared" si="6"/>
        <v>17949785.870699998</v>
      </c>
      <c r="I33" s="37">
        <f t="shared" si="6"/>
        <v>46443</v>
      </c>
      <c r="J33" s="38">
        <f t="shared" si="6"/>
        <v>16071101.808300003</v>
      </c>
      <c r="K33" s="37">
        <f t="shared" si="6"/>
        <v>18327</v>
      </c>
      <c r="L33" s="38">
        <f t="shared" si="6"/>
        <v>7805945.8069200004</v>
      </c>
      <c r="M33" s="37">
        <f t="shared" si="6"/>
        <v>64770</v>
      </c>
      <c r="N33" s="38">
        <f t="shared" si="6"/>
        <v>23877047.615220003</v>
      </c>
      <c r="O33" s="37">
        <f t="shared" si="6"/>
        <v>118241</v>
      </c>
      <c r="P33" s="38">
        <f t="shared" si="6"/>
        <v>41826833.485920005</v>
      </c>
      <c r="Q33" s="39">
        <f t="shared" si="6"/>
        <v>23733</v>
      </c>
      <c r="R33" s="40">
        <f t="shared" si="6"/>
        <v>8964065.5889400002</v>
      </c>
      <c r="S33" s="39">
        <f t="shared" si="6"/>
        <v>6994</v>
      </c>
      <c r="T33" s="40">
        <f t="shared" si="6"/>
        <v>3636797.6743199998</v>
      </c>
      <c r="U33" s="39">
        <f t="shared" si="6"/>
        <v>30727</v>
      </c>
      <c r="V33" s="40">
        <f t="shared" si="6"/>
        <v>12600863.263259999</v>
      </c>
      <c r="W33" s="37">
        <f t="shared" si="6"/>
        <v>72356</v>
      </c>
      <c r="X33" s="38">
        <f t="shared" si="6"/>
        <v>62366304.517020009</v>
      </c>
      <c r="Y33" s="37">
        <f t="shared" si="6"/>
        <v>21759</v>
      </c>
      <c r="Z33" s="38">
        <f t="shared" si="6"/>
        <v>23911819.72938</v>
      </c>
      <c r="AA33" s="37">
        <f t="shared" si="6"/>
        <v>94115</v>
      </c>
      <c r="AB33" s="38">
        <f t="shared" si="6"/>
        <v>86278124.246399999</v>
      </c>
      <c r="AC33" s="40">
        <f t="shared" si="6"/>
        <v>140705820.99558002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150014</v>
      </c>
      <c r="G37" s="131" t="str">
        <f>VLOOKUP(F37,Списки!$A$1:$B$68,2,0)</f>
        <v>ГБУЗ "Правобережная ЦРКБ"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0.91800000000000004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29</v>
      </c>
      <c r="D44" s="22">
        <f>C44*Тарифы!B4*$C$4</f>
        <v>9266.5857599999999</v>
      </c>
      <c r="E44" s="23">
        <v>0</v>
      </c>
      <c r="F44" s="24">
        <f>E44*Тарифы!C4*$C$4</f>
        <v>0</v>
      </c>
      <c r="G44" s="37">
        <f>C44+E44</f>
        <v>29</v>
      </c>
      <c r="H44" s="38">
        <f>D44+F44</f>
        <v>9266.5857599999999</v>
      </c>
      <c r="I44" s="23">
        <v>74</v>
      </c>
      <c r="J44" s="24">
        <f>I44*Тарифы!D4*$C$4</f>
        <v>29557.213200000002</v>
      </c>
      <c r="K44" s="23">
        <v>11</v>
      </c>
      <c r="L44" s="24">
        <f>K44*Тарифы!E4*$C$4</f>
        <v>4691.0259000000005</v>
      </c>
      <c r="M44" s="37">
        <f>I44+K44</f>
        <v>85</v>
      </c>
      <c r="N44" s="38">
        <f>J44+L44</f>
        <v>34248.239100000006</v>
      </c>
      <c r="O44" s="37">
        <f>G44+M44</f>
        <v>114</v>
      </c>
      <c r="P44" s="38">
        <f>H44+N44</f>
        <v>43514.824860000008</v>
      </c>
      <c r="Q44" s="23">
        <v>21</v>
      </c>
      <c r="R44" s="24">
        <f>Q44*Тарифы!F4*$C$4</f>
        <v>8590.8551399999997</v>
      </c>
      <c r="S44" s="23">
        <v>0</v>
      </c>
      <c r="T44" s="24">
        <f>S44*Тарифы!G4*$C$4</f>
        <v>0</v>
      </c>
      <c r="U44" s="39">
        <f>Q44+S44</f>
        <v>21</v>
      </c>
      <c r="V44" s="40">
        <f>R44+T44</f>
        <v>8590.8551399999997</v>
      </c>
      <c r="W44" s="23">
        <v>120</v>
      </c>
      <c r="X44" s="24">
        <f>W44*Тарифы!H4*$C$4</f>
        <v>115484.0328</v>
      </c>
      <c r="Y44" s="23">
        <v>25</v>
      </c>
      <c r="Z44" s="24">
        <f>Y44*Тарифы!I4*$C$4</f>
        <v>25678.525500000003</v>
      </c>
      <c r="AA44" s="37">
        <f>W44+Y44</f>
        <v>145</v>
      </c>
      <c r="AB44" s="38">
        <f>X44+Z44</f>
        <v>141162.5583</v>
      </c>
      <c r="AC44" s="40">
        <f>P44+V44+AB44</f>
        <v>193268.23830000003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439</v>
      </c>
      <c r="F45" s="24">
        <f>E45*Тарифы!C5*$C$4</f>
        <v>187033.22820000004</v>
      </c>
      <c r="G45" s="37">
        <f t="shared" ref="G45:H67" si="7">C45+E45</f>
        <v>439</v>
      </c>
      <c r="H45" s="38">
        <f t="shared" si="7"/>
        <v>187033.22820000004</v>
      </c>
      <c r="I45" s="23">
        <v>0</v>
      </c>
      <c r="J45" s="24">
        <f>I45*Тарифы!D5*$C$4</f>
        <v>0</v>
      </c>
      <c r="K45" s="23">
        <v>369</v>
      </c>
      <c r="L45" s="24">
        <f>K45*Тарифы!E5*$C$4</f>
        <v>196514.39646000002</v>
      </c>
      <c r="M45" s="37">
        <f t="shared" ref="M45:N67" si="8">I45+K45</f>
        <v>369</v>
      </c>
      <c r="N45" s="38">
        <f t="shared" si="8"/>
        <v>196514.39646000002</v>
      </c>
      <c r="O45" s="37">
        <f t="shared" ref="O45:P67" si="9">G45+M45</f>
        <v>808</v>
      </c>
      <c r="P45" s="38">
        <f t="shared" si="9"/>
        <v>383547.62466000009</v>
      </c>
      <c r="Q45" s="23">
        <v>0</v>
      </c>
      <c r="R45" s="24">
        <f>Q45*Тарифы!F5*$C$4</f>
        <v>0</v>
      </c>
      <c r="S45" s="23">
        <v>301</v>
      </c>
      <c r="T45" s="24">
        <f>S45*Тарифы!G5*$C$4</f>
        <v>164179.86606</v>
      </c>
      <c r="U45" s="39">
        <f t="shared" ref="U45:V67" si="10">Q45+S45</f>
        <v>301</v>
      </c>
      <c r="V45" s="40">
        <f t="shared" si="10"/>
        <v>164179.86606</v>
      </c>
      <c r="W45" s="23">
        <v>0</v>
      </c>
      <c r="X45" s="24">
        <f>W45*Тарифы!H5*$C$4</f>
        <v>0</v>
      </c>
      <c r="Y45" s="23">
        <v>762</v>
      </c>
      <c r="Z45" s="24">
        <f>Y45*Тарифы!I5*$C$4</f>
        <v>881397.15516000008</v>
      </c>
      <c r="AA45" s="37">
        <f t="shared" ref="AA45:AB67" si="11">W45+Y45</f>
        <v>762</v>
      </c>
      <c r="AB45" s="38">
        <f t="shared" si="11"/>
        <v>881397.15516000008</v>
      </c>
      <c r="AC45" s="40">
        <f t="shared" ref="AC45:AC67" si="12">P45+V45+AB45</f>
        <v>1429124.6458800002</v>
      </c>
    </row>
    <row r="46" spans="1:29">
      <c r="A46" s="41">
        <v>3</v>
      </c>
      <c r="B46" s="42" t="s">
        <v>70</v>
      </c>
      <c r="C46" s="21">
        <v>361</v>
      </c>
      <c r="D46" s="22">
        <f>C46*Тарифы!B6*$C$4</f>
        <v>101987.73450000001</v>
      </c>
      <c r="E46" s="23">
        <v>0</v>
      </c>
      <c r="F46" s="24">
        <f>E46*Тарифы!C6*$C$4</f>
        <v>0</v>
      </c>
      <c r="G46" s="37">
        <f t="shared" si="7"/>
        <v>361</v>
      </c>
      <c r="H46" s="38">
        <f t="shared" si="7"/>
        <v>101987.73450000001</v>
      </c>
      <c r="I46" s="23">
        <v>660</v>
      </c>
      <c r="J46" s="24">
        <f>I46*Тарифы!D6*$C$4</f>
        <v>233075.97719999999</v>
      </c>
      <c r="K46" s="23">
        <v>0</v>
      </c>
      <c r="L46" s="24">
        <f>K46*Тарифы!E6*$C$4</f>
        <v>0</v>
      </c>
      <c r="M46" s="37">
        <f t="shared" si="8"/>
        <v>660</v>
      </c>
      <c r="N46" s="38">
        <f t="shared" si="8"/>
        <v>233075.97719999999</v>
      </c>
      <c r="O46" s="37">
        <f t="shared" si="9"/>
        <v>1021</v>
      </c>
      <c r="P46" s="38">
        <f t="shared" si="9"/>
        <v>335063.71169999999</v>
      </c>
      <c r="Q46" s="23">
        <v>875</v>
      </c>
      <c r="R46" s="24">
        <f>Q46*Тарифы!F6*$C$4</f>
        <v>316480.5</v>
      </c>
      <c r="S46" s="23">
        <v>0</v>
      </c>
      <c r="T46" s="24">
        <f>S46*Тарифы!G6*$C$4</f>
        <v>0</v>
      </c>
      <c r="U46" s="39">
        <f t="shared" si="10"/>
        <v>875</v>
      </c>
      <c r="V46" s="40">
        <f t="shared" si="10"/>
        <v>316480.5</v>
      </c>
      <c r="W46" s="23">
        <v>1667</v>
      </c>
      <c r="X46" s="24">
        <f>W46*Тарифы!H6*$C$4</f>
        <v>1249479.5459400001</v>
      </c>
      <c r="Y46" s="23">
        <v>0</v>
      </c>
      <c r="Z46" s="24">
        <f>Y46*Тарифы!I6*$C$4</f>
        <v>0</v>
      </c>
      <c r="AA46" s="37">
        <f t="shared" si="11"/>
        <v>1667</v>
      </c>
      <c r="AB46" s="38">
        <f t="shared" si="11"/>
        <v>1249479.5459400001</v>
      </c>
      <c r="AC46" s="40">
        <f t="shared" si="12"/>
        <v>1901023.75764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93</v>
      </c>
      <c r="D51" s="22">
        <f>C51*Тарифы!B11*$C$4</f>
        <v>50302.360800000009</v>
      </c>
      <c r="E51" s="23">
        <v>0</v>
      </c>
      <c r="F51" s="24">
        <f>E51*Тарифы!C11*$C$4</f>
        <v>0</v>
      </c>
      <c r="G51" s="37">
        <f t="shared" si="7"/>
        <v>93</v>
      </c>
      <c r="H51" s="38">
        <f t="shared" si="7"/>
        <v>50302.360800000009</v>
      </c>
      <c r="I51" s="23">
        <v>104</v>
      </c>
      <c r="J51" s="24">
        <f>I51*Тарифы!D11*$C$4</f>
        <v>70315.127999999997</v>
      </c>
      <c r="K51" s="23">
        <v>0</v>
      </c>
      <c r="L51" s="24">
        <f>K51*Тарифы!E11*$C$4</f>
        <v>0</v>
      </c>
      <c r="M51" s="37">
        <f t="shared" si="8"/>
        <v>104</v>
      </c>
      <c r="N51" s="38">
        <f t="shared" si="8"/>
        <v>70315.127999999997</v>
      </c>
      <c r="O51" s="37">
        <f t="shared" si="9"/>
        <v>197</v>
      </c>
      <c r="P51" s="38">
        <f t="shared" si="9"/>
        <v>120617.48880000001</v>
      </c>
      <c r="Q51" s="23">
        <v>41</v>
      </c>
      <c r="R51" s="24">
        <f>Q51*Тарифы!F11*$C$4</f>
        <v>28504.010160000005</v>
      </c>
      <c r="S51" s="23">
        <v>0</v>
      </c>
      <c r="T51" s="24">
        <f>S51*Тарифы!G11*$C$4</f>
        <v>0</v>
      </c>
      <c r="U51" s="39">
        <f t="shared" si="10"/>
        <v>41</v>
      </c>
      <c r="V51" s="40">
        <f t="shared" si="10"/>
        <v>28504.010160000005</v>
      </c>
      <c r="W51" s="23">
        <v>95</v>
      </c>
      <c r="X51" s="24">
        <f>W51*Тарифы!H11*$C$4</f>
        <v>123950.7009</v>
      </c>
      <c r="Y51" s="23">
        <v>0</v>
      </c>
      <c r="Z51" s="24">
        <f>Y51*Тарифы!I11*$C$4</f>
        <v>0</v>
      </c>
      <c r="AA51" s="37">
        <f t="shared" si="11"/>
        <v>95</v>
      </c>
      <c r="AB51" s="38">
        <f t="shared" si="11"/>
        <v>123950.7009</v>
      </c>
      <c r="AC51" s="40">
        <f t="shared" si="12"/>
        <v>273072.19985999999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60</v>
      </c>
      <c r="D53" s="22">
        <f>C53*Тарифы!B13*$C$4</f>
        <v>19786.388400000003</v>
      </c>
      <c r="E53" s="23">
        <v>1</v>
      </c>
      <c r="F53" s="24">
        <f>E53*Тарифы!C13*$C$4</f>
        <v>354.18276000000003</v>
      </c>
      <c r="G53" s="37">
        <f t="shared" si="7"/>
        <v>61</v>
      </c>
      <c r="H53" s="38">
        <f t="shared" si="7"/>
        <v>20140.571160000003</v>
      </c>
      <c r="I53" s="23">
        <v>200</v>
      </c>
      <c r="J53" s="24">
        <f>I53*Тарифы!D13*$C$4</f>
        <v>82443.744000000006</v>
      </c>
      <c r="K53" s="23">
        <v>42</v>
      </c>
      <c r="L53" s="24">
        <f>K53*Тарифы!E13*$C$4</f>
        <v>18594.787679999998</v>
      </c>
      <c r="M53" s="37">
        <f t="shared" si="8"/>
        <v>242</v>
      </c>
      <c r="N53" s="38">
        <f t="shared" si="8"/>
        <v>101038.53168</v>
      </c>
      <c r="O53" s="37">
        <f t="shared" si="9"/>
        <v>303</v>
      </c>
      <c r="P53" s="38">
        <f t="shared" si="9"/>
        <v>121179.10284000001</v>
      </c>
      <c r="Q53" s="23">
        <v>76</v>
      </c>
      <c r="R53" s="24">
        <f>Q53*Тарифы!F13*$C$4</f>
        <v>32087.000880000003</v>
      </c>
      <c r="S53" s="23">
        <v>25</v>
      </c>
      <c r="T53" s="24">
        <f>S53*Тарифы!G13*$C$4</f>
        <v>11336.1525</v>
      </c>
      <c r="U53" s="39">
        <f t="shared" si="10"/>
        <v>101</v>
      </c>
      <c r="V53" s="40">
        <f t="shared" si="10"/>
        <v>43423.153380000003</v>
      </c>
      <c r="W53" s="23">
        <v>304</v>
      </c>
      <c r="X53" s="24">
        <f>W53*Тарифы!H13*$C$4</f>
        <v>284120.41248</v>
      </c>
      <c r="Y53" s="23">
        <v>65</v>
      </c>
      <c r="Z53" s="24">
        <f>Y53*Тарифы!I13*$C$4</f>
        <v>64959.745500000005</v>
      </c>
      <c r="AA53" s="37">
        <f t="shared" si="11"/>
        <v>369</v>
      </c>
      <c r="AB53" s="38">
        <f t="shared" si="11"/>
        <v>349080.15798000002</v>
      </c>
      <c r="AC53" s="40">
        <f t="shared" si="12"/>
        <v>513682.4142</v>
      </c>
    </row>
    <row r="54" spans="1:29">
      <c r="A54" s="41">
        <v>11</v>
      </c>
      <c r="B54" s="42" t="s">
        <v>78</v>
      </c>
      <c r="C54" s="21">
        <v>5</v>
      </c>
      <c r="D54" s="22">
        <f>C54*Тарифы!B14*$C$4</f>
        <v>2114.7048000000004</v>
      </c>
      <c r="E54" s="23">
        <v>0</v>
      </c>
      <c r="F54" s="24">
        <f>E54*Тарифы!C14*$C$4</f>
        <v>0</v>
      </c>
      <c r="G54" s="37">
        <f t="shared" si="7"/>
        <v>5</v>
      </c>
      <c r="H54" s="38">
        <f t="shared" si="7"/>
        <v>2114.7048000000004</v>
      </c>
      <c r="I54" s="23">
        <v>18</v>
      </c>
      <c r="J54" s="24">
        <f>I54*Тарифы!D14*$C$4</f>
        <v>9516.1715999999997</v>
      </c>
      <c r="K54" s="23">
        <v>3</v>
      </c>
      <c r="L54" s="24">
        <f>K54*Тарифы!E14*$C$4</f>
        <v>1611.3103200000003</v>
      </c>
      <c r="M54" s="37">
        <f t="shared" si="8"/>
        <v>21</v>
      </c>
      <c r="N54" s="38">
        <f t="shared" si="8"/>
        <v>11127.48192</v>
      </c>
      <c r="O54" s="37">
        <f t="shared" si="9"/>
        <v>26</v>
      </c>
      <c r="P54" s="38">
        <f t="shared" si="9"/>
        <v>13242.186720000002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33</v>
      </c>
      <c r="X54" s="24">
        <f>W54*Тарифы!H14*$C$4</f>
        <v>32063.472540000006</v>
      </c>
      <c r="Y54" s="23">
        <v>10</v>
      </c>
      <c r="Z54" s="24">
        <f>Y54*Тарифы!I14*$C$4</f>
        <v>9901.2726000000002</v>
      </c>
      <c r="AA54" s="37">
        <f t="shared" si="11"/>
        <v>43</v>
      </c>
      <c r="AB54" s="38">
        <f t="shared" si="11"/>
        <v>41964.745140000006</v>
      </c>
      <c r="AC54" s="40">
        <f t="shared" si="12"/>
        <v>55206.931860000012</v>
      </c>
    </row>
    <row r="55" spans="1:29">
      <c r="A55" s="41">
        <v>12</v>
      </c>
      <c r="B55" s="42" t="s">
        <v>79</v>
      </c>
      <c r="C55" s="21">
        <v>189</v>
      </c>
      <c r="D55" s="22">
        <f>C55*Тарифы!B15*$C$4</f>
        <v>56846.19528</v>
      </c>
      <c r="E55" s="23">
        <v>0</v>
      </c>
      <c r="F55" s="24">
        <f>E55*Тарифы!C15*$C$4</f>
        <v>0</v>
      </c>
      <c r="G55" s="37">
        <f t="shared" si="7"/>
        <v>189</v>
      </c>
      <c r="H55" s="38">
        <f t="shared" si="7"/>
        <v>56846.19528</v>
      </c>
      <c r="I55" s="23">
        <v>66</v>
      </c>
      <c r="J55" s="24">
        <f>I55*Тарифы!D15*$C$4</f>
        <v>24813.815399999999</v>
      </c>
      <c r="K55" s="23">
        <v>61</v>
      </c>
      <c r="L55" s="24">
        <f>K55*Тарифы!E15*$C$4</f>
        <v>23026.937579999998</v>
      </c>
      <c r="M55" s="37">
        <f t="shared" si="8"/>
        <v>127</v>
      </c>
      <c r="N55" s="38">
        <f t="shared" si="8"/>
        <v>47840.752979999997</v>
      </c>
      <c r="O55" s="37">
        <f t="shared" si="9"/>
        <v>316</v>
      </c>
      <c r="P55" s="38">
        <f t="shared" si="9"/>
        <v>104686.94826</v>
      </c>
      <c r="Q55" s="23">
        <v>92</v>
      </c>
      <c r="R55" s="24">
        <f>Q55*Тарифы!F15*$C$4</f>
        <v>35426.758320000008</v>
      </c>
      <c r="S55" s="23">
        <v>34</v>
      </c>
      <c r="T55" s="24">
        <f>S55*Тарифы!G15*$C$4</f>
        <v>13145.558040000002</v>
      </c>
      <c r="U55" s="39">
        <f t="shared" si="10"/>
        <v>126</v>
      </c>
      <c r="V55" s="40">
        <f t="shared" si="10"/>
        <v>48572.316360000012</v>
      </c>
      <c r="W55" s="23">
        <v>214</v>
      </c>
      <c r="X55" s="24">
        <f>W55*Тарифы!H15*$C$4</f>
        <v>188124.39972000002</v>
      </c>
      <c r="Y55" s="23">
        <v>47</v>
      </c>
      <c r="Z55" s="24">
        <f>Y55*Тарифы!I15*$C$4</f>
        <v>41317.041060000003</v>
      </c>
      <c r="AA55" s="37">
        <f t="shared" si="11"/>
        <v>261</v>
      </c>
      <c r="AB55" s="38">
        <f t="shared" si="11"/>
        <v>229441.44078</v>
      </c>
      <c r="AC55" s="40">
        <f t="shared" si="12"/>
        <v>382700.70540000004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>
        <v>0</v>
      </c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92</v>
      </c>
      <c r="J56" s="24">
        <f>I56*Тарифы!D16*$C$4</f>
        <v>34588.9548</v>
      </c>
      <c r="K56" s="23">
        <v>42</v>
      </c>
      <c r="L56" s="24">
        <f>K56*Тарифы!E16*$C$4</f>
        <v>15854.61276</v>
      </c>
      <c r="M56" s="37">
        <f t="shared" si="8"/>
        <v>134</v>
      </c>
      <c r="N56" s="38">
        <f t="shared" si="8"/>
        <v>50443.567559999996</v>
      </c>
      <c r="O56" s="37">
        <f t="shared" si="9"/>
        <v>134</v>
      </c>
      <c r="P56" s="38">
        <f t="shared" si="9"/>
        <v>50443.567559999996</v>
      </c>
      <c r="Q56" s="23">
        <v>0</v>
      </c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129</v>
      </c>
      <c r="X56" s="24">
        <f>W56*Тарифы!H16*$C$4</f>
        <v>113402.09142000001</v>
      </c>
      <c r="Y56" s="23">
        <v>44</v>
      </c>
      <c r="Z56" s="24">
        <f>Y56*Тарифы!I16*$C$4</f>
        <v>38679.783120000007</v>
      </c>
      <c r="AA56" s="37">
        <f t="shared" si="11"/>
        <v>173</v>
      </c>
      <c r="AB56" s="38">
        <f t="shared" si="11"/>
        <v>152081.87454000002</v>
      </c>
      <c r="AC56" s="40">
        <f t="shared" si="12"/>
        <v>202525.44210000001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156</v>
      </c>
      <c r="J60" s="24">
        <f>I60*Тарифы!D20*$C$4</f>
        <v>58650.836400000007</v>
      </c>
      <c r="K60" s="23">
        <v>0</v>
      </c>
      <c r="L60" s="24">
        <f>K60*Тарифы!E20*$C$4</f>
        <v>0</v>
      </c>
      <c r="M60" s="37">
        <f t="shared" si="8"/>
        <v>156</v>
      </c>
      <c r="N60" s="38">
        <f t="shared" si="8"/>
        <v>58650.836400000007</v>
      </c>
      <c r="O60" s="37">
        <f t="shared" si="9"/>
        <v>156</v>
      </c>
      <c r="P60" s="38">
        <f t="shared" si="9"/>
        <v>58650.836400000007</v>
      </c>
      <c r="Q60" s="23">
        <v>22</v>
      </c>
      <c r="R60" s="24">
        <f>Q60*Тарифы!F20*$C$4</f>
        <v>8471.6161200000006</v>
      </c>
      <c r="S60" s="23">
        <v>0</v>
      </c>
      <c r="T60" s="24">
        <f>S60*Тарифы!G20*$C$4</f>
        <v>0</v>
      </c>
      <c r="U60" s="39">
        <f t="shared" si="10"/>
        <v>22</v>
      </c>
      <c r="V60" s="40">
        <f t="shared" si="10"/>
        <v>8471.6161200000006</v>
      </c>
      <c r="W60" s="23">
        <v>100</v>
      </c>
      <c r="X60" s="24">
        <f>W60*Тарифы!H20*$C$4</f>
        <v>87908.597999999998</v>
      </c>
      <c r="Y60" s="23">
        <v>0</v>
      </c>
      <c r="Z60" s="24">
        <f>Y60*Тарифы!I20*$C$4</f>
        <v>0</v>
      </c>
      <c r="AA60" s="37">
        <f t="shared" si="11"/>
        <v>100</v>
      </c>
      <c r="AB60" s="38">
        <f t="shared" si="11"/>
        <v>87908.597999999998</v>
      </c>
      <c r="AC60" s="40">
        <f t="shared" si="12"/>
        <v>155031.05051999999</v>
      </c>
    </row>
    <row r="61" spans="1:29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>
        <v>0</v>
      </c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70</v>
      </c>
      <c r="J61" s="24">
        <f>I61*Тарифы!D21*$C$4</f>
        <v>21099.128400000001</v>
      </c>
      <c r="K61" s="23">
        <v>0</v>
      </c>
      <c r="L61" s="24">
        <f>K61*Тарифы!E21*$C$4</f>
        <v>0</v>
      </c>
      <c r="M61" s="37">
        <f t="shared" si="8"/>
        <v>70</v>
      </c>
      <c r="N61" s="38">
        <f t="shared" si="8"/>
        <v>21099.128400000001</v>
      </c>
      <c r="O61" s="37">
        <f t="shared" si="9"/>
        <v>70</v>
      </c>
      <c r="P61" s="38">
        <f t="shared" si="9"/>
        <v>21099.128400000001</v>
      </c>
      <c r="Q61" s="23">
        <v>30</v>
      </c>
      <c r="R61" s="24">
        <f>Q61*Тарифы!F21*$C$4</f>
        <v>9261.1512000000002</v>
      </c>
      <c r="S61" s="23">
        <v>0</v>
      </c>
      <c r="T61" s="24">
        <f>S61*Тарифы!G21*$C$4</f>
        <v>0</v>
      </c>
      <c r="U61" s="39">
        <f t="shared" si="10"/>
        <v>30</v>
      </c>
      <c r="V61" s="40">
        <f t="shared" si="10"/>
        <v>9261.1512000000002</v>
      </c>
      <c r="W61" s="23">
        <v>59</v>
      </c>
      <c r="X61" s="24">
        <f>W61*Тарифы!H21*$C$4</f>
        <v>36033.436979999999</v>
      </c>
      <c r="Y61" s="23">
        <v>11</v>
      </c>
      <c r="Z61" s="24">
        <f>Y61*Тарифы!I21*$C$4</f>
        <v>8448.4917000000005</v>
      </c>
      <c r="AA61" s="37">
        <f t="shared" si="11"/>
        <v>70</v>
      </c>
      <c r="AB61" s="38">
        <f t="shared" si="11"/>
        <v>44481.928679999997</v>
      </c>
      <c r="AC61" s="40">
        <f t="shared" si="12"/>
        <v>74842.208279999992</v>
      </c>
    </row>
    <row r="62" spans="1:29">
      <c r="A62" s="41">
        <v>19</v>
      </c>
      <c r="B62" s="42" t="s">
        <v>86</v>
      </c>
      <c r="C62" s="21">
        <v>879</v>
      </c>
      <c r="D62" s="22">
        <f>C62*Тарифы!B22*$C$4</f>
        <v>348364.36584000004</v>
      </c>
      <c r="E62" s="23">
        <v>0</v>
      </c>
      <c r="F62" s="24">
        <f>E62*Тарифы!C22*$C$4</f>
        <v>0</v>
      </c>
      <c r="G62" s="37">
        <f t="shared" si="7"/>
        <v>879</v>
      </c>
      <c r="H62" s="38">
        <f t="shared" si="7"/>
        <v>348364.36584000004</v>
      </c>
      <c r="I62" s="23">
        <v>122</v>
      </c>
      <c r="J62" s="24">
        <f>I62*Тарифы!D22*$C$4</f>
        <v>60438.641400000008</v>
      </c>
      <c r="K62" s="23">
        <v>93</v>
      </c>
      <c r="L62" s="24">
        <f>K62*Тарифы!E22*$C$4</f>
        <v>36766.313099999999</v>
      </c>
      <c r="M62" s="37">
        <f t="shared" si="8"/>
        <v>215</v>
      </c>
      <c r="N62" s="38">
        <f t="shared" si="8"/>
        <v>97204.954500000007</v>
      </c>
      <c r="O62" s="37">
        <f t="shared" si="9"/>
        <v>1094</v>
      </c>
      <c r="P62" s="38">
        <f t="shared" si="9"/>
        <v>445569.32034000003</v>
      </c>
      <c r="Q62" s="23">
        <v>36</v>
      </c>
      <c r="R62" s="24">
        <f>Q62*Тарифы!F22*$C$4</f>
        <v>18266.290560000001</v>
      </c>
      <c r="S62" s="23">
        <v>0</v>
      </c>
      <c r="T62" s="24">
        <f>S62*Тарифы!G22*$C$4</f>
        <v>0</v>
      </c>
      <c r="U62" s="39">
        <f t="shared" si="10"/>
        <v>36</v>
      </c>
      <c r="V62" s="40">
        <f t="shared" si="10"/>
        <v>18266.290560000001</v>
      </c>
      <c r="W62" s="23">
        <v>231</v>
      </c>
      <c r="X62" s="24">
        <f>W62*Тарифы!H22*$C$4</f>
        <v>333461.20500000002</v>
      </c>
      <c r="Y62" s="23">
        <v>36</v>
      </c>
      <c r="Z62" s="24">
        <f>Y62*Тарифы!I22*$C$4</f>
        <v>41307.686640000007</v>
      </c>
      <c r="AA62" s="37">
        <f t="shared" si="11"/>
        <v>267</v>
      </c>
      <c r="AB62" s="38">
        <f t="shared" si="11"/>
        <v>374768.89164000005</v>
      </c>
      <c r="AC62" s="40">
        <f t="shared" si="12"/>
        <v>838604.50254000002</v>
      </c>
    </row>
    <row r="63" spans="1:29">
      <c r="A63" s="41">
        <v>20</v>
      </c>
      <c r="B63" s="42" t="s">
        <v>87</v>
      </c>
      <c r="C63" s="23">
        <v>189</v>
      </c>
      <c r="D63" s="22">
        <f>C63*Тарифы!B23*$C$4</f>
        <v>43869.9807</v>
      </c>
      <c r="E63" s="23">
        <v>1</v>
      </c>
      <c r="F63" s="24">
        <f>E63*Тарифы!C23*$C$4</f>
        <v>240.00192000000001</v>
      </c>
      <c r="G63" s="37">
        <f t="shared" si="7"/>
        <v>190</v>
      </c>
      <c r="H63" s="38">
        <f t="shared" si="7"/>
        <v>44109.982620000002</v>
      </c>
      <c r="I63" s="23">
        <v>203</v>
      </c>
      <c r="J63" s="24">
        <f>I63*Тарифы!D23*$C$4</f>
        <v>58899.045239999999</v>
      </c>
      <c r="K63" s="23">
        <v>106</v>
      </c>
      <c r="L63" s="24">
        <f>K63*Тарифы!E23*$C$4</f>
        <v>31800.254400000005</v>
      </c>
      <c r="M63" s="37">
        <f t="shared" si="8"/>
        <v>309</v>
      </c>
      <c r="N63" s="38">
        <f t="shared" si="8"/>
        <v>90699.299640000012</v>
      </c>
      <c r="O63" s="37">
        <f t="shared" si="9"/>
        <v>499</v>
      </c>
      <c r="P63" s="38">
        <f t="shared" si="9"/>
        <v>134809.28226000001</v>
      </c>
      <c r="Q63" s="23">
        <v>27</v>
      </c>
      <c r="R63" s="24">
        <f>Q63*Тарифы!F23*$C$4</f>
        <v>8023.47606</v>
      </c>
      <c r="S63" s="23">
        <v>0</v>
      </c>
      <c r="T63" s="24">
        <f>S63*Тарифы!G23*$C$4</f>
        <v>0</v>
      </c>
      <c r="U63" s="39">
        <f t="shared" si="10"/>
        <v>27</v>
      </c>
      <c r="V63" s="40">
        <f t="shared" si="10"/>
        <v>8023.47606</v>
      </c>
      <c r="W63" s="23">
        <v>164</v>
      </c>
      <c r="X63" s="24">
        <f>W63*Тарифы!H23*$C$4</f>
        <v>150240.35735999999</v>
      </c>
      <c r="Y63" s="23">
        <v>51</v>
      </c>
      <c r="Z63" s="24">
        <f>Y63*Тарифы!I23*$C$4</f>
        <v>48136.863060000011</v>
      </c>
      <c r="AA63" s="37">
        <f t="shared" si="11"/>
        <v>215</v>
      </c>
      <c r="AB63" s="38">
        <f t="shared" si="11"/>
        <v>198377.22042</v>
      </c>
      <c r="AC63" s="40">
        <f t="shared" si="12"/>
        <v>341209.97873999999</v>
      </c>
    </row>
    <row r="64" spans="1:29">
      <c r="A64" s="41">
        <v>21</v>
      </c>
      <c r="B64" s="42" t="s">
        <v>88</v>
      </c>
      <c r="C64" s="23">
        <v>222</v>
      </c>
      <c r="D64" s="22">
        <f>C64*Тарифы!B24*$C$4</f>
        <v>41109.729119999996</v>
      </c>
      <c r="E64" s="23">
        <v>0</v>
      </c>
      <c r="F64" s="24">
        <f>E64*Тарифы!C24*$C$4</f>
        <v>0</v>
      </c>
      <c r="G64" s="37">
        <f t="shared" si="7"/>
        <v>222</v>
      </c>
      <c r="H64" s="38">
        <f t="shared" si="7"/>
        <v>41109.729119999996</v>
      </c>
      <c r="I64" s="23">
        <v>73</v>
      </c>
      <c r="J64" s="24">
        <f>I64*Тарифы!D24*$C$4</f>
        <v>16897.580100000003</v>
      </c>
      <c r="K64" s="23">
        <v>137</v>
      </c>
      <c r="L64" s="24">
        <f>K64*Тарифы!E24*$C$4</f>
        <v>44313.650100000006</v>
      </c>
      <c r="M64" s="37">
        <f t="shared" si="8"/>
        <v>210</v>
      </c>
      <c r="N64" s="38">
        <f t="shared" si="8"/>
        <v>61211.230200000005</v>
      </c>
      <c r="O64" s="37">
        <f t="shared" si="9"/>
        <v>432</v>
      </c>
      <c r="P64" s="38">
        <f t="shared" si="9"/>
        <v>102320.95931999999</v>
      </c>
      <c r="Q64" s="23">
        <v>30</v>
      </c>
      <c r="R64" s="24">
        <f>Q64*Тарифы!F24*$C$4</f>
        <v>7112.4803999999995</v>
      </c>
      <c r="S64" s="23">
        <v>8</v>
      </c>
      <c r="T64" s="24">
        <f>S64*Тарифы!G24*$C$4</f>
        <v>2650.3027200000001</v>
      </c>
      <c r="U64" s="39">
        <f t="shared" si="10"/>
        <v>38</v>
      </c>
      <c r="V64" s="40">
        <f t="shared" si="10"/>
        <v>9762.7831200000001</v>
      </c>
      <c r="W64" s="23">
        <v>193</v>
      </c>
      <c r="X64" s="24">
        <f>W64*Тарифы!H24*$C$4</f>
        <v>130373.48790000002</v>
      </c>
      <c r="Y64" s="23">
        <v>53</v>
      </c>
      <c r="Z64" s="24">
        <f>Y64*Тарифы!I24*$C$4</f>
        <v>50024.583180000001</v>
      </c>
      <c r="AA64" s="37">
        <f t="shared" si="11"/>
        <v>246</v>
      </c>
      <c r="AB64" s="38">
        <f t="shared" si="11"/>
        <v>180398.07108000002</v>
      </c>
      <c r="AC64" s="40">
        <f t="shared" si="12"/>
        <v>292481.81352000003</v>
      </c>
    </row>
    <row r="65" spans="1:29">
      <c r="A65" s="41">
        <v>22</v>
      </c>
      <c r="B65" s="42" t="s">
        <v>89</v>
      </c>
      <c r="C65" s="23">
        <v>75</v>
      </c>
      <c r="D65" s="22">
        <f>C65*Тарифы!B25*$C$4</f>
        <v>16818.678</v>
      </c>
      <c r="E65" s="23">
        <v>2</v>
      </c>
      <c r="F65" s="24">
        <f>E65*Тарифы!C25*$C$4</f>
        <v>588.93371999999999</v>
      </c>
      <c r="G65" s="37">
        <f t="shared" si="7"/>
        <v>77</v>
      </c>
      <c r="H65" s="38">
        <f t="shared" si="7"/>
        <v>17407.611720000001</v>
      </c>
      <c r="I65" s="23">
        <v>181</v>
      </c>
      <c r="J65" s="24">
        <f>I65*Тарифы!D25*$C$4</f>
        <v>50736.345300000008</v>
      </c>
      <c r="K65" s="23">
        <v>98</v>
      </c>
      <c r="L65" s="24">
        <f>K65*Тарифы!E25*$C$4</f>
        <v>36071.96544</v>
      </c>
      <c r="M65" s="37">
        <f t="shared" si="8"/>
        <v>279</v>
      </c>
      <c r="N65" s="38">
        <f t="shared" si="8"/>
        <v>86808.310740000015</v>
      </c>
      <c r="O65" s="37">
        <f t="shared" si="9"/>
        <v>356</v>
      </c>
      <c r="P65" s="38">
        <f t="shared" si="9"/>
        <v>104215.92246000002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159</v>
      </c>
      <c r="X65" s="24">
        <f>W65*Тарифы!H25*$C$4</f>
        <v>144188.56169999999</v>
      </c>
      <c r="Y65" s="23">
        <v>28</v>
      </c>
      <c r="Z65" s="24">
        <f>Y65*Тарифы!I25*$C$4</f>
        <v>33164.586000000003</v>
      </c>
      <c r="AA65" s="37">
        <f t="shared" si="11"/>
        <v>187</v>
      </c>
      <c r="AB65" s="38">
        <f t="shared" si="11"/>
        <v>177353.1477</v>
      </c>
      <c r="AC65" s="40">
        <f t="shared" si="12"/>
        <v>281569.07016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194</v>
      </c>
      <c r="D67" s="22">
        <f>C67*Тарифы!B27*$C$4</f>
        <v>41101.852680000004</v>
      </c>
      <c r="E67" s="23">
        <v>0</v>
      </c>
      <c r="F67" s="24">
        <f>E67*Тарифы!C27*$C$4</f>
        <v>0</v>
      </c>
      <c r="G67" s="37">
        <f t="shared" si="7"/>
        <v>194</v>
      </c>
      <c r="H67" s="38">
        <f t="shared" si="7"/>
        <v>41101.852680000004</v>
      </c>
      <c r="I67" s="23">
        <v>397</v>
      </c>
      <c r="J67" s="24">
        <f>I67*Тарифы!D27*$C$4</f>
        <v>84110.492339999997</v>
      </c>
      <c r="K67" s="23">
        <v>0</v>
      </c>
      <c r="L67" s="24">
        <f>K67*Тарифы!E27*$C$4</f>
        <v>0</v>
      </c>
      <c r="M67" s="37">
        <f t="shared" si="8"/>
        <v>397</v>
      </c>
      <c r="N67" s="38">
        <f t="shared" si="8"/>
        <v>84110.492339999997</v>
      </c>
      <c r="O67" s="37">
        <f t="shared" si="9"/>
        <v>591</v>
      </c>
      <c r="P67" s="38">
        <f t="shared" si="9"/>
        <v>125212.34502000001</v>
      </c>
      <c r="Q67" s="23">
        <v>0</v>
      </c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125212.34502000001</v>
      </c>
    </row>
    <row r="68" spans="1:29" s="10" customFormat="1">
      <c r="A68" s="43"/>
      <c r="B68" s="44" t="s">
        <v>107</v>
      </c>
      <c r="C68" s="37">
        <f t="shared" ref="C68:AC68" si="13">SUM(C44:C67)</f>
        <v>2296</v>
      </c>
      <c r="D68" s="38">
        <f t="shared" si="13"/>
        <v>731568.57588000002</v>
      </c>
      <c r="E68" s="37">
        <f t="shared" si="13"/>
        <v>443</v>
      </c>
      <c r="F68" s="38">
        <f t="shared" si="13"/>
        <v>188216.34660000005</v>
      </c>
      <c r="G68" s="37">
        <f t="shared" si="13"/>
        <v>2739</v>
      </c>
      <c r="H68" s="38">
        <f t="shared" si="13"/>
        <v>919784.92248000018</v>
      </c>
      <c r="I68" s="37">
        <f t="shared" si="13"/>
        <v>2416</v>
      </c>
      <c r="J68" s="38">
        <f t="shared" si="13"/>
        <v>835143.07338000007</v>
      </c>
      <c r="K68" s="37">
        <f t="shared" si="13"/>
        <v>962</v>
      </c>
      <c r="L68" s="38">
        <f t="shared" si="13"/>
        <v>409245.25374000007</v>
      </c>
      <c r="M68" s="37">
        <f t="shared" si="13"/>
        <v>3378</v>
      </c>
      <c r="N68" s="38">
        <f t="shared" si="13"/>
        <v>1244388.3271200005</v>
      </c>
      <c r="O68" s="37">
        <f t="shared" si="13"/>
        <v>6117</v>
      </c>
      <c r="P68" s="38">
        <f t="shared" si="13"/>
        <v>2164173.2496000002</v>
      </c>
      <c r="Q68" s="39">
        <f t="shared" si="13"/>
        <v>1250</v>
      </c>
      <c r="R68" s="40">
        <f t="shared" si="13"/>
        <v>472224.13884000009</v>
      </c>
      <c r="S68" s="39">
        <f t="shared" si="13"/>
        <v>368</v>
      </c>
      <c r="T68" s="40">
        <f t="shared" si="13"/>
        <v>191311.87932000001</v>
      </c>
      <c r="U68" s="39">
        <f t="shared" si="13"/>
        <v>1618</v>
      </c>
      <c r="V68" s="40">
        <f t="shared" si="13"/>
        <v>663536.01816000009</v>
      </c>
      <c r="W68" s="37">
        <f t="shared" si="13"/>
        <v>3468</v>
      </c>
      <c r="X68" s="38">
        <f t="shared" si="13"/>
        <v>2988830.3027399997</v>
      </c>
      <c r="Y68" s="37">
        <f t="shared" si="13"/>
        <v>1132</v>
      </c>
      <c r="Z68" s="38">
        <f t="shared" si="13"/>
        <v>1243015.73352</v>
      </c>
      <c r="AA68" s="37">
        <f t="shared" si="13"/>
        <v>4600</v>
      </c>
      <c r="AB68" s="38">
        <f t="shared" si="13"/>
        <v>4231846.0362600004</v>
      </c>
      <c r="AC68" s="40">
        <f t="shared" si="13"/>
        <v>7059555.3040199997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150014</v>
      </c>
      <c r="G72" s="131" t="str">
        <f>VLOOKUP(F72,Списки!$A$1:$B$68,2,0)</f>
        <v>ГБУЗ "Правобережная ЦРКБ"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0.91800000000000004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570</v>
      </c>
      <c r="D79" s="22">
        <f>D9+D44</f>
        <v>182136.34080000001</v>
      </c>
      <c r="E79" s="23">
        <f>E9+E44</f>
        <v>3</v>
      </c>
      <c r="F79" s="24">
        <f>F9+F44</f>
        <v>1023.4965600000002</v>
      </c>
      <c r="G79" s="37">
        <f>C79+E79</f>
        <v>573</v>
      </c>
      <c r="H79" s="38">
        <f>D79+F79</f>
        <v>183159.83736</v>
      </c>
      <c r="I79" s="23">
        <f>I9+I44</f>
        <v>1540</v>
      </c>
      <c r="J79" s="24">
        <f>J9+J44</f>
        <v>615109.57200000004</v>
      </c>
      <c r="K79" s="23">
        <f>K9+K44</f>
        <v>223</v>
      </c>
      <c r="L79" s="24">
        <f>L9+L44</f>
        <v>95099.88870000001</v>
      </c>
      <c r="M79" s="37">
        <f>I79+K79</f>
        <v>1763</v>
      </c>
      <c r="N79" s="38">
        <f>J79+L79</f>
        <v>710209.46070000005</v>
      </c>
      <c r="O79" s="37">
        <f>G79+M79</f>
        <v>2336</v>
      </c>
      <c r="P79" s="38">
        <f>H79+N79</f>
        <v>893369.29806000006</v>
      </c>
      <c r="Q79" s="23">
        <f>Q9+Q44</f>
        <v>415</v>
      </c>
      <c r="R79" s="24">
        <f>R9+R44</f>
        <v>169771.6611</v>
      </c>
      <c r="S79" s="23">
        <f>S9+S44</f>
        <v>0</v>
      </c>
      <c r="T79" s="24">
        <f>T9+T44</f>
        <v>0</v>
      </c>
      <c r="U79" s="39">
        <f>Q79+S79</f>
        <v>415</v>
      </c>
      <c r="V79" s="40">
        <f>R79+T79</f>
        <v>169771.6611</v>
      </c>
      <c r="W79" s="23">
        <f>W9+W44</f>
        <v>2800</v>
      </c>
      <c r="X79" s="24">
        <f>X9+X44</f>
        <v>2694627.432</v>
      </c>
      <c r="Y79" s="23">
        <f>Y9+Y44</f>
        <v>497</v>
      </c>
      <c r="Z79" s="24">
        <f>Z9+Z44</f>
        <v>510489.08694000007</v>
      </c>
      <c r="AA79" s="37">
        <f>W79+Y79</f>
        <v>3297</v>
      </c>
      <c r="AB79" s="38">
        <f>X79+Z79</f>
        <v>3205116.5189399999</v>
      </c>
      <c r="AC79" s="40">
        <f>P79+V79+AB79</f>
        <v>4268257.4780999999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9010</v>
      </c>
      <c r="F80" s="24">
        <f t="shared" si="14"/>
        <v>3838654.6380000003</v>
      </c>
      <c r="G80" s="37">
        <f t="shared" ref="G80:H102" si="15">C80+E80</f>
        <v>9010</v>
      </c>
      <c r="H80" s="38">
        <f t="shared" si="15"/>
        <v>3838654.6380000003</v>
      </c>
      <c r="I80" s="23">
        <f t="shared" ref="I80:L95" si="16">I10+I45</f>
        <v>0</v>
      </c>
      <c r="J80" s="24">
        <f t="shared" si="16"/>
        <v>0</v>
      </c>
      <c r="K80" s="23">
        <f t="shared" si="16"/>
        <v>7444</v>
      </c>
      <c r="L80" s="24">
        <f t="shared" si="16"/>
        <v>3964371.7269600001</v>
      </c>
      <c r="M80" s="37">
        <f t="shared" ref="M80:N102" si="17">I80+K80</f>
        <v>7444</v>
      </c>
      <c r="N80" s="38">
        <f t="shared" si="17"/>
        <v>3964371.7269600001</v>
      </c>
      <c r="O80" s="37">
        <f t="shared" ref="O80:P102" si="18">G80+M80</f>
        <v>16454</v>
      </c>
      <c r="P80" s="38">
        <f t="shared" si="18"/>
        <v>7803026.3649599999</v>
      </c>
      <c r="Q80" s="23">
        <f t="shared" ref="Q80:T95" si="19">Q10+Q45</f>
        <v>0</v>
      </c>
      <c r="R80" s="24">
        <f t="shared" si="19"/>
        <v>0</v>
      </c>
      <c r="S80" s="23">
        <f t="shared" si="19"/>
        <v>6023</v>
      </c>
      <c r="T80" s="24">
        <f t="shared" si="19"/>
        <v>3285233.6653799997</v>
      </c>
      <c r="U80" s="39">
        <f t="shared" ref="U80:V102" si="20">Q80+S80</f>
        <v>6023</v>
      </c>
      <c r="V80" s="40">
        <f t="shared" si="20"/>
        <v>3285233.6653799997</v>
      </c>
      <c r="W80" s="23">
        <f t="shared" ref="W80:Z95" si="21">W10+W45</f>
        <v>0</v>
      </c>
      <c r="X80" s="24">
        <f t="shared" si="21"/>
        <v>0</v>
      </c>
      <c r="Y80" s="23">
        <f t="shared" si="21"/>
        <v>15506</v>
      </c>
      <c r="Z80" s="24">
        <f t="shared" si="21"/>
        <v>17935622.425080001</v>
      </c>
      <c r="AA80" s="37">
        <f t="shared" ref="AA80:AB102" si="22">W80+Y80</f>
        <v>15506</v>
      </c>
      <c r="AB80" s="38">
        <f t="shared" si="22"/>
        <v>17935622.425080001</v>
      </c>
      <c r="AC80" s="40">
        <f t="shared" ref="AC80:AC102" si="23">P80+V80+AB80</f>
        <v>29023882.455420002</v>
      </c>
    </row>
    <row r="81" spans="1:29">
      <c r="A81" s="41">
        <v>3</v>
      </c>
      <c r="B81" s="42" t="s">
        <v>70</v>
      </c>
      <c r="C81" s="21">
        <f t="shared" si="14"/>
        <v>7829</v>
      </c>
      <c r="D81" s="22">
        <f t="shared" si="14"/>
        <v>2211806.0205000001</v>
      </c>
      <c r="E81" s="23">
        <f t="shared" si="14"/>
        <v>0</v>
      </c>
      <c r="F81" s="24">
        <f t="shared" si="14"/>
        <v>0</v>
      </c>
      <c r="G81" s="37">
        <f t="shared" si="15"/>
        <v>7829</v>
      </c>
      <c r="H81" s="38">
        <f t="shared" si="15"/>
        <v>2211806.0205000001</v>
      </c>
      <c r="I81" s="23">
        <f t="shared" si="16"/>
        <v>13311</v>
      </c>
      <c r="J81" s="24">
        <f t="shared" si="16"/>
        <v>4700718.6856200006</v>
      </c>
      <c r="K81" s="23">
        <f t="shared" si="16"/>
        <v>0</v>
      </c>
      <c r="L81" s="24">
        <f t="shared" si="16"/>
        <v>0</v>
      </c>
      <c r="M81" s="37">
        <f t="shared" si="17"/>
        <v>13311</v>
      </c>
      <c r="N81" s="38">
        <f t="shared" si="17"/>
        <v>4700718.6856200006</v>
      </c>
      <c r="O81" s="37">
        <f t="shared" si="18"/>
        <v>21140</v>
      </c>
      <c r="P81" s="38">
        <f t="shared" si="18"/>
        <v>6912524.7061200012</v>
      </c>
      <c r="Q81" s="23">
        <f t="shared" si="19"/>
        <v>17492</v>
      </c>
      <c r="R81" s="24">
        <f t="shared" si="19"/>
        <v>6326716.4640000006</v>
      </c>
      <c r="S81" s="23">
        <f t="shared" si="19"/>
        <v>0</v>
      </c>
      <c r="T81" s="24">
        <f t="shared" si="19"/>
        <v>0</v>
      </c>
      <c r="U81" s="39">
        <f t="shared" si="20"/>
        <v>17492</v>
      </c>
      <c r="V81" s="40">
        <f t="shared" si="20"/>
        <v>6326716.4640000006</v>
      </c>
      <c r="W81" s="23">
        <f t="shared" si="21"/>
        <v>35972</v>
      </c>
      <c r="X81" s="24">
        <f t="shared" si="21"/>
        <v>26962374.461040001</v>
      </c>
      <c r="Y81" s="23">
        <f t="shared" si="21"/>
        <v>0</v>
      </c>
      <c r="Z81" s="24">
        <f t="shared" si="21"/>
        <v>0</v>
      </c>
      <c r="AA81" s="37">
        <f t="shared" si="22"/>
        <v>35972</v>
      </c>
      <c r="AB81" s="38">
        <f t="shared" si="22"/>
        <v>26962374.461040001</v>
      </c>
      <c r="AC81" s="40">
        <f t="shared" si="23"/>
        <v>40201615.631160006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1851</v>
      </c>
      <c r="D86" s="22">
        <f t="shared" si="14"/>
        <v>1001179.2456000001</v>
      </c>
      <c r="E86" s="23">
        <f t="shared" si="14"/>
        <v>0</v>
      </c>
      <c r="F86" s="24">
        <f t="shared" si="14"/>
        <v>0</v>
      </c>
      <c r="G86" s="37">
        <f t="shared" si="15"/>
        <v>1851</v>
      </c>
      <c r="H86" s="38">
        <f t="shared" si="15"/>
        <v>1001179.2456000001</v>
      </c>
      <c r="I86" s="23">
        <f t="shared" si="16"/>
        <v>2090</v>
      </c>
      <c r="J86" s="24">
        <f t="shared" si="16"/>
        <v>1413063.6300000001</v>
      </c>
      <c r="K86" s="23">
        <f t="shared" si="16"/>
        <v>0</v>
      </c>
      <c r="L86" s="24">
        <f t="shared" si="16"/>
        <v>0</v>
      </c>
      <c r="M86" s="37">
        <f t="shared" si="17"/>
        <v>2090</v>
      </c>
      <c r="N86" s="38">
        <f t="shared" si="17"/>
        <v>1413063.6300000001</v>
      </c>
      <c r="O86" s="37">
        <f t="shared" si="18"/>
        <v>3941</v>
      </c>
      <c r="P86" s="38">
        <f t="shared" si="18"/>
        <v>2414242.8756000004</v>
      </c>
      <c r="Q86" s="23">
        <f t="shared" si="19"/>
        <v>812</v>
      </c>
      <c r="R86" s="24">
        <f t="shared" si="19"/>
        <v>564518.44512000005</v>
      </c>
      <c r="S86" s="23">
        <f t="shared" si="19"/>
        <v>0</v>
      </c>
      <c r="T86" s="24">
        <f t="shared" si="19"/>
        <v>0</v>
      </c>
      <c r="U86" s="39">
        <f t="shared" si="20"/>
        <v>812</v>
      </c>
      <c r="V86" s="40">
        <f t="shared" si="20"/>
        <v>564518.44512000005</v>
      </c>
      <c r="W86" s="23">
        <f t="shared" si="21"/>
        <v>1905</v>
      </c>
      <c r="X86" s="24">
        <f t="shared" si="21"/>
        <v>2485537.7390999999</v>
      </c>
      <c r="Y86" s="23">
        <f t="shared" si="21"/>
        <v>0</v>
      </c>
      <c r="Z86" s="24">
        <f t="shared" si="21"/>
        <v>0</v>
      </c>
      <c r="AA86" s="37">
        <f t="shared" si="22"/>
        <v>1905</v>
      </c>
      <c r="AB86" s="38">
        <f t="shared" si="22"/>
        <v>2485537.7390999999</v>
      </c>
      <c r="AC86" s="40">
        <f t="shared" si="23"/>
        <v>5464299.0598200001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1209</v>
      </c>
      <c r="D88" s="22">
        <f t="shared" si="14"/>
        <v>398695.72626000002</v>
      </c>
      <c r="E88" s="23">
        <f t="shared" si="14"/>
        <v>5</v>
      </c>
      <c r="F88" s="24">
        <f t="shared" si="14"/>
        <v>1770.9138000000003</v>
      </c>
      <c r="G88" s="37">
        <f t="shared" si="15"/>
        <v>1214</v>
      </c>
      <c r="H88" s="38">
        <f t="shared" si="15"/>
        <v>400466.64006000001</v>
      </c>
      <c r="I88" s="23">
        <f t="shared" si="16"/>
        <v>4089</v>
      </c>
      <c r="J88" s="24">
        <f t="shared" si="16"/>
        <v>1685562.34608</v>
      </c>
      <c r="K88" s="23">
        <f t="shared" si="16"/>
        <v>842</v>
      </c>
      <c r="L88" s="24">
        <f t="shared" si="16"/>
        <v>372781.21968000004</v>
      </c>
      <c r="M88" s="37">
        <f t="shared" si="17"/>
        <v>4931</v>
      </c>
      <c r="N88" s="38">
        <f t="shared" si="17"/>
        <v>2058343.5657600001</v>
      </c>
      <c r="O88" s="37">
        <f t="shared" si="18"/>
        <v>6145</v>
      </c>
      <c r="P88" s="38">
        <f t="shared" si="18"/>
        <v>2458810.2058200003</v>
      </c>
      <c r="Q88" s="23">
        <f t="shared" si="19"/>
        <v>1521</v>
      </c>
      <c r="R88" s="24">
        <f t="shared" si="19"/>
        <v>642162.21498000005</v>
      </c>
      <c r="S88" s="23">
        <f t="shared" si="19"/>
        <v>506</v>
      </c>
      <c r="T88" s="24">
        <f t="shared" si="19"/>
        <v>229443.72659999999</v>
      </c>
      <c r="U88" s="39">
        <f t="shared" si="20"/>
        <v>2027</v>
      </c>
      <c r="V88" s="40">
        <f t="shared" si="20"/>
        <v>871605.9415800001</v>
      </c>
      <c r="W88" s="23">
        <f t="shared" si="21"/>
        <v>6388</v>
      </c>
      <c r="X88" s="24">
        <f t="shared" si="21"/>
        <v>5970267.088560001</v>
      </c>
      <c r="Y88" s="23">
        <f t="shared" si="21"/>
        <v>1309</v>
      </c>
      <c r="Z88" s="24">
        <f t="shared" si="21"/>
        <v>1308189.3363000001</v>
      </c>
      <c r="AA88" s="37">
        <f t="shared" si="22"/>
        <v>7697</v>
      </c>
      <c r="AB88" s="38">
        <f t="shared" si="22"/>
        <v>7278456.4248600006</v>
      </c>
      <c r="AC88" s="40">
        <f t="shared" si="23"/>
        <v>10608872.57226</v>
      </c>
    </row>
    <row r="89" spans="1:29">
      <c r="A89" s="41">
        <v>11</v>
      </c>
      <c r="B89" s="42" t="s">
        <v>78</v>
      </c>
      <c r="C89" s="21">
        <f t="shared" si="14"/>
        <v>98</v>
      </c>
      <c r="D89" s="22">
        <f t="shared" si="14"/>
        <v>41448.214079999998</v>
      </c>
      <c r="E89" s="23">
        <f t="shared" si="14"/>
        <v>1</v>
      </c>
      <c r="F89" s="24">
        <f t="shared" si="14"/>
        <v>429.67908</v>
      </c>
      <c r="G89" s="37">
        <f t="shared" si="15"/>
        <v>99</v>
      </c>
      <c r="H89" s="38">
        <f t="shared" si="15"/>
        <v>41877.89316</v>
      </c>
      <c r="I89" s="23">
        <f t="shared" si="16"/>
        <v>398</v>
      </c>
      <c r="J89" s="24">
        <f t="shared" si="16"/>
        <v>210413.12760000001</v>
      </c>
      <c r="K89" s="23">
        <f t="shared" si="16"/>
        <v>67</v>
      </c>
      <c r="L89" s="24">
        <f t="shared" si="16"/>
        <v>35985.930480000003</v>
      </c>
      <c r="M89" s="37">
        <f t="shared" si="17"/>
        <v>465</v>
      </c>
      <c r="N89" s="38">
        <f t="shared" si="17"/>
        <v>246399.05808000002</v>
      </c>
      <c r="O89" s="37">
        <f t="shared" si="18"/>
        <v>564</v>
      </c>
      <c r="P89" s="38">
        <f t="shared" si="18"/>
        <v>288276.95124000002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909</v>
      </c>
      <c r="X89" s="24">
        <f t="shared" si="21"/>
        <v>883202.9254200001</v>
      </c>
      <c r="Y89" s="23">
        <f t="shared" si="21"/>
        <v>186</v>
      </c>
      <c r="Z89" s="24">
        <f t="shared" si="21"/>
        <v>184163.67035999999</v>
      </c>
      <c r="AA89" s="37">
        <f t="shared" si="22"/>
        <v>1095</v>
      </c>
      <c r="AB89" s="38">
        <f t="shared" si="22"/>
        <v>1067366.5957800001</v>
      </c>
      <c r="AC89" s="40">
        <f t="shared" si="23"/>
        <v>1355643.5470200002</v>
      </c>
    </row>
    <row r="90" spans="1:29">
      <c r="A90" s="41">
        <v>12</v>
      </c>
      <c r="B90" s="42" t="s">
        <v>79</v>
      </c>
      <c r="C90" s="21">
        <f t="shared" si="14"/>
        <v>4112</v>
      </c>
      <c r="D90" s="22">
        <f t="shared" si="14"/>
        <v>1236780.7142400001</v>
      </c>
      <c r="E90" s="23">
        <f t="shared" si="14"/>
        <v>7</v>
      </c>
      <c r="F90" s="24">
        <f t="shared" si="14"/>
        <v>2113.9612200000001</v>
      </c>
      <c r="G90" s="37">
        <f t="shared" si="15"/>
        <v>4119</v>
      </c>
      <c r="H90" s="38">
        <f t="shared" si="15"/>
        <v>1238894.6754600001</v>
      </c>
      <c r="I90" s="23">
        <f t="shared" si="16"/>
        <v>1344</v>
      </c>
      <c r="J90" s="24">
        <f t="shared" si="16"/>
        <v>505299.51360000006</v>
      </c>
      <c r="K90" s="23">
        <f t="shared" si="16"/>
        <v>1221</v>
      </c>
      <c r="L90" s="24">
        <f t="shared" si="16"/>
        <v>460916.24237999995</v>
      </c>
      <c r="M90" s="37">
        <f t="shared" si="17"/>
        <v>2565</v>
      </c>
      <c r="N90" s="38">
        <f t="shared" si="17"/>
        <v>966215.75598000002</v>
      </c>
      <c r="O90" s="37">
        <f t="shared" si="18"/>
        <v>6684</v>
      </c>
      <c r="P90" s="38">
        <f t="shared" si="18"/>
        <v>2205110.43144</v>
      </c>
      <c r="Q90" s="23">
        <f t="shared" si="19"/>
        <v>1842</v>
      </c>
      <c r="R90" s="24">
        <f t="shared" si="19"/>
        <v>709305.31332000007</v>
      </c>
      <c r="S90" s="23">
        <f t="shared" si="19"/>
        <v>677</v>
      </c>
      <c r="T90" s="24">
        <f t="shared" si="19"/>
        <v>261751.25862000001</v>
      </c>
      <c r="U90" s="39">
        <f t="shared" si="20"/>
        <v>2519</v>
      </c>
      <c r="V90" s="40">
        <f t="shared" si="20"/>
        <v>971056.57194000005</v>
      </c>
      <c r="W90" s="23">
        <f t="shared" si="21"/>
        <v>4584</v>
      </c>
      <c r="X90" s="24">
        <f t="shared" si="21"/>
        <v>4029730.1323200003</v>
      </c>
      <c r="Y90" s="23">
        <f t="shared" si="21"/>
        <v>955</v>
      </c>
      <c r="Z90" s="24">
        <f t="shared" si="21"/>
        <v>839527.11089999997</v>
      </c>
      <c r="AA90" s="37">
        <f t="shared" si="22"/>
        <v>5539</v>
      </c>
      <c r="AB90" s="38">
        <f t="shared" si="22"/>
        <v>4869257.2432200005</v>
      </c>
      <c r="AC90" s="40">
        <f t="shared" si="23"/>
        <v>8045424.2466000002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1852</v>
      </c>
      <c r="J91" s="24">
        <f t="shared" si="16"/>
        <v>696290.69880000001</v>
      </c>
      <c r="K91" s="23">
        <f t="shared" si="16"/>
        <v>836</v>
      </c>
      <c r="L91" s="24">
        <f t="shared" si="16"/>
        <v>315582.29207999998</v>
      </c>
      <c r="M91" s="37">
        <f t="shared" si="17"/>
        <v>2688</v>
      </c>
      <c r="N91" s="38">
        <f t="shared" si="17"/>
        <v>1011872.9908799999</v>
      </c>
      <c r="O91" s="37">
        <f t="shared" si="18"/>
        <v>2688</v>
      </c>
      <c r="P91" s="38">
        <f t="shared" si="18"/>
        <v>1011872.9908799999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2763</v>
      </c>
      <c r="X91" s="24">
        <f t="shared" si="21"/>
        <v>2428914.5627400004</v>
      </c>
      <c r="Y91" s="23">
        <f t="shared" si="21"/>
        <v>860</v>
      </c>
      <c r="Z91" s="24">
        <f t="shared" si="21"/>
        <v>756013.94280000008</v>
      </c>
      <c r="AA91" s="37">
        <f t="shared" si="22"/>
        <v>3623</v>
      </c>
      <c r="AB91" s="38">
        <f t="shared" si="22"/>
        <v>3184928.5055400003</v>
      </c>
      <c r="AC91" s="40">
        <f t="shared" si="23"/>
        <v>4196801.4964199997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3107</v>
      </c>
      <c r="J95" s="24">
        <f t="shared" si="16"/>
        <v>1168129.1583</v>
      </c>
      <c r="K95" s="23">
        <f t="shared" si="16"/>
        <v>0</v>
      </c>
      <c r="L95" s="24">
        <f t="shared" si="16"/>
        <v>0</v>
      </c>
      <c r="M95" s="37">
        <f t="shared" si="17"/>
        <v>3107</v>
      </c>
      <c r="N95" s="38">
        <f t="shared" si="17"/>
        <v>1168129.1583</v>
      </c>
      <c r="O95" s="37">
        <f t="shared" si="18"/>
        <v>3107</v>
      </c>
      <c r="P95" s="38">
        <f t="shared" si="18"/>
        <v>1168129.1583</v>
      </c>
      <c r="Q95" s="23">
        <f t="shared" si="19"/>
        <v>443</v>
      </c>
      <c r="R95" s="24">
        <f t="shared" si="19"/>
        <v>170587.54278000002</v>
      </c>
      <c r="S95" s="23">
        <f t="shared" si="19"/>
        <v>0</v>
      </c>
      <c r="T95" s="24">
        <f t="shared" si="19"/>
        <v>0</v>
      </c>
      <c r="U95" s="39">
        <f t="shared" si="20"/>
        <v>443</v>
      </c>
      <c r="V95" s="40">
        <f t="shared" si="20"/>
        <v>170587.54278000002</v>
      </c>
      <c r="W95" s="23">
        <f t="shared" si="21"/>
        <v>2007</v>
      </c>
      <c r="X95" s="24">
        <f t="shared" si="21"/>
        <v>1764325.56186</v>
      </c>
      <c r="Y95" s="23">
        <f t="shared" si="21"/>
        <v>0</v>
      </c>
      <c r="Z95" s="24">
        <f t="shared" si="21"/>
        <v>0</v>
      </c>
      <c r="AA95" s="37">
        <f t="shared" si="22"/>
        <v>2007</v>
      </c>
      <c r="AB95" s="38">
        <f t="shared" si="22"/>
        <v>1764325.56186</v>
      </c>
      <c r="AC95" s="40">
        <f t="shared" si="23"/>
        <v>3103042.2629399998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1481</v>
      </c>
      <c r="J96" s="24">
        <f t="shared" si="25"/>
        <v>446397.27372</v>
      </c>
      <c r="K96" s="23">
        <f t="shared" si="25"/>
        <v>0</v>
      </c>
      <c r="L96" s="24">
        <f t="shared" si="25"/>
        <v>0</v>
      </c>
      <c r="M96" s="37">
        <f t="shared" si="17"/>
        <v>1481</v>
      </c>
      <c r="N96" s="38">
        <f t="shared" si="17"/>
        <v>446397.27372</v>
      </c>
      <c r="O96" s="37">
        <f t="shared" si="18"/>
        <v>1481</v>
      </c>
      <c r="P96" s="38">
        <f t="shared" si="18"/>
        <v>446397.27372</v>
      </c>
      <c r="Q96" s="23">
        <f t="shared" ref="Q96:T102" si="26">Q26+Q61</f>
        <v>583</v>
      </c>
      <c r="R96" s="24">
        <f t="shared" si="26"/>
        <v>179975.03831999999</v>
      </c>
      <c r="S96" s="23">
        <f t="shared" si="26"/>
        <v>0</v>
      </c>
      <c r="T96" s="24">
        <f t="shared" si="26"/>
        <v>0</v>
      </c>
      <c r="U96" s="39">
        <f t="shared" si="20"/>
        <v>583</v>
      </c>
      <c r="V96" s="40">
        <f t="shared" si="20"/>
        <v>179975.03831999999</v>
      </c>
      <c r="W96" s="23">
        <f t="shared" ref="W96:Z102" si="27">W26+W61</f>
        <v>1461</v>
      </c>
      <c r="X96" s="24">
        <f t="shared" si="27"/>
        <v>892285.61742000002</v>
      </c>
      <c r="Y96" s="23">
        <f t="shared" si="27"/>
        <v>222</v>
      </c>
      <c r="Z96" s="24">
        <f t="shared" si="27"/>
        <v>170505.92340000003</v>
      </c>
      <c r="AA96" s="37">
        <f t="shared" si="22"/>
        <v>1683</v>
      </c>
      <c r="AB96" s="38">
        <f t="shared" si="22"/>
        <v>1062791.54082</v>
      </c>
      <c r="AC96" s="40">
        <f t="shared" si="23"/>
        <v>1689163.85286</v>
      </c>
    </row>
    <row r="97" spans="1:29">
      <c r="A97" s="41">
        <v>19</v>
      </c>
      <c r="B97" s="42" t="s">
        <v>86</v>
      </c>
      <c r="C97" s="21">
        <f t="shared" si="24"/>
        <v>17870</v>
      </c>
      <c r="D97" s="22">
        <f t="shared" si="24"/>
        <v>7082219.815200001</v>
      </c>
      <c r="E97" s="23">
        <f t="shared" si="24"/>
        <v>11</v>
      </c>
      <c r="F97" s="24">
        <f t="shared" si="24"/>
        <v>3478.9629599999998</v>
      </c>
      <c r="G97" s="37">
        <f t="shared" si="15"/>
        <v>17881</v>
      </c>
      <c r="H97" s="38">
        <f t="shared" si="15"/>
        <v>7085698.7781600012</v>
      </c>
      <c r="I97" s="23">
        <f t="shared" si="25"/>
        <v>2491</v>
      </c>
      <c r="J97" s="24">
        <f t="shared" si="25"/>
        <v>1234038.1617000001</v>
      </c>
      <c r="K97" s="23">
        <f t="shared" si="25"/>
        <v>1850</v>
      </c>
      <c r="L97" s="24">
        <f t="shared" si="25"/>
        <v>731372.89500000002</v>
      </c>
      <c r="M97" s="37">
        <f t="shared" si="17"/>
        <v>4341</v>
      </c>
      <c r="N97" s="38">
        <f t="shared" si="17"/>
        <v>1965411.0567000001</v>
      </c>
      <c r="O97" s="37">
        <f t="shared" si="18"/>
        <v>22222</v>
      </c>
      <c r="P97" s="38">
        <f t="shared" si="18"/>
        <v>9051109.8348600008</v>
      </c>
      <c r="Q97" s="23">
        <f t="shared" si="26"/>
        <v>727</v>
      </c>
      <c r="R97" s="24">
        <f t="shared" si="26"/>
        <v>368877.58992</v>
      </c>
      <c r="S97" s="23">
        <f t="shared" si="26"/>
        <v>0</v>
      </c>
      <c r="T97" s="24">
        <f t="shared" si="26"/>
        <v>0</v>
      </c>
      <c r="U97" s="39">
        <f t="shared" si="20"/>
        <v>727</v>
      </c>
      <c r="V97" s="40">
        <f t="shared" si="20"/>
        <v>368877.58992</v>
      </c>
      <c r="W97" s="23">
        <f t="shared" si="27"/>
        <v>5204</v>
      </c>
      <c r="X97" s="24">
        <f t="shared" si="27"/>
        <v>7512260.2200000007</v>
      </c>
      <c r="Y97" s="23">
        <f t="shared" si="27"/>
        <v>727</v>
      </c>
      <c r="Z97" s="24">
        <f t="shared" si="27"/>
        <v>834185.78298000002</v>
      </c>
      <c r="AA97" s="37">
        <f t="shared" si="22"/>
        <v>5931</v>
      </c>
      <c r="AB97" s="38">
        <f t="shared" si="22"/>
        <v>8346446.0029800003</v>
      </c>
      <c r="AC97" s="40">
        <f t="shared" si="23"/>
        <v>17766433.427760001</v>
      </c>
    </row>
    <row r="98" spans="1:29">
      <c r="A98" s="41">
        <v>20</v>
      </c>
      <c r="B98" s="42" t="s">
        <v>87</v>
      </c>
      <c r="C98" s="23">
        <f t="shared" si="24"/>
        <v>3796</v>
      </c>
      <c r="D98" s="22">
        <f t="shared" si="24"/>
        <v>881113.47479999997</v>
      </c>
      <c r="E98" s="23">
        <f t="shared" si="24"/>
        <v>11</v>
      </c>
      <c r="F98" s="24">
        <f t="shared" si="24"/>
        <v>2640.0211200000003</v>
      </c>
      <c r="G98" s="37">
        <f t="shared" si="15"/>
        <v>3807</v>
      </c>
      <c r="H98" s="38">
        <f t="shared" si="15"/>
        <v>883753.49592000002</v>
      </c>
      <c r="I98" s="23">
        <f t="shared" si="25"/>
        <v>4081</v>
      </c>
      <c r="J98" s="24">
        <f t="shared" si="25"/>
        <v>1184073.9094799999</v>
      </c>
      <c r="K98" s="23">
        <f t="shared" si="25"/>
        <v>2117</v>
      </c>
      <c r="L98" s="24">
        <f t="shared" si="25"/>
        <v>635105.0808</v>
      </c>
      <c r="M98" s="37">
        <f t="shared" si="17"/>
        <v>6198</v>
      </c>
      <c r="N98" s="38">
        <f t="shared" si="17"/>
        <v>1819178.99028</v>
      </c>
      <c r="O98" s="37">
        <f t="shared" si="18"/>
        <v>10005</v>
      </c>
      <c r="P98" s="38">
        <f t="shared" si="18"/>
        <v>2702932.4862000002</v>
      </c>
      <c r="Q98" s="23">
        <f t="shared" si="26"/>
        <v>536</v>
      </c>
      <c r="R98" s="24">
        <f t="shared" si="26"/>
        <v>159280.85807999998</v>
      </c>
      <c r="S98" s="23">
        <f t="shared" si="26"/>
        <v>0</v>
      </c>
      <c r="T98" s="24">
        <f t="shared" si="26"/>
        <v>0</v>
      </c>
      <c r="U98" s="39">
        <f t="shared" si="20"/>
        <v>536</v>
      </c>
      <c r="V98" s="40">
        <f t="shared" si="20"/>
        <v>159280.85807999998</v>
      </c>
      <c r="W98" s="23">
        <f t="shared" si="27"/>
        <v>4175</v>
      </c>
      <c r="X98" s="24">
        <f t="shared" si="27"/>
        <v>3824716.4145</v>
      </c>
      <c r="Y98" s="23">
        <f t="shared" si="27"/>
        <v>1032</v>
      </c>
      <c r="Z98" s="24">
        <f t="shared" si="27"/>
        <v>974063.58192000003</v>
      </c>
      <c r="AA98" s="37">
        <f t="shared" si="22"/>
        <v>5207</v>
      </c>
      <c r="AB98" s="38">
        <f t="shared" si="22"/>
        <v>4798779.9964199997</v>
      </c>
      <c r="AC98" s="40">
        <f t="shared" si="23"/>
        <v>7660993.3407000005</v>
      </c>
    </row>
    <row r="99" spans="1:29">
      <c r="A99" s="41">
        <v>21</v>
      </c>
      <c r="B99" s="42" t="s">
        <v>88</v>
      </c>
      <c r="C99" s="23">
        <f t="shared" si="24"/>
        <v>4436</v>
      </c>
      <c r="D99" s="22">
        <f t="shared" si="24"/>
        <v>821453.86655999999</v>
      </c>
      <c r="E99" s="23">
        <f t="shared" si="24"/>
        <v>15</v>
      </c>
      <c r="F99" s="24">
        <f t="shared" si="24"/>
        <v>3881.4875999999999</v>
      </c>
      <c r="G99" s="37">
        <f t="shared" si="15"/>
        <v>4451</v>
      </c>
      <c r="H99" s="38">
        <f t="shared" si="15"/>
        <v>825335.35415999999</v>
      </c>
      <c r="I99" s="23">
        <f t="shared" si="25"/>
        <v>1491</v>
      </c>
      <c r="J99" s="24">
        <f t="shared" si="25"/>
        <v>345127.28670000006</v>
      </c>
      <c r="K99" s="23">
        <f t="shared" si="25"/>
        <v>2733</v>
      </c>
      <c r="L99" s="24">
        <f t="shared" si="25"/>
        <v>884008.80090000015</v>
      </c>
      <c r="M99" s="37">
        <f t="shared" si="17"/>
        <v>4224</v>
      </c>
      <c r="N99" s="38">
        <f t="shared" si="17"/>
        <v>1229136.0876000002</v>
      </c>
      <c r="O99" s="37">
        <f t="shared" si="18"/>
        <v>8675</v>
      </c>
      <c r="P99" s="38">
        <f t="shared" si="18"/>
        <v>2054471.4417600003</v>
      </c>
      <c r="Q99" s="23">
        <f t="shared" si="26"/>
        <v>612</v>
      </c>
      <c r="R99" s="24">
        <f t="shared" si="26"/>
        <v>145094.60016</v>
      </c>
      <c r="S99" s="23">
        <f t="shared" si="26"/>
        <v>156</v>
      </c>
      <c r="T99" s="24">
        <f t="shared" si="26"/>
        <v>51680.903039999997</v>
      </c>
      <c r="U99" s="39">
        <f t="shared" si="20"/>
        <v>768</v>
      </c>
      <c r="V99" s="40">
        <f t="shared" si="20"/>
        <v>196775.50320000001</v>
      </c>
      <c r="W99" s="23">
        <f t="shared" si="27"/>
        <v>4478</v>
      </c>
      <c r="X99" s="24">
        <f t="shared" si="27"/>
        <v>3024935.1234000004</v>
      </c>
      <c r="Y99" s="23">
        <f t="shared" si="27"/>
        <v>1037</v>
      </c>
      <c r="Z99" s="24">
        <f t="shared" si="27"/>
        <v>978782.88222000003</v>
      </c>
      <c r="AA99" s="37">
        <f t="shared" si="22"/>
        <v>5515</v>
      </c>
      <c r="AB99" s="38">
        <f t="shared" si="22"/>
        <v>4003718.0056200004</v>
      </c>
      <c r="AC99" s="40">
        <f t="shared" si="23"/>
        <v>6254964.9505800009</v>
      </c>
    </row>
    <row r="100" spans="1:29">
      <c r="A100" s="41">
        <v>22</v>
      </c>
      <c r="B100" s="42" t="s">
        <v>89</v>
      </c>
      <c r="C100" s="23">
        <f t="shared" si="24"/>
        <v>1522</v>
      </c>
      <c r="D100" s="22">
        <f t="shared" si="24"/>
        <v>341307.03888000001</v>
      </c>
      <c r="E100" s="23">
        <f t="shared" si="24"/>
        <v>11</v>
      </c>
      <c r="F100" s="24">
        <f t="shared" si="24"/>
        <v>3239.13546</v>
      </c>
      <c r="G100" s="37">
        <f t="shared" si="15"/>
        <v>1533</v>
      </c>
      <c r="H100" s="38">
        <f t="shared" si="15"/>
        <v>344546.17434000003</v>
      </c>
      <c r="I100" s="23">
        <f t="shared" si="25"/>
        <v>3620</v>
      </c>
      <c r="J100" s="24">
        <f t="shared" si="25"/>
        <v>1014726.9060000002</v>
      </c>
      <c r="K100" s="23">
        <f t="shared" si="25"/>
        <v>1956</v>
      </c>
      <c r="L100" s="24">
        <f t="shared" si="25"/>
        <v>719966.98368000006</v>
      </c>
      <c r="M100" s="37">
        <f t="shared" si="17"/>
        <v>5576</v>
      </c>
      <c r="N100" s="38">
        <f t="shared" si="17"/>
        <v>1734693.8896800003</v>
      </c>
      <c r="O100" s="37">
        <f t="shared" si="18"/>
        <v>7109</v>
      </c>
      <c r="P100" s="38">
        <f t="shared" si="18"/>
        <v>2079240.0640200004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3178</v>
      </c>
      <c r="X100" s="24">
        <f t="shared" si="27"/>
        <v>2881957.5414</v>
      </c>
      <c r="Y100" s="23">
        <f t="shared" si="27"/>
        <v>560</v>
      </c>
      <c r="Z100" s="24">
        <f t="shared" si="27"/>
        <v>663291.72000000009</v>
      </c>
      <c r="AA100" s="37">
        <f t="shared" si="22"/>
        <v>3738</v>
      </c>
      <c r="AB100" s="38">
        <f t="shared" si="22"/>
        <v>3545249.2614000002</v>
      </c>
      <c r="AC100" s="40">
        <f t="shared" si="23"/>
        <v>5624489.3254200006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3843</v>
      </c>
      <c r="D102" s="22">
        <f t="shared" si="24"/>
        <v>814198.04046000005</v>
      </c>
      <c r="E102" s="23">
        <f t="shared" si="24"/>
        <v>0</v>
      </c>
      <c r="F102" s="24">
        <f t="shared" si="24"/>
        <v>0</v>
      </c>
      <c r="G102" s="37">
        <f t="shared" si="15"/>
        <v>3843</v>
      </c>
      <c r="H102" s="38">
        <f t="shared" si="15"/>
        <v>814198.04046000005</v>
      </c>
      <c r="I102" s="23">
        <f t="shared" si="25"/>
        <v>7964</v>
      </c>
      <c r="J102" s="24">
        <f t="shared" si="25"/>
        <v>1687294.6120799999</v>
      </c>
      <c r="K102" s="23">
        <f t="shared" si="25"/>
        <v>0</v>
      </c>
      <c r="L102" s="24">
        <f t="shared" si="25"/>
        <v>0</v>
      </c>
      <c r="M102" s="37">
        <f t="shared" si="17"/>
        <v>7964</v>
      </c>
      <c r="N102" s="38">
        <f t="shared" si="17"/>
        <v>1687294.6120799999</v>
      </c>
      <c r="O102" s="37">
        <f t="shared" si="18"/>
        <v>11807</v>
      </c>
      <c r="P102" s="38">
        <f t="shared" si="18"/>
        <v>2501492.6525400002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2501492.6525400002</v>
      </c>
    </row>
    <row r="103" spans="1:29" s="10" customFormat="1">
      <c r="A103" s="43"/>
      <c r="B103" s="44" t="s">
        <v>107</v>
      </c>
      <c r="C103" s="37">
        <f t="shared" ref="C103:AC103" si="28">SUM(C79:C102)</f>
        <v>47136</v>
      </c>
      <c r="D103" s="38">
        <f t="shared" si="28"/>
        <v>15012338.49738</v>
      </c>
      <c r="E103" s="37">
        <f t="shared" si="28"/>
        <v>9074</v>
      </c>
      <c r="F103" s="38">
        <f t="shared" si="28"/>
        <v>3857232.2958000009</v>
      </c>
      <c r="G103" s="37">
        <f t="shared" si="28"/>
        <v>56210</v>
      </c>
      <c r="H103" s="38">
        <f t="shared" si="28"/>
        <v>18869570.79318</v>
      </c>
      <c r="I103" s="37">
        <f t="shared" si="28"/>
        <v>48859</v>
      </c>
      <c r="J103" s="38">
        <f t="shared" si="28"/>
        <v>16906244.881679997</v>
      </c>
      <c r="K103" s="37">
        <f t="shared" si="28"/>
        <v>19289</v>
      </c>
      <c r="L103" s="38">
        <f t="shared" si="28"/>
        <v>8215191.060659999</v>
      </c>
      <c r="M103" s="37">
        <f t="shared" si="28"/>
        <v>68148</v>
      </c>
      <c r="N103" s="38">
        <f t="shared" si="28"/>
        <v>25121435.942340001</v>
      </c>
      <c r="O103" s="37">
        <f t="shared" si="28"/>
        <v>124358</v>
      </c>
      <c r="P103" s="38">
        <f t="shared" si="28"/>
        <v>43991006.735520005</v>
      </c>
      <c r="Q103" s="39">
        <f t="shared" si="28"/>
        <v>24983</v>
      </c>
      <c r="R103" s="40">
        <f t="shared" si="28"/>
        <v>9436289.7277800012</v>
      </c>
      <c r="S103" s="39">
        <f t="shared" si="28"/>
        <v>7362</v>
      </c>
      <c r="T103" s="40">
        <f t="shared" si="28"/>
        <v>3828109.5536399996</v>
      </c>
      <c r="U103" s="39">
        <f t="shared" si="28"/>
        <v>32345</v>
      </c>
      <c r="V103" s="40">
        <f t="shared" si="28"/>
        <v>13264399.281419998</v>
      </c>
      <c r="W103" s="37">
        <f t="shared" si="28"/>
        <v>75824</v>
      </c>
      <c r="X103" s="38">
        <f t="shared" si="28"/>
        <v>65355134.81976001</v>
      </c>
      <c r="Y103" s="37">
        <f t="shared" si="28"/>
        <v>22891</v>
      </c>
      <c r="Z103" s="38">
        <f t="shared" si="28"/>
        <v>25154835.462900002</v>
      </c>
      <c r="AA103" s="37">
        <f t="shared" si="28"/>
        <v>98715</v>
      </c>
      <c r="AB103" s="38">
        <f t="shared" si="28"/>
        <v>90509970.282660007</v>
      </c>
      <c r="AC103" s="40">
        <f t="shared" si="28"/>
        <v>147765376.29960001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103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3.42578125" style="15" customWidth="1"/>
    <col min="5" max="5" width="11.140625" style="12" customWidth="1"/>
    <col min="6" max="6" width="13.42578125" style="15" customWidth="1"/>
    <col min="7" max="7" width="11.140625" style="12" customWidth="1"/>
    <col min="8" max="8" width="12.7109375" style="15" customWidth="1"/>
    <col min="9" max="9" width="11.140625" style="12" customWidth="1"/>
    <col min="10" max="10" width="14.7109375" style="15" customWidth="1"/>
    <col min="11" max="11" width="11.140625" style="12" customWidth="1"/>
    <col min="12" max="12" width="13.42578125" style="15" customWidth="1"/>
    <col min="13" max="13" width="11.140625" style="12" customWidth="1"/>
    <col min="14" max="14" width="13.85546875" style="15" customWidth="1"/>
    <col min="15" max="15" width="11.140625" style="12" customWidth="1"/>
    <col min="16" max="16" width="14" style="15" customWidth="1"/>
    <col min="17" max="17" width="11.140625" style="12" customWidth="1"/>
    <col min="18" max="18" width="13" style="15" customWidth="1"/>
    <col min="19" max="19" width="11.140625" style="12" customWidth="1"/>
    <col min="20" max="20" width="13.28515625" style="15" customWidth="1"/>
    <col min="21" max="21" width="11.140625" style="12" customWidth="1"/>
    <col min="22" max="22" width="13.42578125" style="15" customWidth="1"/>
    <col min="23" max="23" width="11.140625" style="12" customWidth="1"/>
    <col min="24" max="24" width="14.85546875" style="15" customWidth="1"/>
    <col min="25" max="25" width="11.140625" style="12" customWidth="1"/>
    <col min="26" max="26" width="12.7109375" style="15" customWidth="1"/>
    <col min="27" max="27" width="11.140625" style="12" customWidth="1"/>
    <col min="28" max="29" width="13.425781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150016</v>
      </c>
      <c r="G2" s="131" t="str">
        <f>VLOOKUP(F2,Списки!$A$1:$B$68,2,0)</f>
        <v>ГБУЗ "Пригородная ЦРБ"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2277</v>
      </c>
      <c r="D9" s="22">
        <f>C9*Тарифы!B4*$C$4</f>
        <v>721246.12559999991</v>
      </c>
      <c r="E9" s="23">
        <v>444</v>
      </c>
      <c r="F9" s="24">
        <f>E9*Тарифы!C4*$C$4</f>
        <v>150157.42560000002</v>
      </c>
      <c r="G9" s="37">
        <f>C9+E9</f>
        <v>2721</v>
      </c>
      <c r="H9" s="38">
        <f>D9+F9</f>
        <v>871403.55119999987</v>
      </c>
      <c r="I9" s="23">
        <v>1404</v>
      </c>
      <c r="J9" s="24">
        <f>I9*Тарифы!D4*$C$4</f>
        <v>555901.16399999999</v>
      </c>
      <c r="K9" s="23">
        <v>518</v>
      </c>
      <c r="L9" s="24">
        <f>K9*Тарифы!E4*$C$4</f>
        <v>218979.579</v>
      </c>
      <c r="M9" s="37">
        <f>I9+K9</f>
        <v>1922</v>
      </c>
      <c r="N9" s="38">
        <f>J9+L9</f>
        <v>774880.74300000002</v>
      </c>
      <c r="O9" s="37">
        <f>G9+M9</f>
        <v>4643</v>
      </c>
      <c r="P9" s="38">
        <f>H9+N9</f>
        <v>1646284.2941999999</v>
      </c>
      <c r="Q9" s="23">
        <v>1177</v>
      </c>
      <c r="R9" s="24">
        <f>Q9*Тарифы!F4*$C$4</f>
        <v>477300.9241</v>
      </c>
      <c r="S9" s="23">
        <v>287</v>
      </c>
      <c r="T9" s="24">
        <f>S9*Тарифы!G4*$C$4</f>
        <v>124264.68600000002</v>
      </c>
      <c r="U9" s="39">
        <f>Q9+S9</f>
        <v>1464</v>
      </c>
      <c r="V9" s="40">
        <f>R9+T9</f>
        <v>601565.61010000005</v>
      </c>
      <c r="W9" s="23">
        <v>1782</v>
      </c>
      <c r="X9" s="24">
        <f>W9*Тарифы!H4*$C$4</f>
        <v>1699992.8946</v>
      </c>
      <c r="Y9" s="23">
        <v>818</v>
      </c>
      <c r="Z9" s="24">
        <f>Y9*Тарифы!I4*$C$4</f>
        <v>832879.33820000011</v>
      </c>
      <c r="AA9" s="37">
        <f>W9+Y9</f>
        <v>2600</v>
      </c>
      <c r="AB9" s="38">
        <f>X9+Z9</f>
        <v>2532872.2328000003</v>
      </c>
      <c r="AC9" s="40">
        <f>P9+V9+AB9</f>
        <v>4780722.1370999999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12680</v>
      </c>
      <c r="F10" s="24">
        <f>E10*Тарифы!C5*$C$4</f>
        <v>5355157.08</v>
      </c>
      <c r="G10" s="37">
        <f t="shared" ref="G10:H32" si="0">C10+E10</f>
        <v>12680</v>
      </c>
      <c r="H10" s="38">
        <f t="shared" si="0"/>
        <v>5355157.08</v>
      </c>
      <c r="I10" s="23">
        <v>0</v>
      </c>
      <c r="J10" s="24">
        <f>I10*Тарифы!D5*$C$4</f>
        <v>0</v>
      </c>
      <c r="K10" s="23">
        <v>3346</v>
      </c>
      <c r="L10" s="24">
        <f>K10*Тарифы!E5*$C$4</f>
        <v>1766414.6318000001</v>
      </c>
      <c r="M10" s="37">
        <f t="shared" ref="M10:N32" si="1">I10+K10</f>
        <v>3346</v>
      </c>
      <c r="N10" s="38">
        <f t="shared" si="1"/>
        <v>1766414.6318000001</v>
      </c>
      <c r="O10" s="37">
        <f t="shared" ref="O10:P32" si="2">G10+M10</f>
        <v>16026</v>
      </c>
      <c r="P10" s="38">
        <f t="shared" si="2"/>
        <v>7121571.7117999997</v>
      </c>
      <c r="Q10" s="23">
        <v>0</v>
      </c>
      <c r="R10" s="24">
        <f>Q10*Тарифы!F5*$C$4</f>
        <v>0</v>
      </c>
      <c r="S10" s="23">
        <v>5644</v>
      </c>
      <c r="T10" s="24">
        <f>S10*Тарифы!G5*$C$4</f>
        <v>3051680.8868</v>
      </c>
      <c r="U10" s="39">
        <f t="shared" ref="U10:V32" si="3">Q10+S10</f>
        <v>5644</v>
      </c>
      <c r="V10" s="40">
        <f t="shared" si="3"/>
        <v>3051680.8868</v>
      </c>
      <c r="W10" s="23">
        <v>0</v>
      </c>
      <c r="X10" s="24">
        <f>W10*Тарифы!H5*$C$4</f>
        <v>0</v>
      </c>
      <c r="Y10" s="23">
        <v>15337</v>
      </c>
      <c r="Z10" s="24">
        <f>Y10*Тарифы!I5*$C$4</f>
        <v>17585543.766700003</v>
      </c>
      <c r="AA10" s="37">
        <f t="shared" ref="AA10:AB32" si="4">W10+Y10</f>
        <v>15337</v>
      </c>
      <c r="AB10" s="38">
        <f t="shared" si="4"/>
        <v>17585543.766700003</v>
      </c>
      <c r="AC10" s="40">
        <f t="shared" ref="AC10:AC32" si="5">P10+V10+AB10</f>
        <v>27758796.365300003</v>
      </c>
    </row>
    <row r="11" spans="1:29">
      <c r="A11" s="41">
        <v>3</v>
      </c>
      <c r="B11" s="42" t="s">
        <v>70</v>
      </c>
      <c r="C11" s="21">
        <v>48002</v>
      </c>
      <c r="D11" s="22">
        <f>C11*Тарифы!B6*$C$4</f>
        <v>13443080.105</v>
      </c>
      <c r="E11" s="23">
        <v>0</v>
      </c>
      <c r="F11" s="24">
        <f>E11*Тарифы!C6*$C$4</f>
        <v>0</v>
      </c>
      <c r="G11" s="37">
        <f t="shared" si="0"/>
        <v>48002</v>
      </c>
      <c r="H11" s="38">
        <f t="shared" si="0"/>
        <v>13443080.105</v>
      </c>
      <c r="I11" s="23">
        <v>10533</v>
      </c>
      <c r="J11" s="24">
        <f>I11*Тарифы!D6*$C$4</f>
        <v>3687265.1907000002</v>
      </c>
      <c r="K11" s="23">
        <v>0</v>
      </c>
      <c r="L11" s="24">
        <f>K11*Тарифы!E6*$C$4</f>
        <v>0</v>
      </c>
      <c r="M11" s="37">
        <f t="shared" si="1"/>
        <v>10533</v>
      </c>
      <c r="N11" s="38">
        <f t="shared" si="1"/>
        <v>3687265.1907000002</v>
      </c>
      <c r="O11" s="37">
        <f t="shared" si="2"/>
        <v>58535</v>
      </c>
      <c r="P11" s="38">
        <f t="shared" si="2"/>
        <v>17130345.295699999</v>
      </c>
      <c r="Q11" s="23">
        <v>8042</v>
      </c>
      <c r="R11" s="24">
        <f>Q11*Тарифы!F6*$C$4</f>
        <v>2883378.68</v>
      </c>
      <c r="S11" s="23">
        <v>0</v>
      </c>
      <c r="T11" s="24">
        <f>S11*Тарифы!G6*$C$4</f>
        <v>0</v>
      </c>
      <c r="U11" s="39">
        <f t="shared" si="3"/>
        <v>8042</v>
      </c>
      <c r="V11" s="40">
        <f t="shared" si="3"/>
        <v>2883378.68</v>
      </c>
      <c r="W11" s="23">
        <v>41407</v>
      </c>
      <c r="X11" s="24">
        <f>W11*Тарифы!H6*$C$4</f>
        <v>30765645.3013</v>
      </c>
      <c r="Y11" s="23">
        <v>0</v>
      </c>
      <c r="Z11" s="24">
        <f>Y11*Тарифы!I6*$C$4</f>
        <v>0</v>
      </c>
      <c r="AA11" s="37">
        <f t="shared" si="4"/>
        <v>41407</v>
      </c>
      <c r="AB11" s="38">
        <f t="shared" si="4"/>
        <v>30765645.3013</v>
      </c>
      <c r="AC11" s="40">
        <f t="shared" si="5"/>
        <v>50779369.276999995</v>
      </c>
    </row>
    <row r="12" spans="1:29">
      <c r="A12" s="41">
        <v>4</v>
      </c>
      <c r="B12" s="42" t="s">
        <v>71</v>
      </c>
      <c r="C12" s="21">
        <v>225</v>
      </c>
      <c r="D12" s="22">
        <f>C12*Тарифы!B7*$C$4</f>
        <v>63011.8125</v>
      </c>
      <c r="E12" s="23">
        <v>0</v>
      </c>
      <c r="F12" s="24">
        <f>E12*Тарифы!C7*$C$4</f>
        <v>0</v>
      </c>
      <c r="G12" s="37">
        <f t="shared" si="0"/>
        <v>225</v>
      </c>
      <c r="H12" s="38">
        <f t="shared" si="0"/>
        <v>63011.8125</v>
      </c>
      <c r="I12" s="23">
        <v>250</v>
      </c>
      <c r="J12" s="24">
        <f>I12*Тарифы!D7*$C$4</f>
        <v>87516.975000000006</v>
      </c>
      <c r="K12" s="23">
        <v>0</v>
      </c>
      <c r="L12" s="24">
        <f>K12*Тарифы!E7*$C$4</f>
        <v>0</v>
      </c>
      <c r="M12" s="37">
        <f t="shared" si="1"/>
        <v>250</v>
      </c>
      <c r="N12" s="38">
        <f t="shared" si="1"/>
        <v>87516.975000000006</v>
      </c>
      <c r="O12" s="37">
        <f t="shared" si="2"/>
        <v>475</v>
      </c>
      <c r="P12" s="38">
        <f t="shared" si="2"/>
        <v>150528.78750000001</v>
      </c>
      <c r="Q12" s="23">
        <v>900</v>
      </c>
      <c r="R12" s="24">
        <f>Q12*Тарифы!F7*$C$4</f>
        <v>322686</v>
      </c>
      <c r="S12" s="23">
        <v>0</v>
      </c>
      <c r="T12" s="24">
        <f>S12*Тарифы!G7*$C$4</f>
        <v>0</v>
      </c>
      <c r="U12" s="39">
        <f t="shared" si="3"/>
        <v>900</v>
      </c>
      <c r="V12" s="40">
        <f t="shared" si="3"/>
        <v>322686</v>
      </c>
      <c r="W12" s="23">
        <v>1771</v>
      </c>
      <c r="X12" s="24">
        <f>W12*Тарифы!H7*$C$4</f>
        <v>1315863.4489000002</v>
      </c>
      <c r="Y12" s="23">
        <v>0</v>
      </c>
      <c r="Z12" s="24">
        <f>Y12*Тарифы!I7*$C$4</f>
        <v>0</v>
      </c>
      <c r="AA12" s="37">
        <f t="shared" si="4"/>
        <v>1771</v>
      </c>
      <c r="AB12" s="38">
        <f t="shared" si="4"/>
        <v>1315863.4489000002</v>
      </c>
      <c r="AC12" s="40">
        <f t="shared" si="5"/>
        <v>1789078.2364000003</v>
      </c>
    </row>
    <row r="13" spans="1:29">
      <c r="A13" s="41">
        <v>5</v>
      </c>
      <c r="B13" s="42" t="s">
        <v>72</v>
      </c>
      <c r="C13" s="21">
        <v>158</v>
      </c>
      <c r="D13" s="22">
        <f>C13*Тарифы!B8*$C$4</f>
        <v>44248.294999999998</v>
      </c>
      <c r="E13" s="23">
        <v>0</v>
      </c>
      <c r="F13" s="24">
        <f>E13*Тарифы!C8*$C$4</f>
        <v>0</v>
      </c>
      <c r="G13" s="37">
        <f t="shared" si="0"/>
        <v>158</v>
      </c>
      <c r="H13" s="38">
        <f t="shared" si="0"/>
        <v>44248.294999999998</v>
      </c>
      <c r="I13" s="23">
        <v>231</v>
      </c>
      <c r="J13" s="24">
        <f>I13*Тарифы!D8*$C$4</f>
        <v>80865.684900000007</v>
      </c>
      <c r="K13" s="23">
        <v>0</v>
      </c>
      <c r="L13" s="24">
        <f>K13*Тарифы!E8*$C$4</f>
        <v>0</v>
      </c>
      <c r="M13" s="37">
        <f t="shared" si="1"/>
        <v>231</v>
      </c>
      <c r="N13" s="38">
        <f t="shared" si="1"/>
        <v>80865.684900000007</v>
      </c>
      <c r="O13" s="37">
        <f t="shared" si="2"/>
        <v>389</v>
      </c>
      <c r="P13" s="38">
        <f t="shared" si="2"/>
        <v>125113.97990000001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1746</v>
      </c>
      <c r="X13" s="24">
        <f>W13*Тарифы!H8*$C$4</f>
        <v>1297288.3014</v>
      </c>
      <c r="Y13" s="23">
        <v>0</v>
      </c>
      <c r="Z13" s="24">
        <f>Y13*Тарифы!I8*$C$4</f>
        <v>0</v>
      </c>
      <c r="AA13" s="37">
        <f t="shared" si="4"/>
        <v>1746</v>
      </c>
      <c r="AB13" s="38">
        <f t="shared" si="4"/>
        <v>1297288.3014</v>
      </c>
      <c r="AC13" s="40">
        <f t="shared" si="5"/>
        <v>1422402.2812999999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4757</v>
      </c>
      <c r="D16" s="22">
        <f>C16*Тарифы!B11*$C$4</f>
        <v>2550570.2040000004</v>
      </c>
      <c r="E16" s="23">
        <v>490</v>
      </c>
      <c r="F16" s="24">
        <f>E16*Тарифы!C11*$C$4</f>
        <v>360322.87200000003</v>
      </c>
      <c r="G16" s="37">
        <f t="shared" si="0"/>
        <v>5247</v>
      </c>
      <c r="H16" s="38">
        <f t="shared" si="0"/>
        <v>2910893.0760000004</v>
      </c>
      <c r="I16" s="23">
        <v>1350</v>
      </c>
      <c r="J16" s="24">
        <f>I16*Тарифы!D11*$C$4</f>
        <v>904790.25</v>
      </c>
      <c r="K16" s="23">
        <v>338</v>
      </c>
      <c r="L16" s="24">
        <f>K16*Тарифы!E11*$C$4</f>
        <v>310686.55800000002</v>
      </c>
      <c r="M16" s="37">
        <f t="shared" si="1"/>
        <v>1688</v>
      </c>
      <c r="N16" s="38">
        <f t="shared" si="1"/>
        <v>1215476.808</v>
      </c>
      <c r="O16" s="37">
        <f t="shared" si="2"/>
        <v>6935</v>
      </c>
      <c r="P16" s="38">
        <f t="shared" si="2"/>
        <v>4126369.8840000005</v>
      </c>
      <c r="Q16" s="23">
        <v>1228</v>
      </c>
      <c r="R16" s="24">
        <f>Q16*Тарифы!F11*$C$4</f>
        <v>846289.95360000012</v>
      </c>
      <c r="S16" s="23">
        <v>274</v>
      </c>
      <c r="T16" s="24">
        <f>S16*Тарифы!G11*$C$4</f>
        <v>257954.69700000001</v>
      </c>
      <c r="U16" s="39">
        <f t="shared" si="3"/>
        <v>1502</v>
      </c>
      <c r="V16" s="40">
        <f t="shared" si="3"/>
        <v>1104244.6506000001</v>
      </c>
      <c r="W16" s="23">
        <v>2825</v>
      </c>
      <c r="X16" s="24">
        <f>W16*Тарифы!H11*$C$4</f>
        <v>3653781.2675000001</v>
      </c>
      <c r="Y16" s="23">
        <v>818</v>
      </c>
      <c r="Z16" s="24">
        <f>Y16*Тарифы!I11*$C$4</f>
        <v>1448161.5148</v>
      </c>
      <c r="AA16" s="37">
        <f t="shared" si="4"/>
        <v>3643</v>
      </c>
      <c r="AB16" s="38">
        <f t="shared" si="4"/>
        <v>5101942.7823000001</v>
      </c>
      <c r="AC16" s="40">
        <f t="shared" si="5"/>
        <v>10332557.3169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1302</v>
      </c>
      <c r="D18" s="22">
        <f>C18*Тарифы!B13*$C$4</f>
        <v>425622.88860000001</v>
      </c>
      <c r="E18" s="23">
        <v>3561</v>
      </c>
      <c r="F18" s="24">
        <f>E18*Тарифы!C13*$C$4</f>
        <v>1250253.5682000001</v>
      </c>
      <c r="G18" s="37">
        <f t="shared" si="0"/>
        <v>4863</v>
      </c>
      <c r="H18" s="38">
        <f t="shared" si="0"/>
        <v>1675876.4568</v>
      </c>
      <c r="I18" s="23">
        <v>1967</v>
      </c>
      <c r="J18" s="24">
        <f>I18*Тарифы!D13*$C$4</f>
        <v>803768.12880000006</v>
      </c>
      <c r="K18" s="23">
        <v>239</v>
      </c>
      <c r="L18" s="24">
        <f>K18*Тарифы!E13*$C$4</f>
        <v>104891.0772</v>
      </c>
      <c r="M18" s="37">
        <f t="shared" si="1"/>
        <v>2206</v>
      </c>
      <c r="N18" s="38">
        <f t="shared" si="1"/>
        <v>908659.20600000001</v>
      </c>
      <c r="O18" s="37">
        <f t="shared" si="2"/>
        <v>7069</v>
      </c>
      <c r="P18" s="38">
        <f t="shared" si="2"/>
        <v>2584535.6628</v>
      </c>
      <c r="Q18" s="23">
        <v>1420</v>
      </c>
      <c r="R18" s="24">
        <f>Q18*Тарифы!F13*$C$4</f>
        <v>594295.70200000005</v>
      </c>
      <c r="S18" s="23">
        <v>288</v>
      </c>
      <c r="T18" s="24">
        <f>S18*Тарифы!G13*$C$4</f>
        <v>129454.41600000001</v>
      </c>
      <c r="U18" s="39">
        <f t="shared" si="3"/>
        <v>1708</v>
      </c>
      <c r="V18" s="40">
        <f t="shared" si="3"/>
        <v>723750.11800000002</v>
      </c>
      <c r="W18" s="23">
        <v>5358</v>
      </c>
      <c r="X18" s="24">
        <f>W18*Тарифы!H13*$C$4</f>
        <v>4963982.8602</v>
      </c>
      <c r="Y18" s="23">
        <v>1860</v>
      </c>
      <c r="Z18" s="24">
        <f>Y18*Тарифы!I13*$C$4</f>
        <v>1842648.9900000002</v>
      </c>
      <c r="AA18" s="37">
        <f t="shared" si="4"/>
        <v>7218</v>
      </c>
      <c r="AB18" s="38">
        <f t="shared" si="4"/>
        <v>6806631.8502000002</v>
      </c>
      <c r="AC18" s="40">
        <f t="shared" si="5"/>
        <v>10114917.631000001</v>
      </c>
    </row>
    <row r="19" spans="1:29">
      <c r="A19" s="41">
        <v>11</v>
      </c>
      <c r="B19" s="42" t="s">
        <v>78</v>
      </c>
      <c r="C19" s="21">
        <v>458</v>
      </c>
      <c r="D19" s="22">
        <f>C19*Тарифы!B14*$C$4</f>
        <v>192018.88160000002</v>
      </c>
      <c r="E19" s="23">
        <v>0</v>
      </c>
      <c r="F19" s="24">
        <f>E19*Тарифы!C14*$C$4</f>
        <v>0</v>
      </c>
      <c r="G19" s="37">
        <f t="shared" si="0"/>
        <v>458</v>
      </c>
      <c r="H19" s="38">
        <f t="shared" si="0"/>
        <v>192018.88160000002</v>
      </c>
      <c r="I19" s="23">
        <v>305</v>
      </c>
      <c r="J19" s="24">
        <f>I19*Тарифы!D14*$C$4</f>
        <v>159841.04500000001</v>
      </c>
      <c r="K19" s="23">
        <v>0</v>
      </c>
      <c r="L19" s="24">
        <f>K19*Тарифы!E14*$C$4</f>
        <v>0</v>
      </c>
      <c r="M19" s="37">
        <f t="shared" si="1"/>
        <v>305</v>
      </c>
      <c r="N19" s="38">
        <f t="shared" si="1"/>
        <v>159841.04500000001</v>
      </c>
      <c r="O19" s="37">
        <f t="shared" si="2"/>
        <v>763</v>
      </c>
      <c r="P19" s="38">
        <f t="shared" si="2"/>
        <v>351859.92660000001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592</v>
      </c>
      <c r="X19" s="24">
        <f>W19*Тарифы!H14*$C$4</f>
        <v>570186.63520000014</v>
      </c>
      <c r="Y19" s="23">
        <v>0</v>
      </c>
      <c r="Z19" s="24">
        <f>Y19*Тарифы!I14*$C$4</f>
        <v>0</v>
      </c>
      <c r="AA19" s="37">
        <f t="shared" si="4"/>
        <v>592</v>
      </c>
      <c r="AB19" s="38">
        <f t="shared" si="4"/>
        <v>570186.63520000014</v>
      </c>
      <c r="AC19" s="40">
        <f t="shared" si="5"/>
        <v>922046.56180000014</v>
      </c>
    </row>
    <row r="20" spans="1:29">
      <c r="A20" s="41">
        <v>12</v>
      </c>
      <c r="B20" s="42" t="s">
        <v>79</v>
      </c>
      <c r="C20" s="21">
        <v>2886</v>
      </c>
      <c r="D20" s="22">
        <f>C20*Тарифы!B15*$C$4</f>
        <v>860467.8263999999</v>
      </c>
      <c r="E20" s="23">
        <v>2804</v>
      </c>
      <c r="F20" s="24">
        <f>E20*Тарифы!C15*$C$4</f>
        <v>839413.01080000016</v>
      </c>
      <c r="G20" s="37">
        <f t="shared" si="0"/>
        <v>5690</v>
      </c>
      <c r="H20" s="38">
        <f t="shared" si="0"/>
        <v>1699880.8372</v>
      </c>
      <c r="I20" s="23">
        <v>1865</v>
      </c>
      <c r="J20" s="24">
        <f>I20*Тарифы!D15*$C$4</f>
        <v>695067.78249999997</v>
      </c>
      <c r="K20" s="23">
        <v>200</v>
      </c>
      <c r="L20" s="24">
        <f>K20*Тарифы!E15*$C$4</f>
        <v>74840.22</v>
      </c>
      <c r="M20" s="37">
        <f t="shared" si="1"/>
        <v>2065</v>
      </c>
      <c r="N20" s="38">
        <f t="shared" si="1"/>
        <v>769908.00249999994</v>
      </c>
      <c r="O20" s="37">
        <f t="shared" si="2"/>
        <v>7755</v>
      </c>
      <c r="P20" s="38">
        <f t="shared" si="2"/>
        <v>2469788.8396999999</v>
      </c>
      <c r="Q20" s="23">
        <v>1213</v>
      </c>
      <c r="R20" s="24">
        <f>Q20*Тарифы!F15*$C$4</f>
        <v>463023.57010000007</v>
      </c>
      <c r="S20" s="23">
        <v>409</v>
      </c>
      <c r="T20" s="24">
        <f>S20*Тарифы!G15*$C$4</f>
        <v>156755.2623</v>
      </c>
      <c r="U20" s="39">
        <f t="shared" si="3"/>
        <v>1622</v>
      </c>
      <c r="V20" s="40">
        <f t="shared" si="3"/>
        <v>619778.83240000007</v>
      </c>
      <c r="W20" s="23">
        <v>6484</v>
      </c>
      <c r="X20" s="24">
        <f>W20*Тарифы!H15*$C$4</f>
        <v>5650320.3484000005</v>
      </c>
      <c r="Y20" s="23">
        <v>844</v>
      </c>
      <c r="Z20" s="24">
        <f>Y20*Тарифы!I15*$C$4</f>
        <v>735482.7844</v>
      </c>
      <c r="AA20" s="37">
        <f t="shared" si="4"/>
        <v>7328</v>
      </c>
      <c r="AB20" s="38">
        <f t="shared" si="4"/>
        <v>6385803.1328000007</v>
      </c>
      <c r="AC20" s="40">
        <f t="shared" si="5"/>
        <v>9475370.8049000017</v>
      </c>
    </row>
    <row r="21" spans="1:29">
      <c r="A21" s="41">
        <v>13</v>
      </c>
      <c r="B21" s="42" t="s">
        <v>80</v>
      </c>
      <c r="C21" s="21">
        <v>900</v>
      </c>
      <c r="D21" s="22">
        <f>C21*Тарифы!B16*$C$4</f>
        <v>268337.16000000003</v>
      </c>
      <c r="E21" s="23">
        <v>2213</v>
      </c>
      <c r="F21" s="24">
        <f>E21*Тарифы!C16*$C$4</f>
        <v>662489.65510000009</v>
      </c>
      <c r="G21" s="37">
        <f t="shared" si="0"/>
        <v>3113</v>
      </c>
      <c r="H21" s="38">
        <f t="shared" si="0"/>
        <v>930826.81510000012</v>
      </c>
      <c r="I21" s="23">
        <v>0</v>
      </c>
      <c r="J21" s="24">
        <f>I21*Тарифы!D16*$C$4</f>
        <v>0</v>
      </c>
      <c r="K21" s="23">
        <v>0</v>
      </c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3113</v>
      </c>
      <c r="P21" s="38">
        <f t="shared" si="2"/>
        <v>930826.81510000012</v>
      </c>
      <c r="Q21" s="23">
        <v>0</v>
      </c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2919</v>
      </c>
      <c r="X21" s="24">
        <f>W21*Тарифы!H16*$C$4</f>
        <v>2543689.8668999998</v>
      </c>
      <c r="Y21" s="23">
        <v>915</v>
      </c>
      <c r="Z21" s="24">
        <f>Y21*Тарифы!I16*$C$4</f>
        <v>797353.9665000001</v>
      </c>
      <c r="AA21" s="37">
        <f t="shared" si="4"/>
        <v>3834</v>
      </c>
      <c r="AB21" s="38">
        <f t="shared" si="4"/>
        <v>3341043.8333999999</v>
      </c>
      <c r="AC21" s="40">
        <f t="shared" si="5"/>
        <v>4271870.6485000001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150</v>
      </c>
      <c r="D25" s="22">
        <f>C25*Тарифы!B20*$C$4</f>
        <v>44722.86</v>
      </c>
      <c r="E25" s="23">
        <v>0</v>
      </c>
      <c r="F25" s="24">
        <f>E25*Тарифы!C20*$C$4</f>
        <v>0</v>
      </c>
      <c r="G25" s="37">
        <f t="shared" si="0"/>
        <v>150</v>
      </c>
      <c r="H25" s="38">
        <f t="shared" si="0"/>
        <v>44722.86</v>
      </c>
      <c r="I25" s="23">
        <v>750</v>
      </c>
      <c r="J25" s="24">
        <f>I25*Тарифы!D20*$C$4</f>
        <v>279517.875</v>
      </c>
      <c r="K25" s="23">
        <v>0</v>
      </c>
      <c r="L25" s="24">
        <f>K25*Тарифы!E20*$C$4</f>
        <v>0</v>
      </c>
      <c r="M25" s="37">
        <f t="shared" si="1"/>
        <v>750</v>
      </c>
      <c r="N25" s="38">
        <f t="shared" si="1"/>
        <v>279517.875</v>
      </c>
      <c r="O25" s="37">
        <f t="shared" si="2"/>
        <v>900</v>
      </c>
      <c r="P25" s="38">
        <f t="shared" si="2"/>
        <v>324240.73499999999</v>
      </c>
      <c r="Q25" s="23">
        <v>503</v>
      </c>
      <c r="R25" s="24">
        <f>Q25*Тарифы!F20*$C$4</f>
        <v>192004.0031</v>
      </c>
      <c r="S25" s="23">
        <v>0</v>
      </c>
      <c r="T25" s="24">
        <f>S25*Тарифы!G20*$C$4</f>
        <v>0</v>
      </c>
      <c r="U25" s="39">
        <f t="shared" si="3"/>
        <v>503</v>
      </c>
      <c r="V25" s="40">
        <f t="shared" si="3"/>
        <v>192004.0031</v>
      </c>
      <c r="W25" s="23">
        <v>3150</v>
      </c>
      <c r="X25" s="24">
        <f>W25*Тарифы!H20*$C$4</f>
        <v>2744989.0649999999</v>
      </c>
      <c r="Y25" s="23">
        <v>1739</v>
      </c>
      <c r="Z25" s="24">
        <f>Y25*Тарифы!I20*$C$4</f>
        <v>1515408.2489</v>
      </c>
      <c r="AA25" s="37">
        <f t="shared" si="4"/>
        <v>4889</v>
      </c>
      <c r="AB25" s="38">
        <f t="shared" si="4"/>
        <v>4260397.3138999995</v>
      </c>
      <c r="AC25" s="40">
        <f t="shared" si="5"/>
        <v>4776642.0519999992</v>
      </c>
    </row>
    <row r="26" spans="1:29">
      <c r="A26" s="41">
        <v>18</v>
      </c>
      <c r="B26" s="42" t="s">
        <v>85</v>
      </c>
      <c r="C26" s="21">
        <v>600</v>
      </c>
      <c r="D26" s="22">
        <f>C26*Тарифы!B21*$C$4</f>
        <v>143417.82</v>
      </c>
      <c r="E26" s="23">
        <v>0</v>
      </c>
      <c r="F26" s="24">
        <f>E26*Тарифы!C21*$C$4</f>
        <v>0</v>
      </c>
      <c r="G26" s="37">
        <f t="shared" si="0"/>
        <v>600</v>
      </c>
      <c r="H26" s="38">
        <f t="shared" si="0"/>
        <v>143417.82</v>
      </c>
      <c r="I26" s="23">
        <v>874</v>
      </c>
      <c r="J26" s="24">
        <f>I26*Тарифы!D21*$C$4</f>
        <v>261141.9356</v>
      </c>
      <c r="K26" s="23">
        <v>0</v>
      </c>
      <c r="L26" s="24">
        <f>K26*Тарифы!E21*$C$4</f>
        <v>0</v>
      </c>
      <c r="M26" s="37">
        <f t="shared" si="1"/>
        <v>874</v>
      </c>
      <c r="N26" s="38">
        <f t="shared" si="1"/>
        <v>261141.9356</v>
      </c>
      <c r="O26" s="37">
        <f t="shared" si="2"/>
        <v>1474</v>
      </c>
      <c r="P26" s="38">
        <f t="shared" si="2"/>
        <v>404559.75560000003</v>
      </c>
      <c r="Q26" s="23">
        <v>2503</v>
      </c>
      <c r="R26" s="24">
        <f>Q26*Тарифы!F21*$C$4</f>
        <v>765955.04440000001</v>
      </c>
      <c r="S26" s="23">
        <v>493</v>
      </c>
      <c r="T26" s="24">
        <f>S26*Тарифы!G21*$C$4</f>
        <v>189882.64750000002</v>
      </c>
      <c r="U26" s="39">
        <f t="shared" si="3"/>
        <v>2996</v>
      </c>
      <c r="V26" s="40">
        <f t="shared" si="3"/>
        <v>955837.69189999998</v>
      </c>
      <c r="W26" s="23">
        <v>2976</v>
      </c>
      <c r="X26" s="24">
        <f>W26*Тарифы!H21*$C$4</f>
        <v>1801711.7663999998</v>
      </c>
      <c r="Y26" s="23">
        <v>851</v>
      </c>
      <c r="Z26" s="24">
        <f>Y26*Тарифы!I21*$C$4</f>
        <v>647910.12650000001</v>
      </c>
      <c r="AA26" s="37">
        <f t="shared" si="4"/>
        <v>3827</v>
      </c>
      <c r="AB26" s="38">
        <f t="shared" si="4"/>
        <v>2449621.8928999999</v>
      </c>
      <c r="AC26" s="40">
        <f t="shared" si="5"/>
        <v>3810019.3404000001</v>
      </c>
    </row>
    <row r="27" spans="1:29">
      <c r="A27" s="41">
        <v>19</v>
      </c>
      <c r="B27" s="42" t="s">
        <v>86</v>
      </c>
      <c r="C27" s="21">
        <v>18046</v>
      </c>
      <c r="D27" s="22">
        <f>C27*Тарифы!B22*$C$4</f>
        <v>7089645.3992000008</v>
      </c>
      <c r="E27" s="23">
        <v>787</v>
      </c>
      <c r="F27" s="24">
        <f>E27*Тарифы!C22*$C$4</f>
        <v>246734.8884</v>
      </c>
      <c r="G27" s="37">
        <f t="shared" si="0"/>
        <v>18833</v>
      </c>
      <c r="H27" s="38">
        <f t="shared" si="0"/>
        <v>7336380.2876000004</v>
      </c>
      <c r="I27" s="23">
        <v>0</v>
      </c>
      <c r="J27" s="24">
        <f>I27*Тарифы!D22*$C$4</f>
        <v>0</v>
      </c>
      <c r="K27" s="23">
        <v>0</v>
      </c>
      <c r="L27" s="24">
        <f>K27*Тарифы!E22*$C$4</f>
        <v>0</v>
      </c>
      <c r="M27" s="37">
        <f t="shared" si="1"/>
        <v>0</v>
      </c>
      <c r="N27" s="38">
        <f t="shared" si="1"/>
        <v>0</v>
      </c>
      <c r="O27" s="37">
        <f t="shared" si="2"/>
        <v>18833</v>
      </c>
      <c r="P27" s="38">
        <f t="shared" si="2"/>
        <v>7336380.2876000004</v>
      </c>
      <c r="Q27" s="23">
        <v>4193</v>
      </c>
      <c r="R27" s="24">
        <f>Q27*Тарифы!F22*$C$4</f>
        <v>2108975.0136000002</v>
      </c>
      <c r="S27" s="23">
        <v>494</v>
      </c>
      <c r="T27" s="24">
        <f>S27*Тарифы!G22*$C$4</f>
        <v>198278.6078</v>
      </c>
      <c r="U27" s="39">
        <f t="shared" si="3"/>
        <v>4687</v>
      </c>
      <c r="V27" s="40">
        <f t="shared" si="3"/>
        <v>2307253.6214000001</v>
      </c>
      <c r="W27" s="23">
        <v>6692</v>
      </c>
      <c r="X27" s="24">
        <f>W27*Тарифы!H22*$C$4</f>
        <v>9576084.7000000011</v>
      </c>
      <c r="Y27" s="23">
        <v>267</v>
      </c>
      <c r="Z27" s="24">
        <f>Y27*Тарифы!I22*$C$4</f>
        <v>303695.49210000003</v>
      </c>
      <c r="AA27" s="37">
        <f t="shared" si="4"/>
        <v>6959</v>
      </c>
      <c r="AB27" s="38">
        <f t="shared" si="4"/>
        <v>9879780.1921000015</v>
      </c>
      <c r="AC27" s="40">
        <f t="shared" si="5"/>
        <v>19523414.101100001</v>
      </c>
    </row>
    <row r="28" spans="1:29">
      <c r="A28" s="41">
        <v>20</v>
      </c>
      <c r="B28" s="42" t="s">
        <v>87</v>
      </c>
      <c r="C28" s="23">
        <v>4275</v>
      </c>
      <c r="D28" s="22">
        <f>C28*Тарифы!B23*$C$4</f>
        <v>983649.71250000002</v>
      </c>
      <c r="E28" s="23">
        <v>2489</v>
      </c>
      <c r="F28" s="24">
        <f>E28*Тарифы!C23*$C$4</f>
        <v>592158.98560000001</v>
      </c>
      <c r="G28" s="37">
        <f t="shared" si="0"/>
        <v>6764</v>
      </c>
      <c r="H28" s="38">
        <f t="shared" si="0"/>
        <v>1575808.6981000002</v>
      </c>
      <c r="I28" s="23">
        <v>365</v>
      </c>
      <c r="J28" s="24">
        <f>I28*Тарифы!D23*$C$4</f>
        <v>104979.329</v>
      </c>
      <c r="K28" s="23">
        <v>370</v>
      </c>
      <c r="L28" s="24">
        <f>K28*Тарифы!E23*$C$4</f>
        <v>110033.56</v>
      </c>
      <c r="M28" s="37">
        <f t="shared" si="1"/>
        <v>735</v>
      </c>
      <c r="N28" s="38">
        <f t="shared" si="1"/>
        <v>215012.889</v>
      </c>
      <c r="O28" s="37">
        <f t="shared" si="2"/>
        <v>7499</v>
      </c>
      <c r="P28" s="38">
        <f t="shared" si="2"/>
        <v>1790821.5871000001</v>
      </c>
      <c r="Q28" s="23">
        <v>4365</v>
      </c>
      <c r="R28" s="24">
        <f>Q28*Тарифы!F23*$C$4</f>
        <v>1285824.6765000001</v>
      </c>
      <c r="S28" s="23">
        <v>505</v>
      </c>
      <c r="T28" s="24">
        <f>S28*Тарифы!G23*$C$4</f>
        <v>153820.576</v>
      </c>
      <c r="U28" s="39">
        <f t="shared" si="3"/>
        <v>4870</v>
      </c>
      <c r="V28" s="40">
        <f t="shared" si="3"/>
        <v>1439645.2524999999</v>
      </c>
      <c r="W28" s="23">
        <v>5088</v>
      </c>
      <c r="X28" s="24">
        <f>W28*Тарифы!H23*$C$4</f>
        <v>4620495.7344000004</v>
      </c>
      <c r="Y28" s="23">
        <v>2352</v>
      </c>
      <c r="Z28" s="24">
        <f>Y28*Тарифы!I23*$C$4</f>
        <v>2200612.8144000005</v>
      </c>
      <c r="AA28" s="37">
        <f t="shared" si="4"/>
        <v>7440</v>
      </c>
      <c r="AB28" s="38">
        <f t="shared" si="4"/>
        <v>6821108.5488000009</v>
      </c>
      <c r="AC28" s="40">
        <f t="shared" si="5"/>
        <v>10051575.388400001</v>
      </c>
    </row>
    <row r="29" spans="1:29">
      <c r="A29" s="41">
        <v>21</v>
      </c>
      <c r="B29" s="42" t="s">
        <v>88</v>
      </c>
      <c r="C29" s="23">
        <v>825</v>
      </c>
      <c r="D29" s="22">
        <f>C29*Тарифы!B24*$C$4</f>
        <v>151441.29</v>
      </c>
      <c r="E29" s="23">
        <v>2929</v>
      </c>
      <c r="F29" s="24">
        <f>E29*Тарифы!C24*$C$4</f>
        <v>751320.13320000004</v>
      </c>
      <c r="G29" s="37">
        <f t="shared" si="0"/>
        <v>3754</v>
      </c>
      <c r="H29" s="38">
        <f t="shared" si="0"/>
        <v>902761.42320000008</v>
      </c>
      <c r="I29" s="23">
        <v>2090</v>
      </c>
      <c r="J29" s="24">
        <f>I29*Тарифы!D24*$C$4</f>
        <v>479564.08500000002</v>
      </c>
      <c r="K29" s="23">
        <v>0</v>
      </c>
      <c r="L29" s="24">
        <f>K29*Тарифы!E24*$C$4</f>
        <v>0</v>
      </c>
      <c r="M29" s="37">
        <f t="shared" si="1"/>
        <v>2090</v>
      </c>
      <c r="N29" s="38">
        <f t="shared" si="1"/>
        <v>479564.08500000002</v>
      </c>
      <c r="O29" s="37">
        <f t="shared" si="2"/>
        <v>5844</v>
      </c>
      <c r="P29" s="38">
        <f t="shared" si="2"/>
        <v>1382325.5082</v>
      </c>
      <c r="Q29" s="23">
        <v>4453</v>
      </c>
      <c r="R29" s="24">
        <f>Q29*Тарифы!F24*$C$4</f>
        <v>1046528.9198</v>
      </c>
      <c r="S29" s="23">
        <v>566</v>
      </c>
      <c r="T29" s="24">
        <f>S29*Тарифы!G24*$C$4</f>
        <v>185874.85279999999</v>
      </c>
      <c r="U29" s="39">
        <f t="shared" si="3"/>
        <v>5019</v>
      </c>
      <c r="V29" s="40">
        <f t="shared" si="3"/>
        <v>1232403.7726</v>
      </c>
      <c r="W29" s="23">
        <v>4467</v>
      </c>
      <c r="X29" s="24">
        <f>W29*Тарифы!H24*$C$4</f>
        <v>2991208.1745000002</v>
      </c>
      <c r="Y29" s="23">
        <v>1399</v>
      </c>
      <c r="Z29" s="24">
        <f>Y29*Тарифы!I24*$C$4</f>
        <v>1308952.9453</v>
      </c>
      <c r="AA29" s="37">
        <f t="shared" si="4"/>
        <v>5866</v>
      </c>
      <c r="AB29" s="38">
        <f t="shared" si="4"/>
        <v>4300161.1198000005</v>
      </c>
      <c r="AC29" s="40">
        <f t="shared" si="5"/>
        <v>6914890.4006000003</v>
      </c>
    </row>
    <row r="30" spans="1:29">
      <c r="A30" s="41">
        <v>22</v>
      </c>
      <c r="B30" s="42" t="s">
        <v>89</v>
      </c>
      <c r="C30" s="23">
        <v>300</v>
      </c>
      <c r="D30" s="22">
        <f>C30*Тарифы!B25*$C$4</f>
        <v>66688.44</v>
      </c>
      <c r="E30" s="23">
        <v>773</v>
      </c>
      <c r="F30" s="24">
        <f>E30*Тарифы!C25*$C$4</f>
        <v>225639.24110000001</v>
      </c>
      <c r="G30" s="37">
        <f t="shared" si="0"/>
        <v>1073</v>
      </c>
      <c r="H30" s="38">
        <f t="shared" si="0"/>
        <v>292327.68110000005</v>
      </c>
      <c r="I30" s="23">
        <v>3150</v>
      </c>
      <c r="J30" s="24">
        <f>I30*Тарифы!D25*$C$4</f>
        <v>875285.77500000014</v>
      </c>
      <c r="K30" s="23">
        <v>355</v>
      </c>
      <c r="L30" s="24">
        <f>K30*Тарифы!E25*$C$4</f>
        <v>129530.128</v>
      </c>
      <c r="M30" s="37">
        <f t="shared" si="1"/>
        <v>3505</v>
      </c>
      <c r="N30" s="38">
        <f t="shared" si="1"/>
        <v>1004815.9030000002</v>
      </c>
      <c r="O30" s="37">
        <f t="shared" si="2"/>
        <v>4578</v>
      </c>
      <c r="P30" s="38">
        <f t="shared" si="2"/>
        <v>1297143.5841000001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4008</v>
      </c>
      <c r="X30" s="24">
        <f>W30*Тарифы!H25*$C$4</f>
        <v>3602965.5480000004</v>
      </c>
      <c r="Y30" s="23">
        <v>674</v>
      </c>
      <c r="Z30" s="24">
        <f>Y30*Тарифы!I25*$C$4</f>
        <v>791361.93500000006</v>
      </c>
      <c r="AA30" s="37">
        <f t="shared" si="4"/>
        <v>4682</v>
      </c>
      <c r="AB30" s="38">
        <f t="shared" si="4"/>
        <v>4394327.4830000009</v>
      </c>
      <c r="AC30" s="40">
        <f t="shared" si="5"/>
        <v>5691471.0671000015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5063</v>
      </c>
      <c r="D32" s="22">
        <f>C32*Тарифы!B27*$C$4</f>
        <v>1063325.6907000002</v>
      </c>
      <c r="E32" s="23">
        <v>0</v>
      </c>
      <c r="F32" s="24">
        <f>E32*Тарифы!C27*$C$4</f>
        <v>0</v>
      </c>
      <c r="G32" s="37">
        <f t="shared" si="0"/>
        <v>5063</v>
      </c>
      <c r="H32" s="38">
        <f t="shared" si="0"/>
        <v>1063325.6907000002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5063</v>
      </c>
      <c r="P32" s="38">
        <f t="shared" si="2"/>
        <v>1063325.6907000002</v>
      </c>
      <c r="Q32" s="23">
        <v>0</v>
      </c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1063325.6907000002</v>
      </c>
    </row>
    <row r="33" spans="1:29" s="10" customFormat="1">
      <c r="A33" s="43"/>
      <c r="B33" s="44" t="s">
        <v>107</v>
      </c>
      <c r="C33" s="37">
        <f t="shared" ref="C33:AC33" si="6">SUM(C9:C32)</f>
        <v>90224</v>
      </c>
      <c r="D33" s="38">
        <f t="shared" si="6"/>
        <v>28111494.511100002</v>
      </c>
      <c r="E33" s="37">
        <f t="shared" si="6"/>
        <v>29170</v>
      </c>
      <c r="F33" s="38">
        <f t="shared" si="6"/>
        <v>10433646.860000001</v>
      </c>
      <c r="G33" s="37">
        <f t="shared" si="6"/>
        <v>119394</v>
      </c>
      <c r="H33" s="38">
        <f t="shared" si="6"/>
        <v>38545141.371100008</v>
      </c>
      <c r="I33" s="37">
        <f t="shared" si="6"/>
        <v>25134</v>
      </c>
      <c r="J33" s="38">
        <f t="shared" si="6"/>
        <v>8975505.2204999998</v>
      </c>
      <c r="K33" s="37">
        <f t="shared" si="6"/>
        <v>5366</v>
      </c>
      <c r="L33" s="38">
        <f t="shared" si="6"/>
        <v>2715375.7540000007</v>
      </c>
      <c r="M33" s="37">
        <f t="shared" si="6"/>
        <v>30500</v>
      </c>
      <c r="N33" s="38">
        <f t="shared" si="6"/>
        <v>11690880.9745</v>
      </c>
      <c r="O33" s="37">
        <f t="shared" si="6"/>
        <v>149894</v>
      </c>
      <c r="P33" s="38">
        <f t="shared" si="6"/>
        <v>50236022.345599994</v>
      </c>
      <c r="Q33" s="39">
        <f t="shared" si="6"/>
        <v>29997</v>
      </c>
      <c r="R33" s="40">
        <f t="shared" si="6"/>
        <v>10986262.487200001</v>
      </c>
      <c r="S33" s="39">
        <f t="shared" si="6"/>
        <v>8960</v>
      </c>
      <c r="T33" s="40">
        <f t="shared" si="6"/>
        <v>4447966.6322000008</v>
      </c>
      <c r="U33" s="39">
        <f t="shared" si="6"/>
        <v>38957</v>
      </c>
      <c r="V33" s="40">
        <f t="shared" si="6"/>
        <v>15434229.119400002</v>
      </c>
      <c r="W33" s="37">
        <f t="shared" si="6"/>
        <v>91265</v>
      </c>
      <c r="X33" s="38">
        <f t="shared" si="6"/>
        <v>77798205.912699997</v>
      </c>
      <c r="Y33" s="37">
        <f t="shared" si="6"/>
        <v>27874</v>
      </c>
      <c r="Z33" s="38">
        <f t="shared" si="6"/>
        <v>30010011.922800004</v>
      </c>
      <c r="AA33" s="37">
        <f t="shared" si="6"/>
        <v>119139</v>
      </c>
      <c r="AB33" s="38">
        <f t="shared" si="6"/>
        <v>107808217.8355</v>
      </c>
      <c r="AC33" s="40">
        <f t="shared" si="6"/>
        <v>173478469.30049995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150016</v>
      </c>
      <c r="G37" s="131" t="str">
        <f>VLOOKUP(F37,Списки!$A$1:$B$68,2,0)</f>
        <v>ГБУЗ "Пригородная ЦРБ"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759</v>
      </c>
      <c r="D44" s="22">
        <f>C44*Тарифы!B4*$C$4</f>
        <v>240415.37519999998</v>
      </c>
      <c r="E44" s="23">
        <v>156</v>
      </c>
      <c r="F44" s="24">
        <f>E44*Тарифы!C4*$C$4</f>
        <v>52758.0144</v>
      </c>
      <c r="G44" s="37">
        <f>C44+E44</f>
        <v>915</v>
      </c>
      <c r="H44" s="38">
        <f>D44+F44</f>
        <v>293173.38959999999</v>
      </c>
      <c r="I44" s="23">
        <v>470</v>
      </c>
      <c r="J44" s="24">
        <f>I44*Тарифы!D4*$C$4</f>
        <v>186092.27000000002</v>
      </c>
      <c r="K44" s="23">
        <v>182</v>
      </c>
      <c r="L44" s="24">
        <f>K44*Тарифы!E4*$C$4</f>
        <v>76938.771000000008</v>
      </c>
      <c r="M44" s="37">
        <f>I44+K44</f>
        <v>652</v>
      </c>
      <c r="N44" s="38">
        <f>J44+L44</f>
        <v>263031.04100000003</v>
      </c>
      <c r="O44" s="37">
        <f>G44+M44</f>
        <v>1567</v>
      </c>
      <c r="P44" s="38">
        <f>H44+N44</f>
        <v>556204.43060000008</v>
      </c>
      <c r="Q44" s="23">
        <v>392</v>
      </c>
      <c r="R44" s="24">
        <f>Q44*Тарифы!F4*$C$4</f>
        <v>158965.1336</v>
      </c>
      <c r="S44" s="23">
        <v>96</v>
      </c>
      <c r="T44" s="24">
        <f>S44*Тарифы!G4*$C$4</f>
        <v>41565.888000000006</v>
      </c>
      <c r="U44" s="39">
        <f>Q44+S44</f>
        <v>488</v>
      </c>
      <c r="V44" s="40">
        <f>R44+T44</f>
        <v>200531.02160000001</v>
      </c>
      <c r="W44" s="23">
        <v>604</v>
      </c>
      <c r="X44" s="24">
        <f>W44*Тарифы!H4*$C$4</f>
        <v>576204.10119999992</v>
      </c>
      <c r="Y44" s="23">
        <v>288</v>
      </c>
      <c r="Z44" s="24">
        <f>Y44*Тарифы!I4*$C$4</f>
        <v>293238.6912</v>
      </c>
      <c r="AA44" s="37">
        <f>W44+Y44</f>
        <v>892</v>
      </c>
      <c r="AB44" s="38">
        <f>X44+Z44</f>
        <v>869442.79239999992</v>
      </c>
      <c r="AC44" s="40">
        <f>P44+V44+AB44</f>
        <v>1626178.2445999999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4858</v>
      </c>
      <c r="F45" s="24">
        <f>E45*Тарифы!C5*$C$4</f>
        <v>2051683.9980000004</v>
      </c>
      <c r="G45" s="37">
        <f t="shared" ref="G45:H67" si="7">C45+E45</f>
        <v>4858</v>
      </c>
      <c r="H45" s="38">
        <f t="shared" si="7"/>
        <v>2051683.9980000004</v>
      </c>
      <c r="I45" s="23">
        <v>0</v>
      </c>
      <c r="J45" s="24">
        <f>I45*Тарифы!D5*$C$4</f>
        <v>0</v>
      </c>
      <c r="K45" s="23">
        <v>1178</v>
      </c>
      <c r="L45" s="24">
        <f>K45*Тарифы!E5*$C$4</f>
        <v>621887.7574</v>
      </c>
      <c r="M45" s="37">
        <f t="shared" ref="M45:N67" si="8">I45+K45</f>
        <v>1178</v>
      </c>
      <c r="N45" s="38">
        <f t="shared" si="8"/>
        <v>621887.7574</v>
      </c>
      <c r="O45" s="37">
        <f t="shared" ref="O45:P67" si="9">G45+M45</f>
        <v>6036</v>
      </c>
      <c r="P45" s="38">
        <f t="shared" si="9"/>
        <v>2673571.7554000001</v>
      </c>
      <c r="Q45" s="23">
        <v>0</v>
      </c>
      <c r="R45" s="24">
        <f>Q45*Тарифы!F5*$C$4</f>
        <v>0</v>
      </c>
      <c r="S45" s="23">
        <v>2087</v>
      </c>
      <c r="T45" s="24">
        <f>S45*Тарифы!G5*$C$4</f>
        <v>1128429.8388999999</v>
      </c>
      <c r="U45" s="39">
        <f t="shared" ref="U45:V67" si="10">Q45+S45</f>
        <v>2087</v>
      </c>
      <c r="V45" s="40">
        <f t="shared" si="10"/>
        <v>1128429.8388999999</v>
      </c>
      <c r="W45" s="23">
        <v>0</v>
      </c>
      <c r="X45" s="24">
        <f>W45*Тарифы!H5*$C$4</f>
        <v>0</v>
      </c>
      <c r="Y45" s="23">
        <v>5704</v>
      </c>
      <c r="Z45" s="24">
        <f>Y45*Тарифы!I5*$C$4</f>
        <v>6540258.3064000001</v>
      </c>
      <c r="AA45" s="37">
        <f t="shared" ref="AA45:AB67" si="11">W45+Y45</f>
        <v>5704</v>
      </c>
      <c r="AB45" s="38">
        <f t="shared" si="11"/>
        <v>6540258.3064000001</v>
      </c>
      <c r="AC45" s="40">
        <f t="shared" ref="AC45:AC67" si="12">P45+V45+AB45</f>
        <v>10342259.900699999</v>
      </c>
    </row>
    <row r="46" spans="1:29">
      <c r="A46" s="41">
        <v>3</v>
      </c>
      <c r="B46" s="42" t="s">
        <v>70</v>
      </c>
      <c r="C46" s="21">
        <v>15013</v>
      </c>
      <c r="D46" s="22">
        <f>C46*Тарифы!B6*$C$4</f>
        <v>4204428.1825000001</v>
      </c>
      <c r="E46" s="23">
        <v>0</v>
      </c>
      <c r="F46" s="24">
        <f>E46*Тарифы!C6*$C$4</f>
        <v>0</v>
      </c>
      <c r="G46" s="37">
        <f t="shared" si="7"/>
        <v>15013</v>
      </c>
      <c r="H46" s="38">
        <f t="shared" si="7"/>
        <v>4204428.1825000001</v>
      </c>
      <c r="I46" s="23">
        <v>3515</v>
      </c>
      <c r="J46" s="24">
        <f>I46*Тарифы!D6*$C$4</f>
        <v>1230488.6685000001</v>
      </c>
      <c r="K46" s="23">
        <v>0</v>
      </c>
      <c r="L46" s="24">
        <f>K46*Тарифы!E6*$C$4</f>
        <v>0</v>
      </c>
      <c r="M46" s="37">
        <f t="shared" si="8"/>
        <v>3515</v>
      </c>
      <c r="N46" s="38">
        <f t="shared" si="8"/>
        <v>1230488.6685000001</v>
      </c>
      <c r="O46" s="37">
        <f t="shared" si="9"/>
        <v>18528</v>
      </c>
      <c r="P46" s="38">
        <f t="shared" si="9"/>
        <v>5434916.8509999998</v>
      </c>
      <c r="Q46" s="23">
        <v>2681</v>
      </c>
      <c r="R46" s="24">
        <f>Q46*Тарифы!F6*$C$4</f>
        <v>961245.74</v>
      </c>
      <c r="S46" s="23">
        <v>0</v>
      </c>
      <c r="T46" s="24">
        <f>S46*Тарифы!G6*$C$4</f>
        <v>0</v>
      </c>
      <c r="U46" s="39">
        <f t="shared" si="10"/>
        <v>2681</v>
      </c>
      <c r="V46" s="40">
        <f t="shared" si="10"/>
        <v>961245.74</v>
      </c>
      <c r="W46" s="23">
        <v>13069</v>
      </c>
      <c r="X46" s="24">
        <f>W46*Тарифы!H6*$C$4</f>
        <v>9710344.1071000006</v>
      </c>
      <c r="Y46" s="23">
        <v>0</v>
      </c>
      <c r="Z46" s="24">
        <f>Y46*Тарифы!I6*$C$4</f>
        <v>0</v>
      </c>
      <c r="AA46" s="37">
        <f t="shared" si="11"/>
        <v>13069</v>
      </c>
      <c r="AB46" s="38">
        <f t="shared" si="11"/>
        <v>9710344.1071000006</v>
      </c>
      <c r="AC46" s="40">
        <f t="shared" si="12"/>
        <v>16106506.698100001</v>
      </c>
    </row>
    <row r="47" spans="1:29">
      <c r="A47" s="41">
        <v>4</v>
      </c>
      <c r="B47" s="42" t="s">
        <v>71</v>
      </c>
      <c r="C47" s="21">
        <v>75</v>
      </c>
      <c r="D47" s="22">
        <f>C47*Тарифы!B7*$C$4</f>
        <v>21003.9375</v>
      </c>
      <c r="E47" s="23">
        <v>0</v>
      </c>
      <c r="F47" s="24">
        <f>E47*Тарифы!C7*$C$4</f>
        <v>0</v>
      </c>
      <c r="G47" s="37">
        <f t="shared" si="7"/>
        <v>75</v>
      </c>
      <c r="H47" s="38">
        <f t="shared" si="7"/>
        <v>21003.9375</v>
      </c>
      <c r="I47" s="23">
        <v>85</v>
      </c>
      <c r="J47" s="24">
        <f>I47*Тарифы!D7*$C$4</f>
        <v>29755.771500000003</v>
      </c>
      <c r="K47" s="23">
        <v>0</v>
      </c>
      <c r="L47" s="24">
        <f>K47*Тарифы!E7*$C$4</f>
        <v>0</v>
      </c>
      <c r="M47" s="37">
        <f t="shared" si="8"/>
        <v>85</v>
      </c>
      <c r="N47" s="38">
        <f t="shared" si="8"/>
        <v>29755.771500000003</v>
      </c>
      <c r="O47" s="37">
        <f t="shared" si="9"/>
        <v>160</v>
      </c>
      <c r="P47" s="38">
        <f t="shared" si="9"/>
        <v>50759.709000000003</v>
      </c>
      <c r="Q47" s="23">
        <v>300</v>
      </c>
      <c r="R47" s="24">
        <f>Q47*Тарифы!F7*$C$4</f>
        <v>107562</v>
      </c>
      <c r="S47" s="23">
        <v>0</v>
      </c>
      <c r="T47" s="24">
        <f>S47*Тарифы!G7*$C$4</f>
        <v>0</v>
      </c>
      <c r="U47" s="39">
        <f t="shared" si="10"/>
        <v>300</v>
      </c>
      <c r="V47" s="40">
        <f t="shared" si="10"/>
        <v>107562</v>
      </c>
      <c r="W47" s="23">
        <v>596</v>
      </c>
      <c r="X47" s="24">
        <f>W47*Тарифы!H7*$C$4</f>
        <v>442831.51640000002</v>
      </c>
      <c r="Y47" s="23">
        <v>0</v>
      </c>
      <c r="Z47" s="24">
        <f>Y47*Тарифы!I7*$C$4</f>
        <v>0</v>
      </c>
      <c r="AA47" s="37">
        <f t="shared" si="11"/>
        <v>596</v>
      </c>
      <c r="AB47" s="38">
        <f t="shared" si="11"/>
        <v>442831.51640000002</v>
      </c>
      <c r="AC47" s="40">
        <f t="shared" si="12"/>
        <v>601153.2254</v>
      </c>
    </row>
    <row r="48" spans="1:29">
      <c r="A48" s="41">
        <v>5</v>
      </c>
      <c r="B48" s="42" t="s">
        <v>72</v>
      </c>
      <c r="C48" s="21">
        <v>49</v>
      </c>
      <c r="D48" s="22">
        <f>C48*Тарифы!B8*$C$4</f>
        <v>13722.5725</v>
      </c>
      <c r="E48" s="23">
        <v>0</v>
      </c>
      <c r="F48" s="24">
        <f>E48*Тарифы!C8*$C$4</f>
        <v>0</v>
      </c>
      <c r="G48" s="37">
        <f t="shared" si="7"/>
        <v>49</v>
      </c>
      <c r="H48" s="38">
        <f t="shared" si="7"/>
        <v>13722.5725</v>
      </c>
      <c r="I48" s="23">
        <v>82</v>
      </c>
      <c r="J48" s="24">
        <f>I48*Тарифы!D8*$C$4</f>
        <v>28705.567800000001</v>
      </c>
      <c r="K48" s="23">
        <v>0</v>
      </c>
      <c r="L48" s="24">
        <f>K48*Тарифы!E8*$C$4</f>
        <v>0</v>
      </c>
      <c r="M48" s="37">
        <f t="shared" si="8"/>
        <v>82</v>
      </c>
      <c r="N48" s="38">
        <f t="shared" si="8"/>
        <v>28705.567800000001</v>
      </c>
      <c r="O48" s="37">
        <f t="shared" si="9"/>
        <v>131</v>
      </c>
      <c r="P48" s="38">
        <f t="shared" si="9"/>
        <v>42428.140299999999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586</v>
      </c>
      <c r="X48" s="24">
        <f>W48*Тарифы!H8*$C$4</f>
        <v>435401.45740000001</v>
      </c>
      <c r="Y48" s="23">
        <v>0</v>
      </c>
      <c r="Z48" s="24">
        <f>Y48*Тарифы!I8*$C$4</f>
        <v>0</v>
      </c>
      <c r="AA48" s="37">
        <f t="shared" si="11"/>
        <v>586</v>
      </c>
      <c r="AB48" s="38">
        <f t="shared" si="11"/>
        <v>435401.45740000001</v>
      </c>
      <c r="AC48" s="40">
        <f t="shared" si="12"/>
        <v>477829.59770000004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1585</v>
      </c>
      <c r="D51" s="22">
        <f>C51*Тарифы!B11*$C$4</f>
        <v>849832.62000000011</v>
      </c>
      <c r="E51" s="23">
        <v>172</v>
      </c>
      <c r="F51" s="24">
        <f>E51*Тарифы!C11*$C$4</f>
        <v>126480.68160000001</v>
      </c>
      <c r="G51" s="37">
        <f t="shared" si="7"/>
        <v>1757</v>
      </c>
      <c r="H51" s="38">
        <f t="shared" si="7"/>
        <v>976313.30160000012</v>
      </c>
      <c r="I51" s="23">
        <v>450</v>
      </c>
      <c r="J51" s="24">
        <f>I51*Тарифы!D11*$C$4</f>
        <v>301596.75</v>
      </c>
      <c r="K51" s="23">
        <v>119</v>
      </c>
      <c r="L51" s="24">
        <f>K51*Тарифы!E11*$C$4</f>
        <v>109383.72900000001</v>
      </c>
      <c r="M51" s="37">
        <f t="shared" si="8"/>
        <v>569</v>
      </c>
      <c r="N51" s="38">
        <f t="shared" si="8"/>
        <v>410980.47899999999</v>
      </c>
      <c r="O51" s="37">
        <f t="shared" si="9"/>
        <v>2326</v>
      </c>
      <c r="P51" s="38">
        <f t="shared" si="9"/>
        <v>1387293.7806000002</v>
      </c>
      <c r="Q51" s="23">
        <v>409</v>
      </c>
      <c r="R51" s="24">
        <f>Q51*Тарифы!F11*$C$4</f>
        <v>281866.93080000003</v>
      </c>
      <c r="S51" s="23">
        <v>102</v>
      </c>
      <c r="T51" s="24">
        <f>S51*Тарифы!G11*$C$4</f>
        <v>96026.930999999997</v>
      </c>
      <c r="U51" s="39">
        <f t="shared" si="10"/>
        <v>511</v>
      </c>
      <c r="V51" s="40">
        <f t="shared" si="10"/>
        <v>377893.86180000001</v>
      </c>
      <c r="W51" s="23">
        <v>941</v>
      </c>
      <c r="X51" s="24">
        <f>W51*Тарифы!H11*$C$4</f>
        <v>1217064.8399</v>
      </c>
      <c r="Y51" s="23">
        <v>288</v>
      </c>
      <c r="Z51" s="24">
        <f>Y51*Тарифы!I11*$C$4</f>
        <v>509866.1568</v>
      </c>
      <c r="AA51" s="37">
        <f t="shared" si="11"/>
        <v>1229</v>
      </c>
      <c r="AB51" s="38">
        <f t="shared" si="11"/>
        <v>1726930.9967</v>
      </c>
      <c r="AC51" s="40">
        <f t="shared" si="12"/>
        <v>3492118.6391000003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398</v>
      </c>
      <c r="D53" s="22">
        <f>C53*Тарифы!B13*$C$4</f>
        <v>130105.92140000001</v>
      </c>
      <c r="E53" s="23">
        <v>1252</v>
      </c>
      <c r="F53" s="24">
        <f>E53*Тарифы!C13*$C$4</f>
        <v>439572.4424</v>
      </c>
      <c r="G53" s="37">
        <f t="shared" si="7"/>
        <v>1650</v>
      </c>
      <c r="H53" s="38">
        <f t="shared" si="7"/>
        <v>569678.36380000005</v>
      </c>
      <c r="I53" s="23">
        <v>694</v>
      </c>
      <c r="J53" s="24">
        <f>I53*Тарифы!D13*$C$4</f>
        <v>283586.72159999999</v>
      </c>
      <c r="K53" s="23">
        <v>84</v>
      </c>
      <c r="L53" s="24">
        <f>K53*Тарифы!E13*$C$4</f>
        <v>36865.483199999995</v>
      </c>
      <c r="M53" s="37">
        <f t="shared" si="8"/>
        <v>778</v>
      </c>
      <c r="N53" s="38">
        <f t="shared" si="8"/>
        <v>320452.20480000001</v>
      </c>
      <c r="O53" s="37">
        <f t="shared" si="9"/>
        <v>2428</v>
      </c>
      <c r="P53" s="38">
        <f t="shared" si="9"/>
        <v>890130.56860000012</v>
      </c>
      <c r="Q53" s="23">
        <v>474</v>
      </c>
      <c r="R53" s="24">
        <f>Q53*Тарифы!F13*$C$4</f>
        <v>198377.57940000002</v>
      </c>
      <c r="S53" s="23">
        <v>106</v>
      </c>
      <c r="T53" s="24">
        <f>S53*Тарифы!G13*$C$4</f>
        <v>47646.417000000001</v>
      </c>
      <c r="U53" s="39">
        <f t="shared" si="10"/>
        <v>580</v>
      </c>
      <c r="V53" s="40">
        <f t="shared" si="10"/>
        <v>246023.9964</v>
      </c>
      <c r="W53" s="23">
        <v>1795</v>
      </c>
      <c r="X53" s="24">
        <f>W53*Тарифы!H13*$C$4</f>
        <v>1662999.1105000002</v>
      </c>
      <c r="Y53" s="23">
        <v>654</v>
      </c>
      <c r="Z53" s="24">
        <f>Y53*Тарифы!I13*$C$4</f>
        <v>647899.16100000008</v>
      </c>
      <c r="AA53" s="37">
        <f t="shared" si="11"/>
        <v>2449</v>
      </c>
      <c r="AB53" s="38">
        <f t="shared" si="11"/>
        <v>2310898.2715000003</v>
      </c>
      <c r="AC53" s="40">
        <f t="shared" si="12"/>
        <v>3447052.8365000002</v>
      </c>
    </row>
    <row r="54" spans="1:29">
      <c r="A54" s="41">
        <v>11</v>
      </c>
      <c r="B54" s="42" t="s">
        <v>78</v>
      </c>
      <c r="C54" s="21">
        <v>153</v>
      </c>
      <c r="D54" s="22">
        <f>C54*Тарифы!B14*$C$4</f>
        <v>64146.045600000005</v>
      </c>
      <c r="E54" s="23">
        <v>0</v>
      </c>
      <c r="F54" s="24">
        <f>E54*Тарифы!C14*$C$4</f>
        <v>0</v>
      </c>
      <c r="G54" s="37">
        <f t="shared" si="7"/>
        <v>153</v>
      </c>
      <c r="H54" s="38">
        <f t="shared" si="7"/>
        <v>64146.045600000005</v>
      </c>
      <c r="I54" s="23">
        <v>103</v>
      </c>
      <c r="J54" s="24">
        <f>I54*Тарифы!D14*$C$4</f>
        <v>53979.106999999996</v>
      </c>
      <c r="K54" s="23">
        <v>0</v>
      </c>
      <c r="L54" s="24">
        <f>K54*Тарифы!E14*$C$4</f>
        <v>0</v>
      </c>
      <c r="M54" s="37">
        <f t="shared" si="8"/>
        <v>103</v>
      </c>
      <c r="N54" s="38">
        <f t="shared" si="8"/>
        <v>53979.106999999996</v>
      </c>
      <c r="O54" s="37">
        <f t="shared" si="9"/>
        <v>256</v>
      </c>
      <c r="P54" s="38">
        <f t="shared" si="9"/>
        <v>118125.1526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204</v>
      </c>
      <c r="X54" s="24">
        <f>W54*Тарифы!H14*$C$4</f>
        <v>196483.23240000001</v>
      </c>
      <c r="Y54" s="23">
        <v>0</v>
      </c>
      <c r="Z54" s="24">
        <f>Y54*Тарифы!I14*$C$4</f>
        <v>0</v>
      </c>
      <c r="AA54" s="37">
        <f t="shared" si="11"/>
        <v>204</v>
      </c>
      <c r="AB54" s="38">
        <f t="shared" si="11"/>
        <v>196483.23240000001</v>
      </c>
      <c r="AC54" s="40">
        <f t="shared" si="12"/>
        <v>314608.38500000001</v>
      </c>
    </row>
    <row r="55" spans="1:29">
      <c r="A55" s="41">
        <v>12</v>
      </c>
      <c r="B55" s="42" t="s">
        <v>79</v>
      </c>
      <c r="C55" s="21">
        <v>971</v>
      </c>
      <c r="D55" s="22">
        <f>C55*Тарифы!B15*$C$4</f>
        <v>289505.9804</v>
      </c>
      <c r="E55" s="23">
        <v>986</v>
      </c>
      <c r="F55" s="24">
        <f>E55*Тарифы!C15*$C$4</f>
        <v>295171.62220000004</v>
      </c>
      <c r="G55" s="37">
        <f t="shared" si="7"/>
        <v>1957</v>
      </c>
      <c r="H55" s="38">
        <f t="shared" si="7"/>
        <v>584677.6026000001</v>
      </c>
      <c r="I55" s="23">
        <v>622</v>
      </c>
      <c r="J55" s="24">
        <f>I55*Тарифы!D15*$C$4</f>
        <v>231813.49100000001</v>
      </c>
      <c r="K55" s="23">
        <v>70</v>
      </c>
      <c r="L55" s="24">
        <f>K55*Тарифы!E15*$C$4</f>
        <v>26194.076999999997</v>
      </c>
      <c r="M55" s="37">
        <f t="shared" si="8"/>
        <v>692</v>
      </c>
      <c r="N55" s="38">
        <f t="shared" si="8"/>
        <v>258007.568</v>
      </c>
      <c r="O55" s="37">
        <f t="shared" si="9"/>
        <v>2649</v>
      </c>
      <c r="P55" s="38">
        <f t="shared" si="9"/>
        <v>842685.17060000007</v>
      </c>
      <c r="Q55" s="23">
        <v>404</v>
      </c>
      <c r="R55" s="24">
        <f>Q55*Тарифы!F15*$C$4</f>
        <v>154213.95080000002</v>
      </c>
      <c r="S55" s="23">
        <v>136</v>
      </c>
      <c r="T55" s="24">
        <f>S55*Тарифы!G15*$C$4</f>
        <v>52123.999200000006</v>
      </c>
      <c r="U55" s="39">
        <f t="shared" si="10"/>
        <v>540</v>
      </c>
      <c r="V55" s="40">
        <f t="shared" si="10"/>
        <v>206337.95</v>
      </c>
      <c r="W55" s="23">
        <v>2170</v>
      </c>
      <c r="X55" s="24">
        <f>W55*Тарифы!H15*$C$4</f>
        <v>1890992.4669999999</v>
      </c>
      <c r="Y55" s="23">
        <v>297</v>
      </c>
      <c r="Z55" s="24">
        <f>Y55*Тарифы!I15*$C$4</f>
        <v>258813.25469999999</v>
      </c>
      <c r="AA55" s="37">
        <f t="shared" si="11"/>
        <v>2467</v>
      </c>
      <c r="AB55" s="38">
        <f t="shared" si="11"/>
        <v>2149805.7217000001</v>
      </c>
      <c r="AC55" s="40">
        <f t="shared" si="12"/>
        <v>3198828.8423000001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>
        <v>28</v>
      </c>
      <c r="F56" s="24">
        <f>E56*Тарифы!C16*$C$4</f>
        <v>8382.1556</v>
      </c>
      <c r="G56" s="37">
        <f t="shared" si="7"/>
        <v>28</v>
      </c>
      <c r="H56" s="38">
        <f t="shared" si="7"/>
        <v>8382.1556</v>
      </c>
      <c r="I56" s="23">
        <v>293</v>
      </c>
      <c r="J56" s="24">
        <f>I56*Тарифы!D16*$C$4</f>
        <v>109198.31650000002</v>
      </c>
      <c r="K56" s="23">
        <v>750</v>
      </c>
      <c r="L56" s="24">
        <f>K56*Тарифы!E16*$C$4</f>
        <v>280650.82500000001</v>
      </c>
      <c r="M56" s="37">
        <f t="shared" si="8"/>
        <v>1043</v>
      </c>
      <c r="N56" s="38">
        <f t="shared" si="8"/>
        <v>389849.14150000003</v>
      </c>
      <c r="O56" s="37">
        <f t="shared" si="9"/>
        <v>1071</v>
      </c>
      <c r="P56" s="38">
        <f t="shared" si="9"/>
        <v>398231.29710000003</v>
      </c>
      <c r="Q56" s="23">
        <v>0</v>
      </c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978</v>
      </c>
      <c r="X56" s="24">
        <f>W56*Тарифы!H16*$C$4</f>
        <v>852253.74780000001</v>
      </c>
      <c r="Y56" s="23">
        <v>321</v>
      </c>
      <c r="Z56" s="24">
        <f>Y56*Тарифы!I16*$C$4</f>
        <v>279727.4571</v>
      </c>
      <c r="AA56" s="37">
        <f t="shared" si="11"/>
        <v>1299</v>
      </c>
      <c r="AB56" s="38">
        <f t="shared" si="11"/>
        <v>1131981.2049</v>
      </c>
      <c r="AC56" s="40">
        <f t="shared" si="12"/>
        <v>1530212.5020000001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50</v>
      </c>
      <c r="D60" s="22">
        <f>C60*Тарифы!B20*$C$4</f>
        <v>14907.62</v>
      </c>
      <c r="E60" s="23">
        <v>0</v>
      </c>
      <c r="F60" s="24">
        <f>E60*Тарифы!C20*$C$4</f>
        <v>0</v>
      </c>
      <c r="G60" s="37">
        <f t="shared" si="7"/>
        <v>50</v>
      </c>
      <c r="H60" s="38">
        <f t="shared" si="7"/>
        <v>14907.62</v>
      </c>
      <c r="I60" s="23">
        <v>250</v>
      </c>
      <c r="J60" s="24">
        <f>I60*Тарифы!D20*$C$4</f>
        <v>93172.625</v>
      </c>
      <c r="K60" s="23">
        <v>0</v>
      </c>
      <c r="L60" s="24">
        <f>K60*Тарифы!E20*$C$4</f>
        <v>0</v>
      </c>
      <c r="M60" s="37">
        <f t="shared" si="8"/>
        <v>250</v>
      </c>
      <c r="N60" s="38">
        <f t="shared" si="8"/>
        <v>93172.625</v>
      </c>
      <c r="O60" s="37">
        <f t="shared" si="9"/>
        <v>300</v>
      </c>
      <c r="P60" s="38">
        <f t="shared" si="9"/>
        <v>108080.245</v>
      </c>
      <c r="Q60" s="23">
        <v>168</v>
      </c>
      <c r="R60" s="24">
        <f>Q60*Тарифы!F20*$C$4</f>
        <v>64128.573600000011</v>
      </c>
      <c r="S60" s="23">
        <v>0</v>
      </c>
      <c r="T60" s="24">
        <f>S60*Тарифы!G20*$C$4</f>
        <v>0</v>
      </c>
      <c r="U60" s="39">
        <f t="shared" si="10"/>
        <v>168</v>
      </c>
      <c r="V60" s="40">
        <f t="shared" si="10"/>
        <v>64128.573600000011</v>
      </c>
      <c r="W60" s="23">
        <v>1050</v>
      </c>
      <c r="X60" s="24">
        <f>W60*Тарифы!H20*$C$4</f>
        <v>914996.35499999998</v>
      </c>
      <c r="Y60" s="23">
        <v>611</v>
      </c>
      <c r="Z60" s="24">
        <f>Y60*Тарифы!I20*$C$4</f>
        <v>532440.73609999998</v>
      </c>
      <c r="AA60" s="37">
        <f t="shared" si="11"/>
        <v>1661</v>
      </c>
      <c r="AB60" s="38">
        <f t="shared" si="11"/>
        <v>1447437.0910999998</v>
      </c>
      <c r="AC60" s="40">
        <f t="shared" si="12"/>
        <v>1619645.9096999997</v>
      </c>
    </row>
    <row r="61" spans="1:29">
      <c r="A61" s="41">
        <v>18</v>
      </c>
      <c r="B61" s="42" t="s">
        <v>85</v>
      </c>
      <c r="C61" s="21">
        <v>200</v>
      </c>
      <c r="D61" s="22">
        <f>C61*Тарифы!B21*$C$4</f>
        <v>47805.94</v>
      </c>
      <c r="E61" s="23">
        <v>0</v>
      </c>
      <c r="F61" s="24">
        <f>E61*Тарифы!C21*$C$4</f>
        <v>0</v>
      </c>
      <c r="G61" s="37">
        <f t="shared" si="7"/>
        <v>200</v>
      </c>
      <c r="H61" s="38">
        <f t="shared" si="7"/>
        <v>47805.94</v>
      </c>
      <c r="I61" s="23">
        <v>293</v>
      </c>
      <c r="J61" s="24">
        <f>I61*Тарифы!D21*$C$4</f>
        <v>87545.294200000004</v>
      </c>
      <c r="K61" s="23">
        <v>0</v>
      </c>
      <c r="L61" s="24">
        <f>K61*Тарифы!E21*$C$4</f>
        <v>0</v>
      </c>
      <c r="M61" s="37">
        <f t="shared" si="8"/>
        <v>293</v>
      </c>
      <c r="N61" s="38">
        <f t="shared" si="8"/>
        <v>87545.294200000004</v>
      </c>
      <c r="O61" s="37">
        <f t="shared" si="9"/>
        <v>493</v>
      </c>
      <c r="P61" s="38">
        <f t="shared" si="9"/>
        <v>135351.23420000001</v>
      </c>
      <c r="Q61" s="23">
        <v>834</v>
      </c>
      <c r="R61" s="24">
        <f>Q61*Тарифы!F21*$C$4</f>
        <v>255216.34319999997</v>
      </c>
      <c r="S61" s="23">
        <v>183</v>
      </c>
      <c r="T61" s="24">
        <f>S61*Тарифы!G21*$C$4</f>
        <v>70483.822500000009</v>
      </c>
      <c r="U61" s="39">
        <f t="shared" si="10"/>
        <v>1017</v>
      </c>
      <c r="V61" s="40">
        <f t="shared" si="10"/>
        <v>325700.16570000001</v>
      </c>
      <c r="W61" s="23">
        <v>1000</v>
      </c>
      <c r="X61" s="24">
        <f>W61*Тарифы!H21*$C$4</f>
        <v>605413.9</v>
      </c>
      <c r="Y61" s="23">
        <v>299</v>
      </c>
      <c r="Z61" s="24">
        <f>Y61*Тарифы!I21*$C$4</f>
        <v>227644.09850000002</v>
      </c>
      <c r="AA61" s="37">
        <f t="shared" si="11"/>
        <v>1299</v>
      </c>
      <c r="AB61" s="38">
        <f t="shared" si="11"/>
        <v>833057.99849999999</v>
      </c>
      <c r="AC61" s="40">
        <f t="shared" si="12"/>
        <v>1294109.3984000001</v>
      </c>
    </row>
    <row r="62" spans="1:29">
      <c r="A62" s="41">
        <v>19</v>
      </c>
      <c r="B62" s="42" t="s">
        <v>86</v>
      </c>
      <c r="C62" s="21">
        <v>2524</v>
      </c>
      <c r="D62" s="22">
        <f>C62*Тарифы!B22*$C$4</f>
        <v>991591.7648</v>
      </c>
      <c r="E62" s="23">
        <v>0</v>
      </c>
      <c r="F62" s="24">
        <f>E62*Тарифы!C22*$C$4</f>
        <v>0</v>
      </c>
      <c r="G62" s="37">
        <f t="shared" si="7"/>
        <v>2524</v>
      </c>
      <c r="H62" s="38">
        <f t="shared" si="7"/>
        <v>991591.7648</v>
      </c>
      <c r="I62" s="23">
        <v>3480</v>
      </c>
      <c r="J62" s="24">
        <f>I62*Тарифы!D22*$C$4</f>
        <v>1708963.62</v>
      </c>
      <c r="K62" s="23">
        <v>262</v>
      </c>
      <c r="L62" s="24">
        <f>K62*Тарифы!E22*$C$4</f>
        <v>102675.57299999999</v>
      </c>
      <c r="M62" s="37">
        <f t="shared" si="8"/>
        <v>3742</v>
      </c>
      <c r="N62" s="38">
        <f t="shared" si="8"/>
        <v>1811639.1930000002</v>
      </c>
      <c r="O62" s="37">
        <f t="shared" si="9"/>
        <v>6266</v>
      </c>
      <c r="P62" s="38">
        <f t="shared" si="9"/>
        <v>2803230.9578</v>
      </c>
      <c r="Q62" s="23">
        <v>1144</v>
      </c>
      <c r="R62" s="24">
        <f>Q62*Тарифы!F22*$C$4</f>
        <v>575403.62880000006</v>
      </c>
      <c r="S62" s="23">
        <v>182</v>
      </c>
      <c r="T62" s="24">
        <f>S62*Тарифы!G22*$C$4</f>
        <v>73050.013400000011</v>
      </c>
      <c r="U62" s="39">
        <f t="shared" si="10"/>
        <v>1326</v>
      </c>
      <c r="V62" s="40">
        <f t="shared" si="10"/>
        <v>648453.64220000012</v>
      </c>
      <c r="W62" s="23">
        <v>2248</v>
      </c>
      <c r="X62" s="24">
        <f>W62*Тарифы!H22*$C$4</f>
        <v>3216831.8000000003</v>
      </c>
      <c r="Y62" s="23">
        <v>94</v>
      </c>
      <c r="Z62" s="24">
        <f>Y62*Тарифы!I22*$C$4</f>
        <v>106919.01220000001</v>
      </c>
      <c r="AA62" s="37">
        <f t="shared" si="11"/>
        <v>2342</v>
      </c>
      <c r="AB62" s="38">
        <f t="shared" si="11"/>
        <v>3323750.8122000005</v>
      </c>
      <c r="AC62" s="40">
        <f t="shared" si="12"/>
        <v>6775435.4122000001</v>
      </c>
    </row>
    <row r="63" spans="1:29">
      <c r="A63" s="41">
        <v>20</v>
      </c>
      <c r="B63" s="42" t="s">
        <v>87</v>
      </c>
      <c r="C63" s="23">
        <v>1425</v>
      </c>
      <c r="D63" s="22">
        <f>C63*Тарифы!B23*$C$4</f>
        <v>327883.23749999999</v>
      </c>
      <c r="E63" s="23">
        <v>874</v>
      </c>
      <c r="F63" s="24">
        <f>E63*Тарифы!C23*$C$4</f>
        <v>207933.68960000001</v>
      </c>
      <c r="G63" s="37">
        <f t="shared" si="7"/>
        <v>2299</v>
      </c>
      <c r="H63" s="38">
        <f t="shared" si="7"/>
        <v>535816.92709999997</v>
      </c>
      <c r="I63" s="23">
        <v>122</v>
      </c>
      <c r="J63" s="24">
        <f>I63*Тарифы!D23*$C$4</f>
        <v>35088.981200000002</v>
      </c>
      <c r="K63" s="23">
        <v>130</v>
      </c>
      <c r="L63" s="24">
        <f>K63*Тарифы!E23*$C$4</f>
        <v>38660.44</v>
      </c>
      <c r="M63" s="37">
        <f t="shared" si="8"/>
        <v>252</v>
      </c>
      <c r="N63" s="38">
        <f t="shared" si="8"/>
        <v>73749.421200000012</v>
      </c>
      <c r="O63" s="37">
        <f t="shared" si="9"/>
        <v>2551</v>
      </c>
      <c r="P63" s="38">
        <f t="shared" si="9"/>
        <v>609566.34829999995</v>
      </c>
      <c r="Q63" s="23">
        <v>1449</v>
      </c>
      <c r="R63" s="24">
        <f>Q63*Тарифы!F23*$C$4</f>
        <v>426840.76890000002</v>
      </c>
      <c r="S63" s="23">
        <v>145</v>
      </c>
      <c r="T63" s="24">
        <f>S63*Тарифы!G23*$C$4</f>
        <v>44166.304000000004</v>
      </c>
      <c r="U63" s="39">
        <f t="shared" si="10"/>
        <v>1594</v>
      </c>
      <c r="V63" s="40">
        <f t="shared" si="10"/>
        <v>471007.07290000003</v>
      </c>
      <c r="W63" s="23">
        <v>1722</v>
      </c>
      <c r="X63" s="24">
        <f>W63*Тарифы!H23*$C$4</f>
        <v>1563776.2686000001</v>
      </c>
      <c r="Y63" s="23">
        <v>827</v>
      </c>
      <c r="Z63" s="24">
        <f>Y63*Тарифы!I23*$C$4</f>
        <v>773769.89690000005</v>
      </c>
      <c r="AA63" s="37">
        <f t="shared" si="11"/>
        <v>2549</v>
      </c>
      <c r="AB63" s="38">
        <f t="shared" si="11"/>
        <v>2337546.1655000001</v>
      </c>
      <c r="AC63" s="40">
        <f t="shared" si="12"/>
        <v>3418119.5866999999</v>
      </c>
    </row>
    <row r="64" spans="1:29">
      <c r="A64" s="41">
        <v>21</v>
      </c>
      <c r="B64" s="42" t="s">
        <v>88</v>
      </c>
      <c r="C64" s="23">
        <v>275</v>
      </c>
      <c r="D64" s="22">
        <f>C64*Тарифы!B24*$C$4</f>
        <v>50480.43</v>
      </c>
      <c r="E64" s="23">
        <v>1029</v>
      </c>
      <c r="F64" s="24">
        <f>E64*Тарифы!C24*$C$4</f>
        <v>263949.61320000002</v>
      </c>
      <c r="G64" s="37">
        <f t="shared" si="7"/>
        <v>1304</v>
      </c>
      <c r="H64" s="38">
        <f t="shared" si="7"/>
        <v>314430.04320000001</v>
      </c>
      <c r="I64" s="23">
        <v>697</v>
      </c>
      <c r="J64" s="24">
        <f>I64*Тарифы!D24*$C$4</f>
        <v>159931.18050000002</v>
      </c>
      <c r="K64" s="23">
        <v>0</v>
      </c>
      <c r="L64" s="24">
        <f>K64*Тарифы!E24*$C$4</f>
        <v>0</v>
      </c>
      <c r="M64" s="37">
        <f t="shared" si="8"/>
        <v>697</v>
      </c>
      <c r="N64" s="38">
        <f t="shared" si="8"/>
        <v>159931.18050000002</v>
      </c>
      <c r="O64" s="37">
        <f t="shared" si="9"/>
        <v>2001</v>
      </c>
      <c r="P64" s="38">
        <f t="shared" si="9"/>
        <v>474361.22370000003</v>
      </c>
      <c r="Q64" s="23">
        <v>1484</v>
      </c>
      <c r="R64" s="24">
        <f>Q64*Тарифы!F24*$C$4</f>
        <v>348764.63439999998</v>
      </c>
      <c r="S64" s="23">
        <v>210</v>
      </c>
      <c r="T64" s="24">
        <f>S64*Тарифы!G24*$C$4</f>
        <v>68964.168000000005</v>
      </c>
      <c r="U64" s="39">
        <f t="shared" si="10"/>
        <v>1694</v>
      </c>
      <c r="V64" s="40">
        <f t="shared" si="10"/>
        <v>417728.80239999999</v>
      </c>
      <c r="W64" s="23">
        <v>1506</v>
      </c>
      <c r="X64" s="24">
        <f>W64*Тарифы!H24*$C$4</f>
        <v>1008452.9910000002</v>
      </c>
      <c r="Y64" s="23">
        <v>492</v>
      </c>
      <c r="Z64" s="24">
        <f>Y64*Тарифы!I24*$C$4</f>
        <v>460332.27240000002</v>
      </c>
      <c r="AA64" s="37">
        <f t="shared" si="11"/>
        <v>1998</v>
      </c>
      <c r="AB64" s="38">
        <f t="shared" si="11"/>
        <v>1468785.2634000001</v>
      </c>
      <c r="AC64" s="40">
        <f t="shared" si="12"/>
        <v>2360875.2895</v>
      </c>
    </row>
    <row r="65" spans="1:29">
      <c r="A65" s="41">
        <v>22</v>
      </c>
      <c r="B65" s="42" t="s">
        <v>89</v>
      </c>
      <c r="C65" s="23">
        <v>100</v>
      </c>
      <c r="D65" s="22">
        <f>C65*Тарифы!B25*$C$4</f>
        <v>22229.48</v>
      </c>
      <c r="E65" s="23">
        <v>271</v>
      </c>
      <c r="F65" s="24">
        <f>E65*Тарифы!C25*$C$4</f>
        <v>79105.089699999997</v>
      </c>
      <c r="G65" s="37">
        <f t="shared" si="7"/>
        <v>371</v>
      </c>
      <c r="H65" s="38">
        <f t="shared" si="7"/>
        <v>101334.56969999999</v>
      </c>
      <c r="I65" s="23">
        <v>1050</v>
      </c>
      <c r="J65" s="24">
        <f>I65*Тарифы!D25*$C$4</f>
        <v>291761.92499999999</v>
      </c>
      <c r="K65" s="23">
        <v>126</v>
      </c>
      <c r="L65" s="24">
        <f>K65*Тарифы!E25*$C$4</f>
        <v>45974.073600000003</v>
      </c>
      <c r="M65" s="37">
        <f t="shared" si="8"/>
        <v>1176</v>
      </c>
      <c r="N65" s="38">
        <f t="shared" si="8"/>
        <v>337735.99859999999</v>
      </c>
      <c r="O65" s="37">
        <f t="shared" si="9"/>
        <v>1547</v>
      </c>
      <c r="P65" s="38">
        <f t="shared" si="9"/>
        <v>439070.56829999998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1336</v>
      </c>
      <c r="X65" s="24">
        <f>W65*Тарифы!H25*$C$4</f>
        <v>1200988.5160000001</v>
      </c>
      <c r="Y65" s="23">
        <v>237</v>
      </c>
      <c r="Z65" s="24">
        <f>Y65*Тарифы!I25*$C$4</f>
        <v>278268.21750000003</v>
      </c>
      <c r="AA65" s="37">
        <f t="shared" si="11"/>
        <v>1573</v>
      </c>
      <c r="AB65" s="38">
        <f t="shared" si="11"/>
        <v>1479256.7335000001</v>
      </c>
      <c r="AC65" s="40">
        <f t="shared" si="12"/>
        <v>1918327.3018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1687</v>
      </c>
      <c r="D67" s="22">
        <f>C67*Тарифы!B27*$C$4</f>
        <v>354301.88429999998</v>
      </c>
      <c r="E67" s="23">
        <v>0</v>
      </c>
      <c r="F67" s="24">
        <f>E67*Тарифы!C27*$C$4</f>
        <v>0</v>
      </c>
      <c r="G67" s="37">
        <f t="shared" si="7"/>
        <v>1687</v>
      </c>
      <c r="H67" s="38">
        <f t="shared" si="7"/>
        <v>354301.88429999998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1687</v>
      </c>
      <c r="P67" s="38">
        <f t="shared" si="9"/>
        <v>354301.88429999998</v>
      </c>
      <c r="Q67" s="23">
        <v>0</v>
      </c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354301.88429999998</v>
      </c>
    </row>
    <row r="68" spans="1:29" s="10" customFormat="1">
      <c r="A68" s="43"/>
      <c r="B68" s="44" t="s">
        <v>107</v>
      </c>
      <c r="C68" s="37">
        <f t="shared" ref="C68:AC68" si="13">SUM(C44:C67)</f>
        <v>25264</v>
      </c>
      <c r="D68" s="38">
        <f t="shared" si="13"/>
        <v>7622360.9917000001</v>
      </c>
      <c r="E68" s="37">
        <f t="shared" si="13"/>
        <v>9626</v>
      </c>
      <c r="F68" s="38">
        <f t="shared" si="13"/>
        <v>3525037.3067000005</v>
      </c>
      <c r="G68" s="37">
        <f t="shared" si="13"/>
        <v>34890</v>
      </c>
      <c r="H68" s="38">
        <f t="shared" si="13"/>
        <v>11147398.298399998</v>
      </c>
      <c r="I68" s="37">
        <f t="shared" si="13"/>
        <v>12206</v>
      </c>
      <c r="J68" s="38">
        <f t="shared" si="13"/>
        <v>4831680.2898000004</v>
      </c>
      <c r="K68" s="37">
        <f t="shared" si="13"/>
        <v>2901</v>
      </c>
      <c r="L68" s="38">
        <f t="shared" si="13"/>
        <v>1339230.7292000002</v>
      </c>
      <c r="M68" s="37">
        <f t="shared" si="13"/>
        <v>15107</v>
      </c>
      <c r="N68" s="38">
        <f t="shared" si="13"/>
        <v>6170911.0189999985</v>
      </c>
      <c r="O68" s="37">
        <f t="shared" si="13"/>
        <v>49997</v>
      </c>
      <c r="P68" s="38">
        <f t="shared" si="13"/>
        <v>17318309.317400005</v>
      </c>
      <c r="Q68" s="39">
        <f t="shared" si="13"/>
        <v>9739</v>
      </c>
      <c r="R68" s="40">
        <f t="shared" si="13"/>
        <v>3532585.2834999999</v>
      </c>
      <c r="S68" s="39">
        <f t="shared" si="13"/>
        <v>3247</v>
      </c>
      <c r="T68" s="40">
        <f t="shared" si="13"/>
        <v>1622457.382</v>
      </c>
      <c r="U68" s="39">
        <f t="shared" si="13"/>
        <v>12986</v>
      </c>
      <c r="V68" s="40">
        <f t="shared" si="13"/>
        <v>5155042.6655000011</v>
      </c>
      <c r="W68" s="37">
        <f t="shared" si="13"/>
        <v>29805</v>
      </c>
      <c r="X68" s="38">
        <f t="shared" si="13"/>
        <v>25495034.410300002</v>
      </c>
      <c r="Y68" s="37">
        <f t="shared" si="13"/>
        <v>10112</v>
      </c>
      <c r="Z68" s="38">
        <f t="shared" si="13"/>
        <v>10909177.260799998</v>
      </c>
      <c r="AA68" s="37">
        <f t="shared" si="13"/>
        <v>39917</v>
      </c>
      <c r="AB68" s="38">
        <f t="shared" si="13"/>
        <v>36404211.671100006</v>
      </c>
      <c r="AC68" s="40">
        <f t="shared" si="13"/>
        <v>58877563.653999999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150016</v>
      </c>
      <c r="G72" s="131" t="str">
        <f>VLOOKUP(F72,Списки!$A$1:$B$68,2,0)</f>
        <v>ГБУЗ "Пригородная ЦРБ"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3036</v>
      </c>
      <c r="D79" s="22">
        <f>D9+D44</f>
        <v>961661.50079999992</v>
      </c>
      <c r="E79" s="23">
        <f>E9+E44</f>
        <v>600</v>
      </c>
      <c r="F79" s="24">
        <f>F9+F44</f>
        <v>202915.44</v>
      </c>
      <c r="G79" s="37">
        <f>C79+E79</f>
        <v>3636</v>
      </c>
      <c r="H79" s="38">
        <f>D79+F79</f>
        <v>1164576.9408</v>
      </c>
      <c r="I79" s="23">
        <f>I9+I44</f>
        <v>1874</v>
      </c>
      <c r="J79" s="24">
        <f>J9+J44</f>
        <v>741993.43400000001</v>
      </c>
      <c r="K79" s="23">
        <f>K9+K44</f>
        <v>700</v>
      </c>
      <c r="L79" s="24">
        <f>L9+L44</f>
        <v>295918.34999999998</v>
      </c>
      <c r="M79" s="37">
        <f>I79+K79</f>
        <v>2574</v>
      </c>
      <c r="N79" s="38">
        <f>J79+L79</f>
        <v>1037911.784</v>
      </c>
      <c r="O79" s="37">
        <f>G79+M79</f>
        <v>6210</v>
      </c>
      <c r="P79" s="38">
        <f>H79+N79</f>
        <v>2202488.7248</v>
      </c>
      <c r="Q79" s="23">
        <f>Q9+Q44</f>
        <v>1569</v>
      </c>
      <c r="R79" s="24">
        <f>R9+R44</f>
        <v>636266.0577</v>
      </c>
      <c r="S79" s="23">
        <f>S9+S44</f>
        <v>383</v>
      </c>
      <c r="T79" s="24">
        <f>T9+T44</f>
        <v>165830.57400000002</v>
      </c>
      <c r="U79" s="39">
        <f>Q79+S79</f>
        <v>1952</v>
      </c>
      <c r="V79" s="40">
        <f>R79+T79</f>
        <v>802096.63170000003</v>
      </c>
      <c r="W79" s="23">
        <f>W9+W44</f>
        <v>2386</v>
      </c>
      <c r="X79" s="24">
        <f>X9+X44</f>
        <v>2276196.9957999997</v>
      </c>
      <c r="Y79" s="23">
        <f>Y9+Y44</f>
        <v>1106</v>
      </c>
      <c r="Z79" s="24">
        <f>Z9+Z44</f>
        <v>1126118.0294000001</v>
      </c>
      <c r="AA79" s="37">
        <f>W79+Y79</f>
        <v>3492</v>
      </c>
      <c r="AB79" s="38">
        <f>X79+Z79</f>
        <v>3402315.0252</v>
      </c>
      <c r="AC79" s="40">
        <f>P79+V79+AB79</f>
        <v>6406900.3816999998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17538</v>
      </c>
      <c r="F80" s="24">
        <f t="shared" si="14"/>
        <v>7406841.0780000007</v>
      </c>
      <c r="G80" s="37">
        <f t="shared" ref="G80:H102" si="15">C80+E80</f>
        <v>17538</v>
      </c>
      <c r="H80" s="38">
        <f t="shared" si="15"/>
        <v>7406841.0780000007</v>
      </c>
      <c r="I80" s="23">
        <f t="shared" ref="I80:L95" si="16">I10+I45</f>
        <v>0</v>
      </c>
      <c r="J80" s="24">
        <f t="shared" si="16"/>
        <v>0</v>
      </c>
      <c r="K80" s="23">
        <f t="shared" si="16"/>
        <v>4524</v>
      </c>
      <c r="L80" s="24">
        <f t="shared" si="16"/>
        <v>2388302.3892000001</v>
      </c>
      <c r="M80" s="37">
        <f t="shared" ref="M80:N102" si="17">I80+K80</f>
        <v>4524</v>
      </c>
      <c r="N80" s="38">
        <f t="shared" si="17"/>
        <v>2388302.3892000001</v>
      </c>
      <c r="O80" s="37">
        <f t="shared" ref="O80:P102" si="18">G80+M80</f>
        <v>22062</v>
      </c>
      <c r="P80" s="38">
        <f t="shared" si="18"/>
        <v>9795143.4671999998</v>
      </c>
      <c r="Q80" s="23">
        <f t="shared" ref="Q80:T95" si="19">Q10+Q45</f>
        <v>0</v>
      </c>
      <c r="R80" s="24">
        <f t="shared" si="19"/>
        <v>0</v>
      </c>
      <c r="S80" s="23">
        <f t="shared" si="19"/>
        <v>7731</v>
      </c>
      <c r="T80" s="24">
        <f t="shared" si="19"/>
        <v>4180110.7256999998</v>
      </c>
      <c r="U80" s="39">
        <f t="shared" ref="U80:V102" si="20">Q80+S80</f>
        <v>7731</v>
      </c>
      <c r="V80" s="40">
        <f t="shared" si="20"/>
        <v>4180110.7256999998</v>
      </c>
      <c r="W80" s="23">
        <f t="shared" ref="W80:Z95" si="21">W10+W45</f>
        <v>0</v>
      </c>
      <c r="X80" s="24">
        <f t="shared" si="21"/>
        <v>0</v>
      </c>
      <c r="Y80" s="23">
        <f t="shared" si="21"/>
        <v>21041</v>
      </c>
      <c r="Z80" s="24">
        <f t="shared" si="21"/>
        <v>24125802.073100004</v>
      </c>
      <c r="AA80" s="37">
        <f t="shared" ref="AA80:AB102" si="22">W80+Y80</f>
        <v>21041</v>
      </c>
      <c r="AB80" s="38">
        <f t="shared" si="22"/>
        <v>24125802.073100004</v>
      </c>
      <c r="AC80" s="40">
        <f t="shared" ref="AC80:AC102" si="23">P80+V80+AB80</f>
        <v>38101056.266000003</v>
      </c>
    </row>
    <row r="81" spans="1:29">
      <c r="A81" s="41">
        <v>3</v>
      </c>
      <c r="B81" s="42" t="s">
        <v>70</v>
      </c>
      <c r="C81" s="21">
        <f t="shared" si="14"/>
        <v>63015</v>
      </c>
      <c r="D81" s="22">
        <f t="shared" si="14"/>
        <v>17647508.287500001</v>
      </c>
      <c r="E81" s="23">
        <f t="shared" si="14"/>
        <v>0</v>
      </c>
      <c r="F81" s="24">
        <f t="shared" si="14"/>
        <v>0</v>
      </c>
      <c r="G81" s="37">
        <f t="shared" si="15"/>
        <v>63015</v>
      </c>
      <c r="H81" s="38">
        <f t="shared" si="15"/>
        <v>17647508.287500001</v>
      </c>
      <c r="I81" s="23">
        <f t="shared" si="16"/>
        <v>14048</v>
      </c>
      <c r="J81" s="24">
        <f t="shared" si="16"/>
        <v>4917753.8592000008</v>
      </c>
      <c r="K81" s="23">
        <f t="shared" si="16"/>
        <v>0</v>
      </c>
      <c r="L81" s="24">
        <f t="shared" si="16"/>
        <v>0</v>
      </c>
      <c r="M81" s="37">
        <f t="shared" si="17"/>
        <v>14048</v>
      </c>
      <c r="N81" s="38">
        <f t="shared" si="17"/>
        <v>4917753.8592000008</v>
      </c>
      <c r="O81" s="37">
        <f t="shared" si="18"/>
        <v>77063</v>
      </c>
      <c r="P81" s="38">
        <f t="shared" si="18"/>
        <v>22565262.146700002</v>
      </c>
      <c r="Q81" s="23">
        <f t="shared" si="19"/>
        <v>10723</v>
      </c>
      <c r="R81" s="24">
        <f t="shared" si="19"/>
        <v>3844624.42</v>
      </c>
      <c r="S81" s="23">
        <f t="shared" si="19"/>
        <v>0</v>
      </c>
      <c r="T81" s="24">
        <f t="shared" si="19"/>
        <v>0</v>
      </c>
      <c r="U81" s="39">
        <f t="shared" si="20"/>
        <v>10723</v>
      </c>
      <c r="V81" s="40">
        <f t="shared" si="20"/>
        <v>3844624.42</v>
      </c>
      <c r="W81" s="23">
        <f t="shared" si="21"/>
        <v>54476</v>
      </c>
      <c r="X81" s="24">
        <f t="shared" si="21"/>
        <v>40475989.408399999</v>
      </c>
      <c r="Y81" s="23">
        <f t="shared" si="21"/>
        <v>0</v>
      </c>
      <c r="Z81" s="24">
        <f t="shared" si="21"/>
        <v>0</v>
      </c>
      <c r="AA81" s="37">
        <f t="shared" si="22"/>
        <v>54476</v>
      </c>
      <c r="AB81" s="38">
        <f t="shared" si="22"/>
        <v>40475989.408399999</v>
      </c>
      <c r="AC81" s="40">
        <f t="shared" si="23"/>
        <v>66885875.975100003</v>
      </c>
    </row>
    <row r="82" spans="1:29">
      <c r="A82" s="41">
        <v>4</v>
      </c>
      <c r="B82" s="42" t="s">
        <v>71</v>
      </c>
      <c r="C82" s="21">
        <f t="shared" si="14"/>
        <v>300</v>
      </c>
      <c r="D82" s="22">
        <f t="shared" si="14"/>
        <v>84015.75</v>
      </c>
      <c r="E82" s="23">
        <f t="shared" si="14"/>
        <v>0</v>
      </c>
      <c r="F82" s="24">
        <f t="shared" si="14"/>
        <v>0</v>
      </c>
      <c r="G82" s="37">
        <f t="shared" si="15"/>
        <v>300</v>
      </c>
      <c r="H82" s="38">
        <f t="shared" si="15"/>
        <v>84015.75</v>
      </c>
      <c r="I82" s="23">
        <f t="shared" si="16"/>
        <v>335</v>
      </c>
      <c r="J82" s="24">
        <f t="shared" si="16"/>
        <v>117272.74650000001</v>
      </c>
      <c r="K82" s="23">
        <f t="shared" si="16"/>
        <v>0</v>
      </c>
      <c r="L82" s="24">
        <f t="shared" si="16"/>
        <v>0</v>
      </c>
      <c r="M82" s="37">
        <f t="shared" si="17"/>
        <v>335</v>
      </c>
      <c r="N82" s="38">
        <f t="shared" si="17"/>
        <v>117272.74650000001</v>
      </c>
      <c r="O82" s="37">
        <f t="shared" si="18"/>
        <v>635</v>
      </c>
      <c r="P82" s="38">
        <f t="shared" si="18"/>
        <v>201288.49650000001</v>
      </c>
      <c r="Q82" s="23">
        <f t="shared" si="19"/>
        <v>1200</v>
      </c>
      <c r="R82" s="24">
        <f t="shared" si="19"/>
        <v>430248</v>
      </c>
      <c r="S82" s="23">
        <f t="shared" si="19"/>
        <v>0</v>
      </c>
      <c r="T82" s="24">
        <f t="shared" si="19"/>
        <v>0</v>
      </c>
      <c r="U82" s="39">
        <f t="shared" si="20"/>
        <v>1200</v>
      </c>
      <c r="V82" s="40">
        <f t="shared" si="20"/>
        <v>430248</v>
      </c>
      <c r="W82" s="23">
        <f t="shared" si="21"/>
        <v>2367</v>
      </c>
      <c r="X82" s="24">
        <f t="shared" si="21"/>
        <v>1758694.9653000003</v>
      </c>
      <c r="Y82" s="23">
        <f t="shared" si="21"/>
        <v>0</v>
      </c>
      <c r="Z82" s="24">
        <f t="shared" si="21"/>
        <v>0</v>
      </c>
      <c r="AA82" s="37">
        <f t="shared" si="22"/>
        <v>2367</v>
      </c>
      <c r="AB82" s="38">
        <f t="shared" si="22"/>
        <v>1758694.9653000003</v>
      </c>
      <c r="AC82" s="40">
        <f t="shared" si="23"/>
        <v>2390231.4618000002</v>
      </c>
    </row>
    <row r="83" spans="1:29">
      <c r="A83" s="41">
        <v>5</v>
      </c>
      <c r="B83" s="42" t="s">
        <v>72</v>
      </c>
      <c r="C83" s="21">
        <f t="shared" si="14"/>
        <v>207</v>
      </c>
      <c r="D83" s="22">
        <f t="shared" si="14"/>
        <v>57970.8675</v>
      </c>
      <c r="E83" s="23">
        <f t="shared" si="14"/>
        <v>0</v>
      </c>
      <c r="F83" s="24">
        <f t="shared" si="14"/>
        <v>0</v>
      </c>
      <c r="G83" s="37">
        <f t="shared" si="15"/>
        <v>207</v>
      </c>
      <c r="H83" s="38">
        <f t="shared" si="15"/>
        <v>57970.8675</v>
      </c>
      <c r="I83" s="23">
        <f t="shared" si="16"/>
        <v>313</v>
      </c>
      <c r="J83" s="24">
        <f t="shared" si="16"/>
        <v>109571.25270000001</v>
      </c>
      <c r="K83" s="23">
        <f t="shared" si="16"/>
        <v>0</v>
      </c>
      <c r="L83" s="24">
        <f t="shared" si="16"/>
        <v>0</v>
      </c>
      <c r="M83" s="37">
        <f t="shared" si="17"/>
        <v>313</v>
      </c>
      <c r="N83" s="38">
        <f t="shared" si="17"/>
        <v>109571.25270000001</v>
      </c>
      <c r="O83" s="37">
        <f t="shared" si="18"/>
        <v>520</v>
      </c>
      <c r="P83" s="38">
        <f t="shared" si="18"/>
        <v>167542.1202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2332</v>
      </c>
      <c r="X83" s="24">
        <f t="shared" si="21"/>
        <v>1732689.7588</v>
      </c>
      <c r="Y83" s="23">
        <f t="shared" si="21"/>
        <v>0</v>
      </c>
      <c r="Z83" s="24">
        <f t="shared" si="21"/>
        <v>0</v>
      </c>
      <c r="AA83" s="37">
        <f t="shared" si="22"/>
        <v>2332</v>
      </c>
      <c r="AB83" s="38">
        <f t="shared" si="22"/>
        <v>1732689.7588</v>
      </c>
      <c r="AC83" s="40">
        <f t="shared" si="23"/>
        <v>1900231.879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6342</v>
      </c>
      <c r="D86" s="22">
        <f t="shared" si="14"/>
        <v>3400402.8240000005</v>
      </c>
      <c r="E86" s="23">
        <f t="shared" si="14"/>
        <v>662</v>
      </c>
      <c r="F86" s="24">
        <f t="shared" si="14"/>
        <v>486803.55360000004</v>
      </c>
      <c r="G86" s="37">
        <f t="shared" si="15"/>
        <v>7004</v>
      </c>
      <c r="H86" s="38">
        <f t="shared" si="15"/>
        <v>3887206.3776000007</v>
      </c>
      <c r="I86" s="23">
        <f t="shared" si="16"/>
        <v>1800</v>
      </c>
      <c r="J86" s="24">
        <f t="shared" si="16"/>
        <v>1206387</v>
      </c>
      <c r="K86" s="23">
        <f t="shared" si="16"/>
        <v>457</v>
      </c>
      <c r="L86" s="24">
        <f t="shared" si="16"/>
        <v>420070.28700000001</v>
      </c>
      <c r="M86" s="37">
        <f t="shared" si="17"/>
        <v>2257</v>
      </c>
      <c r="N86" s="38">
        <f t="shared" si="17"/>
        <v>1626457.287</v>
      </c>
      <c r="O86" s="37">
        <f t="shared" si="18"/>
        <v>9261</v>
      </c>
      <c r="P86" s="38">
        <f t="shared" si="18"/>
        <v>5513663.6646000007</v>
      </c>
      <c r="Q86" s="23">
        <f t="shared" si="19"/>
        <v>1637</v>
      </c>
      <c r="R86" s="24">
        <f t="shared" si="19"/>
        <v>1128156.8844000001</v>
      </c>
      <c r="S86" s="23">
        <f t="shared" si="19"/>
        <v>376</v>
      </c>
      <c r="T86" s="24">
        <f t="shared" si="19"/>
        <v>353981.62800000003</v>
      </c>
      <c r="U86" s="39">
        <f t="shared" si="20"/>
        <v>2013</v>
      </c>
      <c r="V86" s="40">
        <f t="shared" si="20"/>
        <v>1482138.5124000001</v>
      </c>
      <c r="W86" s="23">
        <f t="shared" si="21"/>
        <v>3766</v>
      </c>
      <c r="X86" s="24">
        <f t="shared" si="21"/>
        <v>4870846.1074000001</v>
      </c>
      <c r="Y86" s="23">
        <f t="shared" si="21"/>
        <v>1106</v>
      </c>
      <c r="Z86" s="24">
        <f t="shared" si="21"/>
        <v>1958027.6716</v>
      </c>
      <c r="AA86" s="37">
        <f t="shared" si="22"/>
        <v>4872</v>
      </c>
      <c r="AB86" s="38">
        <f t="shared" si="22"/>
        <v>6828873.7790000001</v>
      </c>
      <c r="AC86" s="40">
        <f t="shared" si="23"/>
        <v>13824675.956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1700</v>
      </c>
      <c r="D88" s="22">
        <f t="shared" si="14"/>
        <v>555728.81000000006</v>
      </c>
      <c r="E88" s="23">
        <f t="shared" si="14"/>
        <v>4813</v>
      </c>
      <c r="F88" s="24">
        <f t="shared" si="14"/>
        <v>1689826.0106000002</v>
      </c>
      <c r="G88" s="37">
        <f t="shared" si="15"/>
        <v>6513</v>
      </c>
      <c r="H88" s="38">
        <f t="shared" si="15"/>
        <v>2245554.8206000002</v>
      </c>
      <c r="I88" s="23">
        <f t="shared" si="16"/>
        <v>2661</v>
      </c>
      <c r="J88" s="24">
        <f t="shared" si="16"/>
        <v>1087354.8504000001</v>
      </c>
      <c r="K88" s="23">
        <f t="shared" si="16"/>
        <v>323</v>
      </c>
      <c r="L88" s="24">
        <f t="shared" si="16"/>
        <v>141756.56039999999</v>
      </c>
      <c r="M88" s="37">
        <f t="shared" si="17"/>
        <v>2984</v>
      </c>
      <c r="N88" s="38">
        <f t="shared" si="17"/>
        <v>1229111.4108000002</v>
      </c>
      <c r="O88" s="37">
        <f t="shared" si="18"/>
        <v>9497</v>
      </c>
      <c r="P88" s="38">
        <f t="shared" si="18"/>
        <v>3474666.2314000004</v>
      </c>
      <c r="Q88" s="23">
        <f t="shared" si="19"/>
        <v>1894</v>
      </c>
      <c r="R88" s="24">
        <f t="shared" si="19"/>
        <v>792673.28140000009</v>
      </c>
      <c r="S88" s="23">
        <f t="shared" si="19"/>
        <v>394</v>
      </c>
      <c r="T88" s="24">
        <f t="shared" si="19"/>
        <v>177100.83300000001</v>
      </c>
      <c r="U88" s="39">
        <f t="shared" si="20"/>
        <v>2288</v>
      </c>
      <c r="V88" s="40">
        <f t="shared" si="20"/>
        <v>969774.11440000008</v>
      </c>
      <c r="W88" s="23">
        <f t="shared" si="21"/>
        <v>7153</v>
      </c>
      <c r="X88" s="24">
        <f t="shared" si="21"/>
        <v>6626981.9707000004</v>
      </c>
      <c r="Y88" s="23">
        <f t="shared" si="21"/>
        <v>2514</v>
      </c>
      <c r="Z88" s="24">
        <f t="shared" si="21"/>
        <v>2490548.1510000005</v>
      </c>
      <c r="AA88" s="37">
        <f t="shared" si="22"/>
        <v>9667</v>
      </c>
      <c r="AB88" s="38">
        <f t="shared" si="22"/>
        <v>9117530.1217</v>
      </c>
      <c r="AC88" s="40">
        <f t="shared" si="23"/>
        <v>13561970.467500001</v>
      </c>
    </row>
    <row r="89" spans="1:29">
      <c r="A89" s="41">
        <v>11</v>
      </c>
      <c r="B89" s="42" t="s">
        <v>78</v>
      </c>
      <c r="C89" s="21">
        <f t="shared" si="14"/>
        <v>611</v>
      </c>
      <c r="D89" s="22">
        <f t="shared" si="14"/>
        <v>256164.92720000003</v>
      </c>
      <c r="E89" s="23">
        <f t="shared" si="14"/>
        <v>0</v>
      </c>
      <c r="F89" s="24">
        <f t="shared" si="14"/>
        <v>0</v>
      </c>
      <c r="G89" s="37">
        <f t="shared" si="15"/>
        <v>611</v>
      </c>
      <c r="H89" s="38">
        <f t="shared" si="15"/>
        <v>256164.92720000003</v>
      </c>
      <c r="I89" s="23">
        <f t="shared" si="16"/>
        <v>408</v>
      </c>
      <c r="J89" s="24">
        <f t="shared" si="16"/>
        <v>213820.152</v>
      </c>
      <c r="K89" s="23">
        <f t="shared" si="16"/>
        <v>0</v>
      </c>
      <c r="L89" s="24">
        <f t="shared" si="16"/>
        <v>0</v>
      </c>
      <c r="M89" s="37">
        <f t="shared" si="17"/>
        <v>408</v>
      </c>
      <c r="N89" s="38">
        <f t="shared" si="17"/>
        <v>213820.152</v>
      </c>
      <c r="O89" s="37">
        <f t="shared" si="18"/>
        <v>1019</v>
      </c>
      <c r="P89" s="38">
        <f t="shared" si="18"/>
        <v>469985.07920000004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796</v>
      </c>
      <c r="X89" s="24">
        <f t="shared" si="21"/>
        <v>766669.86760000011</v>
      </c>
      <c r="Y89" s="23">
        <f t="shared" si="21"/>
        <v>0</v>
      </c>
      <c r="Z89" s="24">
        <f t="shared" si="21"/>
        <v>0</v>
      </c>
      <c r="AA89" s="37">
        <f t="shared" si="22"/>
        <v>796</v>
      </c>
      <c r="AB89" s="38">
        <f t="shared" si="22"/>
        <v>766669.86760000011</v>
      </c>
      <c r="AC89" s="40">
        <f t="shared" si="23"/>
        <v>1236654.9468</v>
      </c>
    </row>
    <row r="90" spans="1:29">
      <c r="A90" s="41">
        <v>12</v>
      </c>
      <c r="B90" s="42" t="s">
        <v>79</v>
      </c>
      <c r="C90" s="21">
        <f t="shared" si="14"/>
        <v>3857</v>
      </c>
      <c r="D90" s="22">
        <f t="shared" si="14"/>
        <v>1149973.8067999999</v>
      </c>
      <c r="E90" s="23">
        <f t="shared" si="14"/>
        <v>3790</v>
      </c>
      <c r="F90" s="24">
        <f t="shared" si="14"/>
        <v>1134584.6330000001</v>
      </c>
      <c r="G90" s="37">
        <f t="shared" si="15"/>
        <v>7647</v>
      </c>
      <c r="H90" s="38">
        <f t="shared" si="15"/>
        <v>2284558.4397999998</v>
      </c>
      <c r="I90" s="23">
        <f t="shared" si="16"/>
        <v>2487</v>
      </c>
      <c r="J90" s="24">
        <f t="shared" si="16"/>
        <v>926881.27350000001</v>
      </c>
      <c r="K90" s="23">
        <f t="shared" si="16"/>
        <v>270</v>
      </c>
      <c r="L90" s="24">
        <f t="shared" si="16"/>
        <v>101034.29699999999</v>
      </c>
      <c r="M90" s="37">
        <f t="shared" si="17"/>
        <v>2757</v>
      </c>
      <c r="N90" s="38">
        <f t="shared" si="17"/>
        <v>1027915.5705</v>
      </c>
      <c r="O90" s="37">
        <f t="shared" si="18"/>
        <v>10404</v>
      </c>
      <c r="P90" s="38">
        <f t="shared" si="18"/>
        <v>3312474.0102999997</v>
      </c>
      <c r="Q90" s="23">
        <f t="shared" si="19"/>
        <v>1617</v>
      </c>
      <c r="R90" s="24">
        <f t="shared" si="19"/>
        <v>617237.52090000012</v>
      </c>
      <c r="S90" s="23">
        <f t="shared" si="19"/>
        <v>545</v>
      </c>
      <c r="T90" s="24">
        <f t="shared" si="19"/>
        <v>208879.26150000002</v>
      </c>
      <c r="U90" s="39">
        <f t="shared" si="20"/>
        <v>2162</v>
      </c>
      <c r="V90" s="40">
        <f t="shared" si="20"/>
        <v>826116.78240000014</v>
      </c>
      <c r="W90" s="23">
        <f t="shared" si="21"/>
        <v>8654</v>
      </c>
      <c r="X90" s="24">
        <f t="shared" si="21"/>
        <v>7541312.8154000007</v>
      </c>
      <c r="Y90" s="23">
        <f t="shared" si="21"/>
        <v>1141</v>
      </c>
      <c r="Z90" s="24">
        <f t="shared" si="21"/>
        <v>994296.03909999994</v>
      </c>
      <c r="AA90" s="37">
        <f t="shared" si="22"/>
        <v>9795</v>
      </c>
      <c r="AB90" s="38">
        <f t="shared" si="22"/>
        <v>8535608.8545000013</v>
      </c>
      <c r="AC90" s="40">
        <f t="shared" si="23"/>
        <v>12674199.647200001</v>
      </c>
    </row>
    <row r="91" spans="1:29">
      <c r="A91" s="41">
        <v>13</v>
      </c>
      <c r="B91" s="42" t="s">
        <v>80</v>
      </c>
      <c r="C91" s="21">
        <f t="shared" si="14"/>
        <v>900</v>
      </c>
      <c r="D91" s="22">
        <f t="shared" si="14"/>
        <v>268337.16000000003</v>
      </c>
      <c r="E91" s="23">
        <f t="shared" si="14"/>
        <v>2241</v>
      </c>
      <c r="F91" s="24">
        <f t="shared" si="14"/>
        <v>670871.81070000015</v>
      </c>
      <c r="G91" s="37">
        <f t="shared" si="15"/>
        <v>3141</v>
      </c>
      <c r="H91" s="38">
        <f t="shared" si="15"/>
        <v>939208.97070000018</v>
      </c>
      <c r="I91" s="23">
        <f t="shared" si="16"/>
        <v>293</v>
      </c>
      <c r="J91" s="24">
        <f t="shared" si="16"/>
        <v>109198.31650000002</v>
      </c>
      <c r="K91" s="23">
        <f t="shared" si="16"/>
        <v>750</v>
      </c>
      <c r="L91" s="24">
        <f t="shared" si="16"/>
        <v>280650.82500000001</v>
      </c>
      <c r="M91" s="37">
        <f t="shared" si="17"/>
        <v>1043</v>
      </c>
      <c r="N91" s="38">
        <f t="shared" si="17"/>
        <v>389849.14150000003</v>
      </c>
      <c r="O91" s="37">
        <f t="shared" si="18"/>
        <v>4184</v>
      </c>
      <c r="P91" s="38">
        <f t="shared" si="18"/>
        <v>1329058.1122000003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3897</v>
      </c>
      <c r="X91" s="24">
        <f t="shared" si="21"/>
        <v>3395943.6146999998</v>
      </c>
      <c r="Y91" s="23">
        <f t="shared" si="21"/>
        <v>1236</v>
      </c>
      <c r="Z91" s="24">
        <f t="shared" si="21"/>
        <v>1077081.4236000001</v>
      </c>
      <c r="AA91" s="37">
        <f t="shared" si="22"/>
        <v>5133</v>
      </c>
      <c r="AB91" s="38">
        <f t="shared" si="22"/>
        <v>4473025.0383000001</v>
      </c>
      <c r="AC91" s="40">
        <f t="shared" si="23"/>
        <v>5802083.1505000005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200</v>
      </c>
      <c r="D95" s="22">
        <f t="shared" si="14"/>
        <v>59630.48</v>
      </c>
      <c r="E95" s="23">
        <f t="shared" si="14"/>
        <v>0</v>
      </c>
      <c r="F95" s="24">
        <f t="shared" si="14"/>
        <v>0</v>
      </c>
      <c r="G95" s="37">
        <f t="shared" si="15"/>
        <v>200</v>
      </c>
      <c r="H95" s="38">
        <f t="shared" si="15"/>
        <v>59630.48</v>
      </c>
      <c r="I95" s="23">
        <f t="shared" si="16"/>
        <v>1000</v>
      </c>
      <c r="J95" s="24">
        <f t="shared" si="16"/>
        <v>372690.5</v>
      </c>
      <c r="K95" s="23">
        <f t="shared" si="16"/>
        <v>0</v>
      </c>
      <c r="L95" s="24">
        <f t="shared" si="16"/>
        <v>0</v>
      </c>
      <c r="M95" s="37">
        <f t="shared" si="17"/>
        <v>1000</v>
      </c>
      <c r="N95" s="38">
        <f t="shared" si="17"/>
        <v>372690.5</v>
      </c>
      <c r="O95" s="37">
        <f t="shared" si="18"/>
        <v>1200</v>
      </c>
      <c r="P95" s="38">
        <f t="shared" si="18"/>
        <v>432320.98</v>
      </c>
      <c r="Q95" s="23">
        <f t="shared" si="19"/>
        <v>671</v>
      </c>
      <c r="R95" s="24">
        <f t="shared" si="19"/>
        <v>256132.57670000001</v>
      </c>
      <c r="S95" s="23">
        <f t="shared" si="19"/>
        <v>0</v>
      </c>
      <c r="T95" s="24">
        <f t="shared" si="19"/>
        <v>0</v>
      </c>
      <c r="U95" s="39">
        <f t="shared" si="20"/>
        <v>671</v>
      </c>
      <c r="V95" s="40">
        <f t="shared" si="20"/>
        <v>256132.57670000001</v>
      </c>
      <c r="W95" s="23">
        <f t="shared" si="21"/>
        <v>4200</v>
      </c>
      <c r="X95" s="24">
        <f t="shared" si="21"/>
        <v>3659985.42</v>
      </c>
      <c r="Y95" s="23">
        <f t="shared" si="21"/>
        <v>2350</v>
      </c>
      <c r="Z95" s="24">
        <f t="shared" si="21"/>
        <v>2047848.9849999999</v>
      </c>
      <c r="AA95" s="37">
        <f t="shared" si="22"/>
        <v>6550</v>
      </c>
      <c r="AB95" s="38">
        <f t="shared" si="22"/>
        <v>5707834.4049999993</v>
      </c>
      <c r="AC95" s="40">
        <f t="shared" si="23"/>
        <v>6396287.9616999989</v>
      </c>
    </row>
    <row r="96" spans="1:29">
      <c r="A96" s="41">
        <v>18</v>
      </c>
      <c r="B96" s="42" t="s">
        <v>85</v>
      </c>
      <c r="C96" s="21">
        <f t="shared" ref="C96:F102" si="24">C26+C61</f>
        <v>800</v>
      </c>
      <c r="D96" s="22">
        <f t="shared" si="24"/>
        <v>191223.76</v>
      </c>
      <c r="E96" s="23">
        <f t="shared" si="24"/>
        <v>0</v>
      </c>
      <c r="F96" s="24">
        <f t="shared" si="24"/>
        <v>0</v>
      </c>
      <c r="G96" s="37">
        <f t="shared" si="15"/>
        <v>800</v>
      </c>
      <c r="H96" s="38">
        <f t="shared" si="15"/>
        <v>191223.76</v>
      </c>
      <c r="I96" s="23">
        <f t="shared" ref="I96:L102" si="25">I26+I61</f>
        <v>1167</v>
      </c>
      <c r="J96" s="24">
        <f t="shared" si="25"/>
        <v>348687.22979999997</v>
      </c>
      <c r="K96" s="23">
        <f t="shared" si="25"/>
        <v>0</v>
      </c>
      <c r="L96" s="24">
        <f t="shared" si="25"/>
        <v>0</v>
      </c>
      <c r="M96" s="37">
        <f t="shared" si="17"/>
        <v>1167</v>
      </c>
      <c r="N96" s="38">
        <f t="shared" si="17"/>
        <v>348687.22979999997</v>
      </c>
      <c r="O96" s="37">
        <f t="shared" si="18"/>
        <v>1967</v>
      </c>
      <c r="P96" s="38">
        <f t="shared" si="18"/>
        <v>539910.98979999998</v>
      </c>
      <c r="Q96" s="23">
        <f t="shared" ref="Q96:T102" si="26">Q26+Q61</f>
        <v>3337</v>
      </c>
      <c r="R96" s="24">
        <f t="shared" si="26"/>
        <v>1021171.3876</v>
      </c>
      <c r="S96" s="23">
        <f t="shared" si="26"/>
        <v>676</v>
      </c>
      <c r="T96" s="24">
        <f t="shared" si="26"/>
        <v>260366.47000000003</v>
      </c>
      <c r="U96" s="39">
        <f t="shared" si="20"/>
        <v>4013</v>
      </c>
      <c r="V96" s="40">
        <f t="shared" si="20"/>
        <v>1281537.8576</v>
      </c>
      <c r="W96" s="23">
        <f t="shared" ref="W96:Z102" si="27">W26+W61</f>
        <v>3976</v>
      </c>
      <c r="X96" s="24">
        <f t="shared" si="27"/>
        <v>2407125.6664</v>
      </c>
      <c r="Y96" s="23">
        <f t="shared" si="27"/>
        <v>1150</v>
      </c>
      <c r="Z96" s="24">
        <f t="shared" si="27"/>
        <v>875554.22500000009</v>
      </c>
      <c r="AA96" s="37">
        <f t="shared" si="22"/>
        <v>5126</v>
      </c>
      <c r="AB96" s="38">
        <f t="shared" si="22"/>
        <v>3282679.8914000001</v>
      </c>
      <c r="AC96" s="40">
        <f t="shared" si="23"/>
        <v>5104128.7388000004</v>
      </c>
    </row>
    <row r="97" spans="1:29">
      <c r="A97" s="41">
        <v>19</v>
      </c>
      <c r="B97" s="42" t="s">
        <v>86</v>
      </c>
      <c r="C97" s="21">
        <f t="shared" si="24"/>
        <v>20570</v>
      </c>
      <c r="D97" s="22">
        <f t="shared" si="24"/>
        <v>8081237.1640000008</v>
      </c>
      <c r="E97" s="23">
        <f t="shared" si="24"/>
        <v>787</v>
      </c>
      <c r="F97" s="24">
        <f t="shared" si="24"/>
        <v>246734.8884</v>
      </c>
      <c r="G97" s="37">
        <f t="shared" si="15"/>
        <v>21357</v>
      </c>
      <c r="H97" s="38">
        <f t="shared" si="15"/>
        <v>8327972.0524000004</v>
      </c>
      <c r="I97" s="23">
        <f t="shared" si="25"/>
        <v>3480</v>
      </c>
      <c r="J97" s="24">
        <f t="shared" si="25"/>
        <v>1708963.62</v>
      </c>
      <c r="K97" s="23">
        <f t="shared" si="25"/>
        <v>262</v>
      </c>
      <c r="L97" s="24">
        <f t="shared" si="25"/>
        <v>102675.57299999999</v>
      </c>
      <c r="M97" s="37">
        <f t="shared" si="17"/>
        <v>3742</v>
      </c>
      <c r="N97" s="38">
        <f t="shared" si="17"/>
        <v>1811639.1930000002</v>
      </c>
      <c r="O97" s="37">
        <f t="shared" si="18"/>
        <v>25099</v>
      </c>
      <c r="P97" s="38">
        <f t="shared" si="18"/>
        <v>10139611.2454</v>
      </c>
      <c r="Q97" s="23">
        <f t="shared" si="26"/>
        <v>5337</v>
      </c>
      <c r="R97" s="24">
        <f t="shared" si="26"/>
        <v>2684378.6424000002</v>
      </c>
      <c r="S97" s="23">
        <f t="shared" si="26"/>
        <v>676</v>
      </c>
      <c r="T97" s="24">
        <f t="shared" si="26"/>
        <v>271328.62119999999</v>
      </c>
      <c r="U97" s="39">
        <f t="shared" si="20"/>
        <v>6013</v>
      </c>
      <c r="V97" s="40">
        <f t="shared" si="20"/>
        <v>2955707.2636000002</v>
      </c>
      <c r="W97" s="23">
        <f t="shared" si="27"/>
        <v>8940</v>
      </c>
      <c r="X97" s="24">
        <f t="shared" si="27"/>
        <v>12792916.500000002</v>
      </c>
      <c r="Y97" s="23">
        <f t="shared" si="27"/>
        <v>361</v>
      </c>
      <c r="Z97" s="24">
        <f t="shared" si="27"/>
        <v>410614.50430000003</v>
      </c>
      <c r="AA97" s="37">
        <f t="shared" si="22"/>
        <v>9301</v>
      </c>
      <c r="AB97" s="38">
        <f t="shared" si="22"/>
        <v>13203531.004300002</v>
      </c>
      <c r="AC97" s="40">
        <f t="shared" si="23"/>
        <v>26298849.513300002</v>
      </c>
    </row>
    <row r="98" spans="1:29">
      <c r="A98" s="41">
        <v>20</v>
      </c>
      <c r="B98" s="42" t="s">
        <v>87</v>
      </c>
      <c r="C98" s="23">
        <f t="shared" si="24"/>
        <v>5700</v>
      </c>
      <c r="D98" s="22">
        <f t="shared" si="24"/>
        <v>1311532.95</v>
      </c>
      <c r="E98" s="23">
        <f t="shared" si="24"/>
        <v>3363</v>
      </c>
      <c r="F98" s="24">
        <f t="shared" si="24"/>
        <v>800092.67520000006</v>
      </c>
      <c r="G98" s="37">
        <f t="shared" si="15"/>
        <v>9063</v>
      </c>
      <c r="H98" s="38">
        <f t="shared" si="15"/>
        <v>2111625.6252000001</v>
      </c>
      <c r="I98" s="23">
        <f t="shared" si="25"/>
        <v>487</v>
      </c>
      <c r="J98" s="24">
        <f t="shared" si="25"/>
        <v>140068.31020000001</v>
      </c>
      <c r="K98" s="23">
        <f t="shared" si="25"/>
        <v>500</v>
      </c>
      <c r="L98" s="24">
        <f t="shared" si="25"/>
        <v>148694</v>
      </c>
      <c r="M98" s="37">
        <f t="shared" si="17"/>
        <v>987</v>
      </c>
      <c r="N98" s="38">
        <f t="shared" si="17"/>
        <v>288762.31020000001</v>
      </c>
      <c r="O98" s="37">
        <f t="shared" si="18"/>
        <v>10050</v>
      </c>
      <c r="P98" s="38">
        <f t="shared" si="18"/>
        <v>2400387.9354000003</v>
      </c>
      <c r="Q98" s="23">
        <f t="shared" si="26"/>
        <v>5814</v>
      </c>
      <c r="R98" s="24">
        <f t="shared" si="26"/>
        <v>1712665.4454000001</v>
      </c>
      <c r="S98" s="23">
        <f t="shared" si="26"/>
        <v>650</v>
      </c>
      <c r="T98" s="24">
        <f t="shared" si="26"/>
        <v>197986.88</v>
      </c>
      <c r="U98" s="39">
        <f t="shared" si="20"/>
        <v>6464</v>
      </c>
      <c r="V98" s="40">
        <f t="shared" si="20"/>
        <v>1910652.3254</v>
      </c>
      <c r="W98" s="23">
        <f t="shared" si="27"/>
        <v>6810</v>
      </c>
      <c r="X98" s="24">
        <f t="shared" si="27"/>
        <v>6184272.0030000005</v>
      </c>
      <c r="Y98" s="23">
        <f t="shared" si="27"/>
        <v>3179</v>
      </c>
      <c r="Z98" s="24">
        <f t="shared" si="27"/>
        <v>2974382.7113000005</v>
      </c>
      <c r="AA98" s="37">
        <f t="shared" si="22"/>
        <v>9989</v>
      </c>
      <c r="AB98" s="38">
        <f t="shared" si="22"/>
        <v>9158654.714300001</v>
      </c>
      <c r="AC98" s="40">
        <f t="shared" si="23"/>
        <v>13469694.975100001</v>
      </c>
    </row>
    <row r="99" spans="1:29">
      <c r="A99" s="41">
        <v>21</v>
      </c>
      <c r="B99" s="42" t="s">
        <v>88</v>
      </c>
      <c r="C99" s="23">
        <f t="shared" si="24"/>
        <v>1100</v>
      </c>
      <c r="D99" s="22">
        <f t="shared" si="24"/>
        <v>201921.72</v>
      </c>
      <c r="E99" s="23">
        <f t="shared" si="24"/>
        <v>3958</v>
      </c>
      <c r="F99" s="24">
        <f t="shared" si="24"/>
        <v>1015269.7464000001</v>
      </c>
      <c r="G99" s="37">
        <f t="shared" si="15"/>
        <v>5058</v>
      </c>
      <c r="H99" s="38">
        <f t="shared" si="15"/>
        <v>1217191.4664</v>
      </c>
      <c r="I99" s="23">
        <f t="shared" si="25"/>
        <v>2787</v>
      </c>
      <c r="J99" s="24">
        <f t="shared" si="25"/>
        <v>639495.26549999998</v>
      </c>
      <c r="K99" s="23">
        <f t="shared" si="25"/>
        <v>0</v>
      </c>
      <c r="L99" s="24">
        <f t="shared" si="25"/>
        <v>0</v>
      </c>
      <c r="M99" s="37">
        <f t="shared" si="17"/>
        <v>2787</v>
      </c>
      <c r="N99" s="38">
        <f t="shared" si="17"/>
        <v>639495.26549999998</v>
      </c>
      <c r="O99" s="37">
        <f t="shared" si="18"/>
        <v>7845</v>
      </c>
      <c r="P99" s="38">
        <f t="shared" si="18"/>
        <v>1856686.7319</v>
      </c>
      <c r="Q99" s="23">
        <f t="shared" si="26"/>
        <v>5937</v>
      </c>
      <c r="R99" s="24">
        <f t="shared" si="26"/>
        <v>1395293.5542000001</v>
      </c>
      <c r="S99" s="23">
        <f t="shared" si="26"/>
        <v>776</v>
      </c>
      <c r="T99" s="24">
        <f t="shared" si="26"/>
        <v>254839.0208</v>
      </c>
      <c r="U99" s="39">
        <f t="shared" si="20"/>
        <v>6713</v>
      </c>
      <c r="V99" s="40">
        <f t="shared" si="20"/>
        <v>1650132.5750000002</v>
      </c>
      <c r="W99" s="23">
        <f t="shared" si="27"/>
        <v>5973</v>
      </c>
      <c r="X99" s="24">
        <f t="shared" si="27"/>
        <v>3999661.1655000001</v>
      </c>
      <c r="Y99" s="23">
        <f t="shared" si="27"/>
        <v>1891</v>
      </c>
      <c r="Z99" s="24">
        <f t="shared" si="27"/>
        <v>1769285.2176999999</v>
      </c>
      <c r="AA99" s="37">
        <f t="shared" si="22"/>
        <v>7864</v>
      </c>
      <c r="AB99" s="38">
        <f t="shared" si="22"/>
        <v>5768946.3832</v>
      </c>
      <c r="AC99" s="40">
        <f t="shared" si="23"/>
        <v>9275765.6900999993</v>
      </c>
    </row>
    <row r="100" spans="1:29">
      <c r="A100" s="41">
        <v>22</v>
      </c>
      <c r="B100" s="42" t="s">
        <v>89</v>
      </c>
      <c r="C100" s="23">
        <f t="shared" si="24"/>
        <v>400</v>
      </c>
      <c r="D100" s="22">
        <f t="shared" si="24"/>
        <v>88917.92</v>
      </c>
      <c r="E100" s="23">
        <f t="shared" si="24"/>
        <v>1044</v>
      </c>
      <c r="F100" s="24">
        <f t="shared" si="24"/>
        <v>304744.3308</v>
      </c>
      <c r="G100" s="37">
        <f t="shared" si="15"/>
        <v>1444</v>
      </c>
      <c r="H100" s="38">
        <f t="shared" si="15"/>
        <v>393662.25079999998</v>
      </c>
      <c r="I100" s="23">
        <f t="shared" si="25"/>
        <v>4200</v>
      </c>
      <c r="J100" s="24">
        <f t="shared" si="25"/>
        <v>1167047.7000000002</v>
      </c>
      <c r="K100" s="23">
        <f t="shared" si="25"/>
        <v>481</v>
      </c>
      <c r="L100" s="24">
        <f t="shared" si="25"/>
        <v>175504.2016</v>
      </c>
      <c r="M100" s="37">
        <f t="shared" si="17"/>
        <v>4681</v>
      </c>
      <c r="N100" s="38">
        <f t="shared" si="17"/>
        <v>1342551.9016000002</v>
      </c>
      <c r="O100" s="37">
        <f t="shared" si="18"/>
        <v>6125</v>
      </c>
      <c r="P100" s="38">
        <f t="shared" si="18"/>
        <v>1736214.1524000003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5344</v>
      </c>
      <c r="X100" s="24">
        <f t="shared" si="27"/>
        <v>4803954.0640000002</v>
      </c>
      <c r="Y100" s="23">
        <f t="shared" si="27"/>
        <v>911</v>
      </c>
      <c r="Z100" s="24">
        <f t="shared" si="27"/>
        <v>1069630.1525000001</v>
      </c>
      <c r="AA100" s="37">
        <f t="shared" si="22"/>
        <v>6255</v>
      </c>
      <c r="AB100" s="38">
        <f t="shared" si="22"/>
        <v>5873584.2165000001</v>
      </c>
      <c r="AC100" s="40">
        <f t="shared" si="23"/>
        <v>7609798.3689000001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6750</v>
      </c>
      <c r="D102" s="22">
        <f t="shared" si="24"/>
        <v>1417627.5750000002</v>
      </c>
      <c r="E102" s="23">
        <f t="shared" si="24"/>
        <v>0</v>
      </c>
      <c r="F102" s="24">
        <f t="shared" si="24"/>
        <v>0</v>
      </c>
      <c r="G102" s="37">
        <f t="shared" si="15"/>
        <v>6750</v>
      </c>
      <c r="H102" s="38">
        <f t="shared" si="15"/>
        <v>1417627.5750000002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6750</v>
      </c>
      <c r="P102" s="38">
        <f t="shared" si="18"/>
        <v>1417627.5750000002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1417627.5750000002</v>
      </c>
    </row>
    <row r="103" spans="1:29" s="10" customFormat="1">
      <c r="A103" s="43"/>
      <c r="B103" s="44" t="s">
        <v>107</v>
      </c>
      <c r="C103" s="37">
        <f t="shared" ref="C103:AC103" si="28">SUM(C79:C102)</f>
        <v>115488</v>
      </c>
      <c r="D103" s="38">
        <f t="shared" si="28"/>
        <v>35733855.50280001</v>
      </c>
      <c r="E103" s="37">
        <f t="shared" si="28"/>
        <v>38796</v>
      </c>
      <c r="F103" s="38">
        <f t="shared" si="28"/>
        <v>13958684.166700002</v>
      </c>
      <c r="G103" s="37">
        <f t="shared" si="28"/>
        <v>154284</v>
      </c>
      <c r="H103" s="38">
        <f t="shared" si="28"/>
        <v>49692539.669500001</v>
      </c>
      <c r="I103" s="37">
        <f t="shared" si="28"/>
        <v>37340</v>
      </c>
      <c r="J103" s="38">
        <f t="shared" si="28"/>
        <v>13807185.510300003</v>
      </c>
      <c r="K103" s="37">
        <f t="shared" si="28"/>
        <v>8267</v>
      </c>
      <c r="L103" s="38">
        <f t="shared" si="28"/>
        <v>4054606.4831999997</v>
      </c>
      <c r="M103" s="37">
        <f t="shared" si="28"/>
        <v>45607</v>
      </c>
      <c r="N103" s="38">
        <f t="shared" si="28"/>
        <v>17861791.993500002</v>
      </c>
      <c r="O103" s="37">
        <f t="shared" si="28"/>
        <v>199891</v>
      </c>
      <c r="P103" s="38">
        <f t="shared" si="28"/>
        <v>67554331.663000003</v>
      </c>
      <c r="Q103" s="39">
        <f t="shared" si="28"/>
        <v>39736</v>
      </c>
      <c r="R103" s="40">
        <f t="shared" si="28"/>
        <v>14518847.7707</v>
      </c>
      <c r="S103" s="39">
        <f t="shared" si="28"/>
        <v>12207</v>
      </c>
      <c r="T103" s="40">
        <f t="shared" si="28"/>
        <v>6070424.0141999992</v>
      </c>
      <c r="U103" s="39">
        <f t="shared" si="28"/>
        <v>51943</v>
      </c>
      <c r="V103" s="40">
        <f t="shared" si="28"/>
        <v>20589271.784899998</v>
      </c>
      <c r="W103" s="37">
        <f t="shared" si="28"/>
        <v>121070</v>
      </c>
      <c r="X103" s="38">
        <f t="shared" si="28"/>
        <v>103293240.32300001</v>
      </c>
      <c r="Y103" s="37">
        <f t="shared" si="28"/>
        <v>37986</v>
      </c>
      <c r="Z103" s="38">
        <f t="shared" si="28"/>
        <v>40919189.183600001</v>
      </c>
      <c r="AA103" s="37">
        <f t="shared" si="28"/>
        <v>159056</v>
      </c>
      <c r="AB103" s="38">
        <f t="shared" si="28"/>
        <v>144212429.50660002</v>
      </c>
      <c r="AC103" s="40">
        <f t="shared" si="28"/>
        <v>232356032.95449996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AC111"/>
  <sheetViews>
    <sheetView topLeftCell="D73" zoomScale="85" zoomScaleNormal="85" workbookViewId="0">
      <selection activeCell="AC109" sqref="AC109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20.57031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2.7109375" style="15" bestFit="1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8" width="14.7109375" style="15" customWidth="1"/>
    <col min="29" max="29" width="15.710937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150017</v>
      </c>
      <c r="G2" s="131" t="str">
        <f>VLOOKUP(F2,Списки!$A$1:$B$68,2,0)</f>
        <v>ГБУЗ "РЭД"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>
        <v>560</v>
      </c>
      <c r="J9" s="24">
        <f>I9*Тарифы!D4*$C$4</f>
        <v>243656</v>
      </c>
      <c r="K9" s="23">
        <v>0</v>
      </c>
      <c r="L9" s="24">
        <f>K9*Тарифы!E4*$C$4</f>
        <v>0</v>
      </c>
      <c r="M9" s="37">
        <f>I9+K9</f>
        <v>560</v>
      </c>
      <c r="N9" s="38">
        <f>J9+L9</f>
        <v>243656</v>
      </c>
      <c r="O9" s="37">
        <f>G9+M9</f>
        <v>560</v>
      </c>
      <c r="P9" s="38">
        <f>H9+N9</f>
        <v>243656</v>
      </c>
      <c r="Q9" s="23">
        <v>80</v>
      </c>
      <c r="R9" s="24">
        <f>Q9*Тарифы!F4*$C$4</f>
        <v>35650.400000000001</v>
      </c>
      <c r="S9" s="23">
        <v>0</v>
      </c>
      <c r="T9" s="24">
        <f>S9*Тарифы!G4*$C$4</f>
        <v>0</v>
      </c>
      <c r="U9" s="39">
        <f>Q9+S9</f>
        <v>80</v>
      </c>
      <c r="V9" s="40">
        <f>R9+T9</f>
        <v>35650.400000000001</v>
      </c>
      <c r="W9" s="23">
        <v>800</v>
      </c>
      <c r="X9" s="24">
        <f>W9*Тарифы!H4*$C$4</f>
        <v>838664</v>
      </c>
      <c r="Y9" s="23">
        <v>0</v>
      </c>
      <c r="Z9" s="24">
        <f>Y9*Тарифы!I4*$C$4</f>
        <v>0</v>
      </c>
      <c r="AA9" s="37">
        <f>W9+Y9</f>
        <v>800</v>
      </c>
      <c r="AB9" s="38">
        <f>X9+Z9</f>
        <v>838664</v>
      </c>
      <c r="AC9" s="40">
        <f>P9+V9+AB9</f>
        <v>1117970.3999999999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/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>
        <v>0</v>
      </c>
      <c r="J10" s="24">
        <f>I10*Тарифы!D5*$C$4</f>
        <v>0</v>
      </c>
      <c r="K10" s="23">
        <v>0</v>
      </c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23">
        <v>0</v>
      </c>
      <c r="R10" s="24">
        <f>Q10*Тарифы!F5*$C$4</f>
        <v>0</v>
      </c>
      <c r="S10" s="23">
        <v>0</v>
      </c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>
        <v>0</v>
      </c>
      <c r="X10" s="24">
        <f>W10*Тарифы!H5*$C$4</f>
        <v>0</v>
      </c>
      <c r="Y10" s="23">
        <v>0</v>
      </c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/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>
        <v>0</v>
      </c>
      <c r="J11" s="24">
        <f>I11*Тарифы!D6*$C$4</f>
        <v>0</v>
      </c>
      <c r="K11" s="23">
        <v>0</v>
      </c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23">
        <v>0</v>
      </c>
      <c r="R11" s="24">
        <f>Q11*Тарифы!F6*$C$4</f>
        <v>0</v>
      </c>
      <c r="S11" s="23">
        <v>0</v>
      </c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>
        <v>0</v>
      </c>
      <c r="X11" s="24">
        <f>W11*Тарифы!H6*$C$4</f>
        <v>0</v>
      </c>
      <c r="Y11" s="23">
        <v>0</v>
      </c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360</v>
      </c>
      <c r="J14" s="24">
        <f>I14*Тарифы!D9*$C$4</f>
        <v>138488.4</v>
      </c>
      <c r="K14" s="23">
        <v>0</v>
      </c>
      <c r="L14" s="24">
        <f>K14*Тарифы!E9*$C$4</f>
        <v>0</v>
      </c>
      <c r="M14" s="37">
        <f t="shared" si="1"/>
        <v>360</v>
      </c>
      <c r="N14" s="38">
        <f t="shared" si="1"/>
        <v>138488.4</v>
      </c>
      <c r="O14" s="37">
        <f t="shared" si="2"/>
        <v>360</v>
      </c>
      <c r="P14" s="38">
        <f t="shared" si="2"/>
        <v>138488.4</v>
      </c>
      <c r="Q14" s="23">
        <v>60</v>
      </c>
      <c r="R14" s="24">
        <f>Q14*Тарифы!F9*$C$4</f>
        <v>23640</v>
      </c>
      <c r="S14" s="23">
        <v>0</v>
      </c>
      <c r="T14" s="24">
        <f>S14*Тарифы!G9*$C$4</f>
        <v>0</v>
      </c>
      <c r="U14" s="39">
        <f t="shared" si="3"/>
        <v>60</v>
      </c>
      <c r="V14" s="40">
        <f t="shared" si="3"/>
        <v>23640</v>
      </c>
      <c r="W14" s="23">
        <v>280</v>
      </c>
      <c r="X14" s="24">
        <f>W14*Тарифы!H9*$C$4</f>
        <v>228617.2</v>
      </c>
      <c r="Y14" s="23">
        <v>0</v>
      </c>
      <c r="Z14" s="24">
        <f>Y14*Тарифы!I9*$C$4</f>
        <v>0</v>
      </c>
      <c r="AA14" s="37">
        <f t="shared" si="4"/>
        <v>280</v>
      </c>
      <c r="AB14" s="38">
        <f t="shared" si="4"/>
        <v>228617.2</v>
      </c>
      <c r="AC14" s="40">
        <f t="shared" si="5"/>
        <v>390745.59999999998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>
        <v>5600</v>
      </c>
      <c r="J16" s="24">
        <f>I16*Тарифы!D11*$C$4</f>
        <v>4124400</v>
      </c>
      <c r="K16" s="23">
        <v>520</v>
      </c>
      <c r="L16" s="24">
        <f>K16*Тарифы!E11*$C$4</f>
        <v>525252</v>
      </c>
      <c r="M16" s="37">
        <f t="shared" si="1"/>
        <v>6120</v>
      </c>
      <c r="N16" s="38">
        <f t="shared" si="1"/>
        <v>4649652</v>
      </c>
      <c r="O16" s="37">
        <f t="shared" si="2"/>
        <v>6120</v>
      </c>
      <c r="P16" s="38">
        <f t="shared" si="2"/>
        <v>4649652</v>
      </c>
      <c r="Q16" s="23">
        <v>760</v>
      </c>
      <c r="R16" s="24">
        <f>Q16*Тарифы!F11*$C$4</f>
        <v>575563.20000000007</v>
      </c>
      <c r="S16" s="23">
        <v>80</v>
      </c>
      <c r="T16" s="24">
        <f>S16*Тарифы!G11*$C$4</f>
        <v>82764</v>
      </c>
      <c r="U16" s="39">
        <f t="shared" si="3"/>
        <v>840</v>
      </c>
      <c r="V16" s="40">
        <f t="shared" si="3"/>
        <v>658327.20000000007</v>
      </c>
      <c r="W16" s="23">
        <v>7265</v>
      </c>
      <c r="X16" s="24">
        <f>W16*Тарифы!H11*$C$4</f>
        <v>10325671.85</v>
      </c>
      <c r="Y16" s="23">
        <v>995</v>
      </c>
      <c r="Z16" s="24">
        <f>Y16*Тарифы!I11*$C$4</f>
        <v>1935732.7</v>
      </c>
      <c r="AA16" s="37">
        <f t="shared" si="4"/>
        <v>8260</v>
      </c>
      <c r="AB16" s="38">
        <f t="shared" si="4"/>
        <v>12261404.549999999</v>
      </c>
      <c r="AC16" s="40">
        <f t="shared" si="5"/>
        <v>17569383.75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>
        <v>1120</v>
      </c>
      <c r="J18" s="24">
        <f>I18*Тарифы!D13*$C$4</f>
        <v>502924.80000000005</v>
      </c>
      <c r="K18" s="23">
        <v>0</v>
      </c>
      <c r="L18" s="24">
        <f>K18*Тарифы!E13*$C$4</f>
        <v>0</v>
      </c>
      <c r="M18" s="37">
        <f t="shared" si="1"/>
        <v>1120</v>
      </c>
      <c r="N18" s="38">
        <f t="shared" si="1"/>
        <v>502924.80000000005</v>
      </c>
      <c r="O18" s="37">
        <f t="shared" si="2"/>
        <v>1120</v>
      </c>
      <c r="P18" s="38">
        <f t="shared" si="2"/>
        <v>502924.80000000005</v>
      </c>
      <c r="Q18" s="23">
        <v>0</v>
      </c>
      <c r="R18" s="24">
        <f>Q18*Тарифы!F13*$C$4</f>
        <v>0</v>
      </c>
      <c r="S18" s="23">
        <v>0</v>
      </c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>
        <v>1120</v>
      </c>
      <c r="X18" s="24">
        <f>W18*Тарифы!H13*$C$4</f>
        <v>1140260.8</v>
      </c>
      <c r="Y18" s="23">
        <v>0</v>
      </c>
      <c r="Z18" s="24">
        <f>Y18*Тарифы!I13*$C$4</f>
        <v>0</v>
      </c>
      <c r="AA18" s="37">
        <f t="shared" si="4"/>
        <v>1120</v>
      </c>
      <c r="AB18" s="38">
        <f t="shared" si="4"/>
        <v>1140260.8</v>
      </c>
      <c r="AC18" s="40">
        <f t="shared" si="5"/>
        <v>1643185.6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0</v>
      </c>
      <c r="J19" s="24">
        <f>I19*Тарифы!D14*$C$4</f>
        <v>0</v>
      </c>
      <c r="K19" s="23">
        <v>0</v>
      </c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0</v>
      </c>
      <c r="X19" s="24">
        <f>W19*Тарифы!H14*$C$4</f>
        <v>0</v>
      </c>
      <c r="Y19" s="23">
        <v>0</v>
      </c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/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23">
        <v>640</v>
      </c>
      <c r="J20" s="24">
        <f>I20*Тарифы!D15*$C$4</f>
        <v>262112</v>
      </c>
      <c r="K20" s="23">
        <v>0</v>
      </c>
      <c r="L20" s="24">
        <f>K20*Тарифы!E15*$C$4</f>
        <v>0</v>
      </c>
      <c r="M20" s="37">
        <f t="shared" si="1"/>
        <v>640</v>
      </c>
      <c r="N20" s="38">
        <f t="shared" si="1"/>
        <v>262112</v>
      </c>
      <c r="O20" s="37">
        <f t="shared" si="2"/>
        <v>640</v>
      </c>
      <c r="P20" s="38">
        <f t="shared" si="2"/>
        <v>262112</v>
      </c>
      <c r="Q20" s="23">
        <v>80</v>
      </c>
      <c r="R20" s="24">
        <f>Q20*Тарифы!F15*$C$4</f>
        <v>33557.600000000006</v>
      </c>
      <c r="S20" s="23">
        <v>0</v>
      </c>
      <c r="T20" s="24">
        <f>S20*Тарифы!G15*$C$4</f>
        <v>0</v>
      </c>
      <c r="U20" s="39">
        <f t="shared" si="3"/>
        <v>80</v>
      </c>
      <c r="V20" s="40">
        <f t="shared" si="3"/>
        <v>33557.600000000006</v>
      </c>
      <c r="W20" s="23">
        <v>544</v>
      </c>
      <c r="X20" s="24">
        <f>W20*Тарифы!H15*$C$4</f>
        <v>520939.84</v>
      </c>
      <c r="Y20" s="23">
        <v>0</v>
      </c>
      <c r="Z20" s="24">
        <f>Y20*Тарифы!I15*$C$4</f>
        <v>0</v>
      </c>
      <c r="AA20" s="37">
        <f t="shared" si="4"/>
        <v>544</v>
      </c>
      <c r="AB20" s="38">
        <f t="shared" si="4"/>
        <v>520939.84</v>
      </c>
      <c r="AC20" s="40">
        <f t="shared" si="5"/>
        <v>816609.44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0</v>
      </c>
      <c r="J21" s="24">
        <f>I21*Тарифы!D16*$C$4</f>
        <v>0</v>
      </c>
      <c r="K21" s="23">
        <v>0</v>
      </c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>
        <v>0</v>
      </c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0</v>
      </c>
      <c r="X21" s="24">
        <f>W21*Тарифы!H16*$C$4</f>
        <v>0</v>
      </c>
      <c r="Y21" s="23">
        <v>0</v>
      </c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0</v>
      </c>
      <c r="J25" s="24">
        <f>I25*Тарифы!D20*$C$4</f>
        <v>0</v>
      </c>
      <c r="K25" s="23">
        <v>0</v>
      </c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>
        <v>0</v>
      </c>
      <c r="R25" s="24">
        <f>Q25*Тарифы!F20*$C$4</f>
        <v>0</v>
      </c>
      <c r="S25" s="23">
        <v>0</v>
      </c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>
        <v>0</v>
      </c>
      <c r="X25" s="24">
        <f>W25*Тарифы!H20*$C$4</f>
        <v>0</v>
      </c>
      <c r="Y25" s="23">
        <v>0</v>
      </c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0</v>
      </c>
      <c r="J26" s="24">
        <f>I26*Тарифы!D21*$C$4</f>
        <v>0</v>
      </c>
      <c r="K26" s="23">
        <v>0</v>
      </c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>
        <v>0</v>
      </c>
      <c r="R26" s="24">
        <f>Q26*Тарифы!F21*$C$4</f>
        <v>0</v>
      </c>
      <c r="S26" s="23">
        <v>0</v>
      </c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>
        <v>0</v>
      </c>
      <c r="X26" s="24">
        <f>W26*Тарифы!H21*$C$4</f>
        <v>0</v>
      </c>
      <c r="Y26" s="23">
        <v>0</v>
      </c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/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>
        <v>400</v>
      </c>
      <c r="J27" s="24">
        <f>I27*Тарифы!D22*$C$4</f>
        <v>215860</v>
      </c>
      <c r="K27" s="23">
        <v>0</v>
      </c>
      <c r="L27" s="24">
        <f>K27*Тарифы!E22*$C$4</f>
        <v>0</v>
      </c>
      <c r="M27" s="37">
        <f t="shared" si="1"/>
        <v>400</v>
      </c>
      <c r="N27" s="38">
        <f t="shared" si="1"/>
        <v>215860</v>
      </c>
      <c r="O27" s="37">
        <f t="shared" si="2"/>
        <v>400</v>
      </c>
      <c r="P27" s="38">
        <f t="shared" si="2"/>
        <v>215860</v>
      </c>
      <c r="Q27" s="23">
        <v>0</v>
      </c>
      <c r="R27" s="24">
        <f>Q27*Тарифы!F22*$C$4</f>
        <v>0</v>
      </c>
      <c r="S27" s="23">
        <v>0</v>
      </c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>
        <v>280</v>
      </c>
      <c r="X27" s="24">
        <f>W27*Тарифы!H22*$C$4</f>
        <v>440300</v>
      </c>
      <c r="Y27" s="23">
        <v>0</v>
      </c>
      <c r="Z27" s="24">
        <f>Y27*Тарифы!I22*$C$4</f>
        <v>0</v>
      </c>
      <c r="AA27" s="37">
        <f t="shared" si="4"/>
        <v>280</v>
      </c>
      <c r="AB27" s="38">
        <f t="shared" si="4"/>
        <v>440300</v>
      </c>
      <c r="AC27" s="40">
        <f t="shared" si="5"/>
        <v>656160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>
        <v>0</v>
      </c>
      <c r="J28" s="24">
        <f>I28*Тарифы!D23*$C$4</f>
        <v>0</v>
      </c>
      <c r="K28" s="23">
        <v>0</v>
      </c>
      <c r="L28" s="24">
        <f>K28*Тарифы!E23*$C$4</f>
        <v>0</v>
      </c>
      <c r="M28" s="37">
        <f t="shared" si="1"/>
        <v>0</v>
      </c>
      <c r="N28" s="38">
        <f t="shared" si="1"/>
        <v>0</v>
      </c>
      <c r="O28" s="37">
        <f t="shared" si="2"/>
        <v>0</v>
      </c>
      <c r="P28" s="38">
        <f t="shared" si="2"/>
        <v>0</v>
      </c>
      <c r="Q28" s="23">
        <v>0</v>
      </c>
      <c r="R28" s="24">
        <f>Q28*Тарифы!F23*$C$4</f>
        <v>0</v>
      </c>
      <c r="S28" s="23">
        <v>0</v>
      </c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>
        <v>0</v>
      </c>
      <c r="X28" s="24">
        <f>W28*Тарифы!H23*$C$4</f>
        <v>0</v>
      </c>
      <c r="Y28" s="23">
        <v>0</v>
      </c>
      <c r="Z28" s="24">
        <f>Y28*Тарифы!I23*$C$4</f>
        <v>0</v>
      </c>
      <c r="AA28" s="37">
        <f t="shared" si="4"/>
        <v>0</v>
      </c>
      <c r="AB28" s="38">
        <f t="shared" si="4"/>
        <v>0</v>
      </c>
      <c r="AC28" s="40">
        <f t="shared" si="5"/>
        <v>0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>
        <v>1200</v>
      </c>
      <c r="J29" s="24">
        <f>I29*Тарифы!D24*$C$4</f>
        <v>302580</v>
      </c>
      <c r="K29" s="23">
        <v>0</v>
      </c>
      <c r="L29" s="24">
        <f>K29*Тарифы!E24*$C$4</f>
        <v>0</v>
      </c>
      <c r="M29" s="37">
        <f t="shared" si="1"/>
        <v>1200</v>
      </c>
      <c r="N29" s="38">
        <f t="shared" si="1"/>
        <v>302580</v>
      </c>
      <c r="O29" s="37">
        <f t="shared" si="2"/>
        <v>1200</v>
      </c>
      <c r="P29" s="38">
        <f t="shared" si="2"/>
        <v>302580</v>
      </c>
      <c r="Q29" s="23">
        <v>140</v>
      </c>
      <c r="R29" s="24">
        <f>Q29*Тарифы!F24*$C$4</f>
        <v>36156.400000000001</v>
      </c>
      <c r="S29" s="23">
        <v>0</v>
      </c>
      <c r="T29" s="24">
        <f>S29*Тарифы!G24*$C$4</f>
        <v>0</v>
      </c>
      <c r="U29" s="39">
        <f t="shared" si="3"/>
        <v>140</v>
      </c>
      <c r="V29" s="40">
        <f t="shared" si="3"/>
        <v>36156.400000000001</v>
      </c>
      <c r="W29" s="23">
        <v>685</v>
      </c>
      <c r="X29" s="24">
        <f>W29*Тарифы!H24*$C$4</f>
        <v>504057.25</v>
      </c>
      <c r="Y29" s="23">
        <v>0</v>
      </c>
      <c r="Z29" s="24">
        <f>Y29*Тарифы!I24*$C$4</f>
        <v>0</v>
      </c>
      <c r="AA29" s="37">
        <f t="shared" si="4"/>
        <v>685</v>
      </c>
      <c r="AB29" s="38">
        <f t="shared" si="4"/>
        <v>504057.25</v>
      </c>
      <c r="AC29" s="40">
        <f t="shared" si="5"/>
        <v>842793.65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>
        <v>0</v>
      </c>
      <c r="J30" s="24">
        <f>I30*Тарифы!D25*$C$4</f>
        <v>0</v>
      </c>
      <c r="K30" s="23">
        <v>0</v>
      </c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0</v>
      </c>
      <c r="X30" s="24">
        <f>W30*Тарифы!H25*$C$4</f>
        <v>0</v>
      </c>
      <c r="Y30" s="23">
        <v>0</v>
      </c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>
        <v>0</v>
      </c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0</v>
      </c>
      <c r="F33" s="38">
        <f t="shared" si="6"/>
        <v>0</v>
      </c>
      <c r="G33" s="37">
        <f t="shared" si="6"/>
        <v>0</v>
      </c>
      <c r="H33" s="38">
        <f t="shared" si="6"/>
        <v>0</v>
      </c>
      <c r="I33" s="37">
        <f t="shared" si="6"/>
        <v>9880</v>
      </c>
      <c r="J33" s="38">
        <f t="shared" si="6"/>
        <v>5790021.2000000002</v>
      </c>
      <c r="K33" s="37">
        <f t="shared" si="6"/>
        <v>520</v>
      </c>
      <c r="L33" s="38">
        <f t="shared" si="6"/>
        <v>525252</v>
      </c>
      <c r="M33" s="37">
        <f t="shared" si="6"/>
        <v>10400</v>
      </c>
      <c r="N33" s="38">
        <f t="shared" si="6"/>
        <v>6315273.2000000002</v>
      </c>
      <c r="O33" s="37">
        <f t="shared" si="6"/>
        <v>10400</v>
      </c>
      <c r="P33" s="38">
        <f t="shared" si="6"/>
        <v>6315273.2000000002</v>
      </c>
      <c r="Q33" s="39">
        <f t="shared" si="6"/>
        <v>1120</v>
      </c>
      <c r="R33" s="40">
        <f t="shared" si="6"/>
        <v>704567.60000000009</v>
      </c>
      <c r="S33" s="39">
        <f t="shared" si="6"/>
        <v>80</v>
      </c>
      <c r="T33" s="40">
        <f t="shared" si="6"/>
        <v>82764</v>
      </c>
      <c r="U33" s="39">
        <f t="shared" si="6"/>
        <v>1200</v>
      </c>
      <c r="V33" s="40">
        <f t="shared" si="6"/>
        <v>787331.60000000009</v>
      </c>
      <c r="W33" s="37">
        <f t="shared" si="6"/>
        <v>10974</v>
      </c>
      <c r="X33" s="38">
        <f t="shared" si="6"/>
        <v>13998510.939999999</v>
      </c>
      <c r="Y33" s="37">
        <f t="shared" si="6"/>
        <v>995</v>
      </c>
      <c r="Z33" s="38">
        <f t="shared" si="6"/>
        <v>1935732.7</v>
      </c>
      <c r="AA33" s="37">
        <f t="shared" si="6"/>
        <v>11969</v>
      </c>
      <c r="AB33" s="38">
        <f t="shared" si="6"/>
        <v>15934243.639999999</v>
      </c>
      <c r="AC33" s="40">
        <f t="shared" si="6"/>
        <v>23036848.440000001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150017</v>
      </c>
      <c r="G37" s="131" t="str">
        <f>VLOOKUP(F37,Списки!$A$1:$B$68,2,0)</f>
        <v>ГБУЗ "РЭД"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140</v>
      </c>
      <c r="J44" s="24">
        <f>I44*Тарифы!D4*$C$4</f>
        <v>60914</v>
      </c>
      <c r="K44" s="23">
        <v>0</v>
      </c>
      <c r="L44" s="24">
        <f>K44*Тарифы!E4*$C$4</f>
        <v>0</v>
      </c>
      <c r="M44" s="37">
        <f>I44+K44</f>
        <v>140</v>
      </c>
      <c r="N44" s="38">
        <f>J44+L44</f>
        <v>60914</v>
      </c>
      <c r="O44" s="37">
        <f>G44+M44</f>
        <v>140</v>
      </c>
      <c r="P44" s="38">
        <f>H44+N44</f>
        <v>60914</v>
      </c>
      <c r="Q44" s="23">
        <v>20</v>
      </c>
      <c r="R44" s="24">
        <f>Q44*Тарифы!F4*$C$4</f>
        <v>8912.6</v>
      </c>
      <c r="S44" s="23">
        <v>0</v>
      </c>
      <c r="T44" s="24">
        <f>S44*Тарифы!G4*$C$4</f>
        <v>0</v>
      </c>
      <c r="U44" s="39">
        <f>Q44+S44</f>
        <v>20</v>
      </c>
      <c r="V44" s="40">
        <f>R44+T44</f>
        <v>8912.6</v>
      </c>
      <c r="W44" s="23">
        <v>200</v>
      </c>
      <c r="X44" s="24">
        <f>W44*Тарифы!H4*$C$4</f>
        <v>209666</v>
      </c>
      <c r="Y44" s="23">
        <v>0</v>
      </c>
      <c r="Z44" s="24">
        <f>Y44*Тарифы!I4*$C$4</f>
        <v>0</v>
      </c>
      <c r="AA44" s="37">
        <f>W44+Y44</f>
        <v>200</v>
      </c>
      <c r="AB44" s="38">
        <f>X44+Z44</f>
        <v>209666</v>
      </c>
      <c r="AC44" s="40">
        <f>P44+V44+AB44</f>
        <v>279492.59999999998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>
        <v>0</v>
      </c>
      <c r="J45" s="24">
        <f>I45*Тарифы!D5*$C$4</f>
        <v>0</v>
      </c>
      <c r="K45" s="23">
        <v>0</v>
      </c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>
        <v>0</v>
      </c>
      <c r="R45" s="24">
        <f>Q45*Тарифы!F5*$C$4</f>
        <v>0</v>
      </c>
      <c r="S45" s="23">
        <v>0</v>
      </c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>
        <v>0</v>
      </c>
      <c r="X45" s="24">
        <f>W45*Тарифы!H5*$C$4</f>
        <v>0</v>
      </c>
      <c r="Y45" s="23">
        <v>0</v>
      </c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/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>
        <v>0</v>
      </c>
      <c r="J46" s="24">
        <f>I46*Тарифы!D6*$C$4</f>
        <v>0</v>
      </c>
      <c r="K46" s="23">
        <v>0</v>
      </c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>
        <v>0</v>
      </c>
      <c r="R46" s="24">
        <f>Q46*Тарифы!F6*$C$4</f>
        <v>0</v>
      </c>
      <c r="S46" s="23">
        <v>0</v>
      </c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>
        <v>0</v>
      </c>
      <c r="X46" s="24">
        <f>W46*Тарифы!H6*$C$4</f>
        <v>0</v>
      </c>
      <c r="Y46" s="23">
        <v>0</v>
      </c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90</v>
      </c>
      <c r="J49" s="24">
        <f>I49*Тарифы!D9*$C$4</f>
        <v>34622.1</v>
      </c>
      <c r="K49" s="23">
        <v>0</v>
      </c>
      <c r="L49" s="24">
        <f>K49*Тарифы!E9*$C$4</f>
        <v>0</v>
      </c>
      <c r="M49" s="37">
        <f t="shared" si="8"/>
        <v>90</v>
      </c>
      <c r="N49" s="38">
        <f t="shared" si="8"/>
        <v>34622.1</v>
      </c>
      <c r="O49" s="37">
        <f t="shared" si="9"/>
        <v>90</v>
      </c>
      <c r="P49" s="38">
        <f t="shared" si="9"/>
        <v>34622.1</v>
      </c>
      <c r="Q49" s="23">
        <v>15</v>
      </c>
      <c r="R49" s="24">
        <f>Q49*Тарифы!F9*$C$4</f>
        <v>5910</v>
      </c>
      <c r="S49" s="23">
        <v>0</v>
      </c>
      <c r="T49" s="24">
        <f>S49*Тарифы!G9*$C$4</f>
        <v>0</v>
      </c>
      <c r="U49" s="39">
        <f t="shared" si="10"/>
        <v>15</v>
      </c>
      <c r="V49" s="40">
        <f t="shared" si="10"/>
        <v>5910</v>
      </c>
      <c r="W49" s="23">
        <v>70</v>
      </c>
      <c r="X49" s="24">
        <f>W49*Тарифы!H9*$C$4</f>
        <v>57154.3</v>
      </c>
      <c r="Y49" s="23">
        <v>0</v>
      </c>
      <c r="Z49" s="24">
        <f>Y49*Тарифы!I9*$C$4</f>
        <v>0</v>
      </c>
      <c r="AA49" s="37">
        <f t="shared" si="11"/>
        <v>70</v>
      </c>
      <c r="AB49" s="38">
        <f t="shared" si="11"/>
        <v>57154.3</v>
      </c>
      <c r="AC49" s="40">
        <f t="shared" si="12"/>
        <v>97686.399999999994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1400</v>
      </c>
      <c r="J51" s="24">
        <f>I51*Тарифы!D11*$C$4</f>
        <v>1031100</v>
      </c>
      <c r="K51" s="23">
        <v>130</v>
      </c>
      <c r="L51" s="24">
        <f>K51*Тарифы!E11*$C$4</f>
        <v>131313</v>
      </c>
      <c r="M51" s="37">
        <f t="shared" si="8"/>
        <v>1530</v>
      </c>
      <c r="N51" s="38">
        <f t="shared" si="8"/>
        <v>1162413</v>
      </c>
      <c r="O51" s="37">
        <f t="shared" si="9"/>
        <v>1530</v>
      </c>
      <c r="P51" s="38">
        <f t="shared" si="9"/>
        <v>1162413</v>
      </c>
      <c r="Q51" s="23">
        <v>190</v>
      </c>
      <c r="R51" s="24">
        <f>Q51*Тарифы!F11*$C$4</f>
        <v>143890.80000000002</v>
      </c>
      <c r="S51" s="23">
        <v>20</v>
      </c>
      <c r="T51" s="24">
        <f>S51*Тарифы!G11*$C$4</f>
        <v>20691</v>
      </c>
      <c r="U51" s="39">
        <f t="shared" si="10"/>
        <v>210</v>
      </c>
      <c r="V51" s="40">
        <f t="shared" si="10"/>
        <v>164581.80000000002</v>
      </c>
      <c r="W51" s="23">
        <v>1816</v>
      </c>
      <c r="X51" s="24">
        <f>W51*Тарифы!H11*$C$4</f>
        <v>2581062.64</v>
      </c>
      <c r="Y51" s="23">
        <v>249</v>
      </c>
      <c r="Z51" s="24">
        <f>Y51*Тарифы!I11*$C$4</f>
        <v>484419.54000000004</v>
      </c>
      <c r="AA51" s="37">
        <f t="shared" si="11"/>
        <v>2065</v>
      </c>
      <c r="AB51" s="38">
        <f t="shared" si="11"/>
        <v>3065482.18</v>
      </c>
      <c r="AC51" s="40">
        <f t="shared" si="12"/>
        <v>4392476.9800000004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>
        <v>280</v>
      </c>
      <c r="J53" s="24">
        <f>I53*Тарифы!D13*$C$4</f>
        <v>125731.20000000001</v>
      </c>
      <c r="K53" s="23">
        <v>0</v>
      </c>
      <c r="L53" s="24">
        <f>K53*Тарифы!E13*$C$4</f>
        <v>0</v>
      </c>
      <c r="M53" s="37">
        <f t="shared" si="8"/>
        <v>280</v>
      </c>
      <c r="N53" s="38">
        <f t="shared" si="8"/>
        <v>125731.20000000001</v>
      </c>
      <c r="O53" s="37">
        <f t="shared" si="9"/>
        <v>280</v>
      </c>
      <c r="P53" s="38">
        <f t="shared" si="9"/>
        <v>125731.20000000001</v>
      </c>
      <c r="Q53" s="23">
        <v>0</v>
      </c>
      <c r="R53" s="24">
        <f>Q53*Тарифы!F13*$C$4</f>
        <v>0</v>
      </c>
      <c r="S53" s="23">
        <v>0</v>
      </c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>
        <v>280</v>
      </c>
      <c r="X53" s="24">
        <f>W53*Тарифы!H13*$C$4</f>
        <v>285065.2</v>
      </c>
      <c r="Y53" s="23">
        <v>0</v>
      </c>
      <c r="Z53" s="24">
        <f>Y53*Тарифы!I13*$C$4</f>
        <v>0</v>
      </c>
      <c r="AA53" s="37">
        <f t="shared" si="11"/>
        <v>280</v>
      </c>
      <c r="AB53" s="38">
        <f t="shared" si="11"/>
        <v>285065.2</v>
      </c>
      <c r="AC53" s="40">
        <f t="shared" si="12"/>
        <v>410796.4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0</v>
      </c>
      <c r="X54" s="24">
        <f>W54*Тарифы!H14*$C$4</f>
        <v>0</v>
      </c>
      <c r="Y54" s="23">
        <v>0</v>
      </c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/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>
        <v>160</v>
      </c>
      <c r="J55" s="24">
        <f>I55*Тарифы!D15*$C$4</f>
        <v>65528</v>
      </c>
      <c r="K55" s="23">
        <v>0</v>
      </c>
      <c r="L55" s="24">
        <f>K55*Тарифы!E15*$C$4</f>
        <v>0</v>
      </c>
      <c r="M55" s="37">
        <f t="shared" si="8"/>
        <v>160</v>
      </c>
      <c r="N55" s="38">
        <f t="shared" si="8"/>
        <v>65528</v>
      </c>
      <c r="O55" s="37">
        <f t="shared" si="9"/>
        <v>160</v>
      </c>
      <c r="P55" s="38">
        <f t="shared" si="9"/>
        <v>65528</v>
      </c>
      <c r="Q55" s="23">
        <v>20</v>
      </c>
      <c r="R55" s="24">
        <f>Q55*Тарифы!F15*$C$4</f>
        <v>8389.4000000000015</v>
      </c>
      <c r="S55" s="23">
        <v>0</v>
      </c>
      <c r="T55" s="24">
        <f>S55*Тарифы!G15*$C$4</f>
        <v>0</v>
      </c>
      <c r="U55" s="39">
        <f t="shared" si="10"/>
        <v>20</v>
      </c>
      <c r="V55" s="40">
        <f t="shared" si="10"/>
        <v>8389.4000000000015</v>
      </c>
      <c r="W55" s="23">
        <v>136</v>
      </c>
      <c r="X55" s="24">
        <f>W55*Тарифы!H15*$C$4</f>
        <v>130234.96</v>
      </c>
      <c r="Y55" s="23">
        <v>0</v>
      </c>
      <c r="Z55" s="24">
        <f>Y55*Тарифы!I15*$C$4</f>
        <v>0</v>
      </c>
      <c r="AA55" s="37">
        <f t="shared" si="11"/>
        <v>136</v>
      </c>
      <c r="AB55" s="38">
        <f t="shared" si="11"/>
        <v>130234.96</v>
      </c>
      <c r="AC55" s="40">
        <f t="shared" si="12"/>
        <v>204152.36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0</v>
      </c>
      <c r="J56" s="24">
        <f>I56*Тарифы!D16*$C$4</f>
        <v>0</v>
      </c>
      <c r="K56" s="23">
        <v>0</v>
      </c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>
        <v>0</v>
      </c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0</v>
      </c>
      <c r="X56" s="24">
        <f>W56*Тарифы!H16*$C$4</f>
        <v>0</v>
      </c>
      <c r="Y56" s="23">
        <v>0</v>
      </c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0</v>
      </c>
      <c r="J60" s="24">
        <f>I60*Тарифы!D20*$C$4</f>
        <v>0</v>
      </c>
      <c r="K60" s="23">
        <v>0</v>
      </c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>
        <v>0</v>
      </c>
      <c r="R60" s="24">
        <f>Q60*Тарифы!F20*$C$4</f>
        <v>0</v>
      </c>
      <c r="S60" s="23">
        <v>0</v>
      </c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0</v>
      </c>
      <c r="X60" s="24">
        <f>W60*Тарифы!H20*$C$4</f>
        <v>0</v>
      </c>
      <c r="Y60" s="23">
        <v>0</v>
      </c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0</v>
      </c>
      <c r="J61" s="24">
        <f>I61*Тарифы!D21*$C$4</f>
        <v>0</v>
      </c>
      <c r="K61" s="23">
        <v>0</v>
      </c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>
        <v>0</v>
      </c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0</v>
      </c>
      <c r="X61" s="24">
        <f>W61*Тарифы!H21*$C$4</f>
        <v>0</v>
      </c>
      <c r="Y61" s="23">
        <v>0</v>
      </c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/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>
        <v>100</v>
      </c>
      <c r="J62" s="24">
        <f>I62*Тарифы!D22*$C$4</f>
        <v>53965</v>
      </c>
      <c r="K62" s="23">
        <v>0</v>
      </c>
      <c r="L62" s="24">
        <f>K62*Тарифы!E22*$C$4</f>
        <v>0</v>
      </c>
      <c r="M62" s="37">
        <f t="shared" si="8"/>
        <v>100</v>
      </c>
      <c r="N62" s="38">
        <f t="shared" si="8"/>
        <v>53965</v>
      </c>
      <c r="O62" s="37">
        <f t="shared" si="9"/>
        <v>100</v>
      </c>
      <c r="P62" s="38">
        <f t="shared" si="9"/>
        <v>53965</v>
      </c>
      <c r="Q62" s="23">
        <v>0</v>
      </c>
      <c r="R62" s="24">
        <f>Q62*Тарифы!F22*$C$4</f>
        <v>0</v>
      </c>
      <c r="S62" s="23">
        <v>0</v>
      </c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70</v>
      </c>
      <c r="X62" s="24">
        <f>W62*Тарифы!H22*$C$4</f>
        <v>110075</v>
      </c>
      <c r="Y62" s="23">
        <v>0</v>
      </c>
      <c r="Z62" s="24">
        <f>Y62*Тарифы!I22*$C$4</f>
        <v>0</v>
      </c>
      <c r="AA62" s="37">
        <f t="shared" si="11"/>
        <v>70</v>
      </c>
      <c r="AB62" s="38">
        <f t="shared" si="11"/>
        <v>110075</v>
      </c>
      <c r="AC62" s="40">
        <f t="shared" si="12"/>
        <v>164040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>
        <v>0</v>
      </c>
      <c r="J63" s="24">
        <f>I63*Тарифы!D23*$C$4</f>
        <v>0</v>
      </c>
      <c r="K63" s="23">
        <v>0</v>
      </c>
      <c r="L63" s="24">
        <f>K63*Тарифы!E23*$C$4</f>
        <v>0</v>
      </c>
      <c r="M63" s="37">
        <f t="shared" si="8"/>
        <v>0</v>
      </c>
      <c r="N63" s="38">
        <f t="shared" si="8"/>
        <v>0</v>
      </c>
      <c r="O63" s="37">
        <f t="shared" si="9"/>
        <v>0</v>
      </c>
      <c r="P63" s="38">
        <f t="shared" si="9"/>
        <v>0</v>
      </c>
      <c r="Q63" s="23">
        <v>0</v>
      </c>
      <c r="R63" s="24">
        <f>Q63*Тарифы!F23*$C$4</f>
        <v>0</v>
      </c>
      <c r="S63" s="23">
        <v>0</v>
      </c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0</v>
      </c>
      <c r="X63" s="24">
        <f>W63*Тарифы!H23*$C$4</f>
        <v>0</v>
      </c>
      <c r="Y63" s="23">
        <v>0</v>
      </c>
      <c r="Z63" s="24">
        <f>Y63*Тарифы!I23*$C$4</f>
        <v>0</v>
      </c>
      <c r="AA63" s="37">
        <f t="shared" si="11"/>
        <v>0</v>
      </c>
      <c r="AB63" s="38">
        <f t="shared" si="11"/>
        <v>0</v>
      </c>
      <c r="AC63" s="40">
        <f t="shared" si="12"/>
        <v>0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>
        <v>300</v>
      </c>
      <c r="J64" s="24">
        <f>I64*Тарифы!D24*$C$4</f>
        <v>75645</v>
      </c>
      <c r="K64" s="23">
        <v>0</v>
      </c>
      <c r="L64" s="24">
        <f>K64*Тарифы!E24*$C$4</f>
        <v>0</v>
      </c>
      <c r="M64" s="37">
        <f t="shared" si="8"/>
        <v>300</v>
      </c>
      <c r="N64" s="38">
        <f t="shared" si="8"/>
        <v>75645</v>
      </c>
      <c r="O64" s="37">
        <f t="shared" si="9"/>
        <v>300</v>
      </c>
      <c r="P64" s="38">
        <f t="shared" si="9"/>
        <v>75645</v>
      </c>
      <c r="Q64" s="23">
        <v>35</v>
      </c>
      <c r="R64" s="24">
        <f>Q64*Тарифы!F24*$C$4</f>
        <v>9039.1</v>
      </c>
      <c r="S64" s="23">
        <v>0</v>
      </c>
      <c r="T64" s="24">
        <f>S64*Тарифы!G24*$C$4</f>
        <v>0</v>
      </c>
      <c r="U64" s="39">
        <f t="shared" si="10"/>
        <v>35</v>
      </c>
      <c r="V64" s="40">
        <f t="shared" si="10"/>
        <v>9039.1</v>
      </c>
      <c r="W64" s="23">
        <v>172</v>
      </c>
      <c r="X64" s="24">
        <f>W64*Тарифы!H24*$C$4</f>
        <v>126566.2</v>
      </c>
      <c r="Y64" s="23">
        <v>0</v>
      </c>
      <c r="Z64" s="24">
        <f>Y64*Тарифы!I24*$C$4</f>
        <v>0</v>
      </c>
      <c r="AA64" s="37">
        <f t="shared" si="11"/>
        <v>172</v>
      </c>
      <c r="AB64" s="38">
        <f t="shared" si="11"/>
        <v>126566.2</v>
      </c>
      <c r="AC64" s="40">
        <f t="shared" si="12"/>
        <v>211250.3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>
        <v>0</v>
      </c>
      <c r="J65" s="24">
        <f>I65*Тарифы!D25*$C$4</f>
        <v>0</v>
      </c>
      <c r="K65" s="23">
        <v>0</v>
      </c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0</v>
      </c>
      <c r="X65" s="24">
        <f>W65*Тарифы!H25*$C$4</f>
        <v>0</v>
      </c>
      <c r="Y65" s="23">
        <v>0</v>
      </c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>
        <v>0</v>
      </c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0</v>
      </c>
      <c r="F68" s="38">
        <f t="shared" si="13"/>
        <v>0</v>
      </c>
      <c r="G68" s="37">
        <f t="shared" si="13"/>
        <v>0</v>
      </c>
      <c r="H68" s="38">
        <f t="shared" si="13"/>
        <v>0</v>
      </c>
      <c r="I68" s="37">
        <f t="shared" si="13"/>
        <v>2470</v>
      </c>
      <c r="J68" s="38">
        <f t="shared" si="13"/>
        <v>1447505.3</v>
      </c>
      <c r="K68" s="37">
        <f t="shared" si="13"/>
        <v>130</v>
      </c>
      <c r="L68" s="38">
        <f t="shared" si="13"/>
        <v>131313</v>
      </c>
      <c r="M68" s="37">
        <f t="shared" si="13"/>
        <v>2600</v>
      </c>
      <c r="N68" s="38">
        <f t="shared" si="13"/>
        <v>1578818.3</v>
      </c>
      <c r="O68" s="37">
        <f t="shared" si="13"/>
        <v>2600</v>
      </c>
      <c r="P68" s="38">
        <f t="shared" si="13"/>
        <v>1578818.3</v>
      </c>
      <c r="Q68" s="39">
        <f t="shared" si="13"/>
        <v>280</v>
      </c>
      <c r="R68" s="40">
        <f t="shared" si="13"/>
        <v>176141.90000000002</v>
      </c>
      <c r="S68" s="39">
        <f t="shared" si="13"/>
        <v>20</v>
      </c>
      <c r="T68" s="40">
        <f t="shared" si="13"/>
        <v>20691</v>
      </c>
      <c r="U68" s="39">
        <f t="shared" si="13"/>
        <v>300</v>
      </c>
      <c r="V68" s="40">
        <f t="shared" si="13"/>
        <v>196832.90000000002</v>
      </c>
      <c r="W68" s="37">
        <f t="shared" si="13"/>
        <v>2744</v>
      </c>
      <c r="X68" s="38">
        <f t="shared" si="13"/>
        <v>3499824.3000000003</v>
      </c>
      <c r="Y68" s="37">
        <f t="shared" si="13"/>
        <v>249</v>
      </c>
      <c r="Z68" s="38">
        <f t="shared" si="13"/>
        <v>484419.54000000004</v>
      </c>
      <c r="AA68" s="37">
        <f t="shared" si="13"/>
        <v>2993</v>
      </c>
      <c r="AB68" s="38">
        <f t="shared" si="13"/>
        <v>3984243.8400000003</v>
      </c>
      <c r="AC68" s="40">
        <f t="shared" si="13"/>
        <v>5759895.040000001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150017</v>
      </c>
      <c r="G72" s="131" t="str">
        <f>VLOOKUP(F72,Списки!$A$1:$B$68,2,0)</f>
        <v>ГБУЗ "РЭД"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700</v>
      </c>
      <c r="J79" s="24">
        <f>J9+J44</f>
        <v>304570</v>
      </c>
      <c r="K79" s="23">
        <f>K9+K44</f>
        <v>0</v>
      </c>
      <c r="L79" s="24">
        <f>L9+L44</f>
        <v>0</v>
      </c>
      <c r="M79" s="37">
        <f>I79+K79</f>
        <v>700</v>
      </c>
      <c r="N79" s="38">
        <f>J79+L79</f>
        <v>304570</v>
      </c>
      <c r="O79" s="37">
        <f>G79+M79</f>
        <v>700</v>
      </c>
      <c r="P79" s="38">
        <f>H79+N79</f>
        <v>304570</v>
      </c>
      <c r="Q79" s="23">
        <f>Q9+Q44</f>
        <v>100</v>
      </c>
      <c r="R79" s="24">
        <f>R9+R44</f>
        <v>44563</v>
      </c>
      <c r="S79" s="23">
        <f>S9+S44</f>
        <v>0</v>
      </c>
      <c r="T79" s="24">
        <f>T9+T44</f>
        <v>0</v>
      </c>
      <c r="U79" s="39">
        <f>Q79+S79</f>
        <v>100</v>
      </c>
      <c r="V79" s="40">
        <f>R79+T79</f>
        <v>44563</v>
      </c>
      <c r="W79" s="23">
        <f>W9+W44</f>
        <v>1000</v>
      </c>
      <c r="X79" s="24">
        <f>X9+X44</f>
        <v>1048330</v>
      </c>
      <c r="Y79" s="23">
        <f>Y9+Y44</f>
        <v>0</v>
      </c>
      <c r="Z79" s="24">
        <f>Z9+Z44</f>
        <v>0</v>
      </c>
      <c r="AA79" s="37">
        <f>W79+Y79</f>
        <v>1000</v>
      </c>
      <c r="AB79" s="38">
        <f>X79+Z79</f>
        <v>1048330</v>
      </c>
      <c r="AC79" s="40">
        <f>P79+V79+AB79</f>
        <v>1397463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0</v>
      </c>
      <c r="F80" s="24">
        <f t="shared" si="14"/>
        <v>0</v>
      </c>
      <c r="G80" s="37">
        <f t="shared" ref="G80:H102" si="15">C80+E80</f>
        <v>0</v>
      </c>
      <c r="H80" s="38">
        <f t="shared" si="15"/>
        <v>0</v>
      </c>
      <c r="I80" s="23">
        <f t="shared" ref="I80:L95" si="16">I10+I45</f>
        <v>0</v>
      </c>
      <c r="J80" s="24">
        <f t="shared" si="16"/>
        <v>0</v>
      </c>
      <c r="K80" s="23">
        <f t="shared" si="16"/>
        <v>0</v>
      </c>
      <c r="L80" s="24">
        <f t="shared" si="16"/>
        <v>0</v>
      </c>
      <c r="M80" s="37">
        <f t="shared" ref="M80:N102" si="17">I80+K80</f>
        <v>0</v>
      </c>
      <c r="N80" s="38">
        <f t="shared" si="17"/>
        <v>0</v>
      </c>
      <c r="O80" s="37">
        <f t="shared" ref="O80:P102" si="18">G80+M80</f>
        <v>0</v>
      </c>
      <c r="P80" s="38">
        <f t="shared" si="18"/>
        <v>0</v>
      </c>
      <c r="Q80" s="23">
        <f t="shared" ref="Q80:T95" si="19">Q10+Q45</f>
        <v>0</v>
      </c>
      <c r="R80" s="24">
        <f t="shared" si="19"/>
        <v>0</v>
      </c>
      <c r="S80" s="23">
        <f t="shared" si="19"/>
        <v>0</v>
      </c>
      <c r="T80" s="24">
        <f t="shared" si="19"/>
        <v>0</v>
      </c>
      <c r="U80" s="39">
        <f t="shared" ref="U80:V102" si="20">Q80+S80</f>
        <v>0</v>
      </c>
      <c r="V80" s="40">
        <f t="shared" si="20"/>
        <v>0</v>
      </c>
      <c r="W80" s="23">
        <f t="shared" ref="W80:Z95" si="21">W10+W45</f>
        <v>0</v>
      </c>
      <c r="X80" s="24">
        <f t="shared" si="21"/>
        <v>0</v>
      </c>
      <c r="Y80" s="23">
        <f t="shared" si="21"/>
        <v>0</v>
      </c>
      <c r="Z80" s="24">
        <f t="shared" si="21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4"/>
        <v>0</v>
      </c>
      <c r="D81" s="22">
        <f t="shared" si="14"/>
        <v>0</v>
      </c>
      <c r="E81" s="23">
        <f t="shared" si="14"/>
        <v>0</v>
      </c>
      <c r="F81" s="24">
        <f t="shared" si="14"/>
        <v>0</v>
      </c>
      <c r="G81" s="37">
        <f t="shared" si="15"/>
        <v>0</v>
      </c>
      <c r="H81" s="38">
        <f t="shared" si="15"/>
        <v>0</v>
      </c>
      <c r="I81" s="23">
        <f t="shared" si="16"/>
        <v>0</v>
      </c>
      <c r="J81" s="24">
        <f t="shared" si="16"/>
        <v>0</v>
      </c>
      <c r="K81" s="23">
        <f t="shared" si="16"/>
        <v>0</v>
      </c>
      <c r="L81" s="24">
        <f t="shared" si="16"/>
        <v>0</v>
      </c>
      <c r="M81" s="37">
        <f t="shared" si="17"/>
        <v>0</v>
      </c>
      <c r="N81" s="38">
        <f t="shared" si="17"/>
        <v>0</v>
      </c>
      <c r="O81" s="37">
        <f t="shared" si="18"/>
        <v>0</v>
      </c>
      <c r="P81" s="38">
        <f t="shared" si="18"/>
        <v>0</v>
      </c>
      <c r="Q81" s="23">
        <f t="shared" si="19"/>
        <v>0</v>
      </c>
      <c r="R81" s="24">
        <f t="shared" si="19"/>
        <v>0</v>
      </c>
      <c r="S81" s="23">
        <f t="shared" si="19"/>
        <v>0</v>
      </c>
      <c r="T81" s="24">
        <f t="shared" si="19"/>
        <v>0</v>
      </c>
      <c r="U81" s="39">
        <f t="shared" si="20"/>
        <v>0</v>
      </c>
      <c r="V81" s="40">
        <f t="shared" si="20"/>
        <v>0</v>
      </c>
      <c r="W81" s="23">
        <f t="shared" si="21"/>
        <v>0</v>
      </c>
      <c r="X81" s="24">
        <f t="shared" si="21"/>
        <v>0</v>
      </c>
      <c r="Y81" s="23">
        <f t="shared" si="21"/>
        <v>0</v>
      </c>
      <c r="Z81" s="24">
        <f t="shared" si="21"/>
        <v>0</v>
      </c>
      <c r="AA81" s="37">
        <f t="shared" si="22"/>
        <v>0</v>
      </c>
      <c r="AB81" s="38">
        <f t="shared" si="22"/>
        <v>0</v>
      </c>
      <c r="AC81" s="40">
        <f t="shared" si="23"/>
        <v>0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450</v>
      </c>
      <c r="J84" s="24">
        <f t="shared" si="16"/>
        <v>173110.5</v>
      </c>
      <c r="K84" s="23">
        <f t="shared" si="16"/>
        <v>0</v>
      </c>
      <c r="L84" s="24">
        <f t="shared" si="16"/>
        <v>0</v>
      </c>
      <c r="M84" s="37">
        <f t="shared" si="17"/>
        <v>450</v>
      </c>
      <c r="N84" s="38">
        <f t="shared" si="17"/>
        <v>173110.5</v>
      </c>
      <c r="O84" s="37">
        <f t="shared" si="18"/>
        <v>450</v>
      </c>
      <c r="P84" s="38">
        <f t="shared" si="18"/>
        <v>173110.5</v>
      </c>
      <c r="Q84" s="23">
        <f t="shared" si="19"/>
        <v>75</v>
      </c>
      <c r="R84" s="24">
        <f t="shared" si="19"/>
        <v>29550</v>
      </c>
      <c r="S84" s="23">
        <f t="shared" si="19"/>
        <v>0</v>
      </c>
      <c r="T84" s="24">
        <f t="shared" si="19"/>
        <v>0</v>
      </c>
      <c r="U84" s="39">
        <f t="shared" si="20"/>
        <v>75</v>
      </c>
      <c r="V84" s="40">
        <f t="shared" si="20"/>
        <v>29550</v>
      </c>
      <c r="W84" s="23">
        <f t="shared" si="21"/>
        <v>350</v>
      </c>
      <c r="X84" s="24">
        <f t="shared" si="21"/>
        <v>285771.5</v>
      </c>
      <c r="Y84" s="23">
        <f t="shared" si="21"/>
        <v>0</v>
      </c>
      <c r="Z84" s="24">
        <f t="shared" si="21"/>
        <v>0</v>
      </c>
      <c r="AA84" s="37">
        <f t="shared" si="22"/>
        <v>350</v>
      </c>
      <c r="AB84" s="38">
        <f t="shared" si="22"/>
        <v>285771.5</v>
      </c>
      <c r="AC84" s="40">
        <f t="shared" si="23"/>
        <v>488432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7000</v>
      </c>
      <c r="J86" s="24">
        <f t="shared" si="16"/>
        <v>5155500</v>
      </c>
      <c r="K86" s="23">
        <f t="shared" si="16"/>
        <v>650</v>
      </c>
      <c r="L86" s="24">
        <f t="shared" si="16"/>
        <v>656565</v>
      </c>
      <c r="M86" s="37">
        <f t="shared" si="17"/>
        <v>7650</v>
      </c>
      <c r="N86" s="38">
        <f t="shared" si="17"/>
        <v>5812065</v>
      </c>
      <c r="O86" s="37">
        <f t="shared" si="18"/>
        <v>7650</v>
      </c>
      <c r="P86" s="38">
        <f t="shared" si="18"/>
        <v>5812065</v>
      </c>
      <c r="Q86" s="23">
        <f t="shared" si="19"/>
        <v>950</v>
      </c>
      <c r="R86" s="24">
        <f t="shared" si="19"/>
        <v>719454.00000000012</v>
      </c>
      <c r="S86" s="23">
        <f t="shared" si="19"/>
        <v>100</v>
      </c>
      <c r="T86" s="24">
        <f t="shared" si="19"/>
        <v>103455</v>
      </c>
      <c r="U86" s="39">
        <f t="shared" si="20"/>
        <v>1050</v>
      </c>
      <c r="V86" s="40">
        <f t="shared" si="20"/>
        <v>822909.00000000012</v>
      </c>
      <c r="W86" s="23">
        <f t="shared" si="21"/>
        <v>9081</v>
      </c>
      <c r="X86" s="24">
        <f t="shared" si="21"/>
        <v>12906734.49</v>
      </c>
      <c r="Y86" s="23">
        <f t="shared" si="21"/>
        <v>1244</v>
      </c>
      <c r="Z86" s="24">
        <f t="shared" si="21"/>
        <v>2420152.2400000002</v>
      </c>
      <c r="AA86" s="37">
        <f t="shared" si="22"/>
        <v>10325</v>
      </c>
      <c r="AB86" s="38">
        <f t="shared" si="22"/>
        <v>15326886.73</v>
      </c>
      <c r="AC86" s="40">
        <f t="shared" si="23"/>
        <v>21961860.73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0</v>
      </c>
      <c r="F88" s="24">
        <f t="shared" si="14"/>
        <v>0</v>
      </c>
      <c r="G88" s="37">
        <f t="shared" si="15"/>
        <v>0</v>
      </c>
      <c r="H88" s="38">
        <f t="shared" si="15"/>
        <v>0</v>
      </c>
      <c r="I88" s="23">
        <f t="shared" si="16"/>
        <v>1400</v>
      </c>
      <c r="J88" s="24">
        <f t="shared" si="16"/>
        <v>628656</v>
      </c>
      <c r="K88" s="23">
        <f t="shared" si="16"/>
        <v>0</v>
      </c>
      <c r="L88" s="24">
        <f t="shared" si="16"/>
        <v>0</v>
      </c>
      <c r="M88" s="37">
        <f t="shared" si="17"/>
        <v>1400</v>
      </c>
      <c r="N88" s="38">
        <f t="shared" si="17"/>
        <v>628656</v>
      </c>
      <c r="O88" s="37">
        <f t="shared" si="18"/>
        <v>1400</v>
      </c>
      <c r="P88" s="38">
        <f t="shared" si="18"/>
        <v>628656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1400</v>
      </c>
      <c r="X88" s="24">
        <f t="shared" si="21"/>
        <v>1425326</v>
      </c>
      <c r="Y88" s="23">
        <f t="shared" si="21"/>
        <v>0</v>
      </c>
      <c r="Z88" s="24">
        <f t="shared" si="21"/>
        <v>0</v>
      </c>
      <c r="AA88" s="37">
        <f t="shared" si="22"/>
        <v>1400</v>
      </c>
      <c r="AB88" s="38">
        <f t="shared" si="22"/>
        <v>1425326</v>
      </c>
      <c r="AC88" s="40">
        <f t="shared" si="23"/>
        <v>2053982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0</v>
      </c>
      <c r="P89" s="38">
        <f t="shared" si="18"/>
        <v>0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0</v>
      </c>
      <c r="Z89" s="24">
        <f t="shared" si="21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4"/>
        <v>0</v>
      </c>
      <c r="D90" s="22">
        <f t="shared" si="14"/>
        <v>0</v>
      </c>
      <c r="E90" s="23">
        <f t="shared" si="14"/>
        <v>0</v>
      </c>
      <c r="F90" s="24">
        <f t="shared" si="14"/>
        <v>0</v>
      </c>
      <c r="G90" s="37">
        <f t="shared" si="15"/>
        <v>0</v>
      </c>
      <c r="H90" s="38">
        <f t="shared" si="15"/>
        <v>0</v>
      </c>
      <c r="I90" s="23">
        <f t="shared" si="16"/>
        <v>800</v>
      </c>
      <c r="J90" s="24">
        <f t="shared" si="16"/>
        <v>327640</v>
      </c>
      <c r="K90" s="23">
        <f t="shared" si="16"/>
        <v>0</v>
      </c>
      <c r="L90" s="24">
        <f t="shared" si="16"/>
        <v>0</v>
      </c>
      <c r="M90" s="37">
        <f t="shared" si="17"/>
        <v>800</v>
      </c>
      <c r="N90" s="38">
        <f t="shared" si="17"/>
        <v>327640</v>
      </c>
      <c r="O90" s="37">
        <f t="shared" si="18"/>
        <v>800</v>
      </c>
      <c r="P90" s="38">
        <f t="shared" si="18"/>
        <v>327640</v>
      </c>
      <c r="Q90" s="23">
        <f t="shared" si="19"/>
        <v>100</v>
      </c>
      <c r="R90" s="24">
        <f t="shared" si="19"/>
        <v>41947.000000000007</v>
      </c>
      <c r="S90" s="23">
        <f t="shared" si="19"/>
        <v>0</v>
      </c>
      <c r="T90" s="24">
        <f t="shared" si="19"/>
        <v>0</v>
      </c>
      <c r="U90" s="39">
        <f t="shared" si="20"/>
        <v>100</v>
      </c>
      <c r="V90" s="40">
        <f t="shared" si="20"/>
        <v>41947.000000000007</v>
      </c>
      <c r="W90" s="23">
        <f t="shared" si="21"/>
        <v>680</v>
      </c>
      <c r="X90" s="24">
        <f t="shared" si="21"/>
        <v>651174.80000000005</v>
      </c>
      <c r="Y90" s="23">
        <f t="shared" si="21"/>
        <v>0</v>
      </c>
      <c r="Z90" s="24">
        <f t="shared" si="21"/>
        <v>0</v>
      </c>
      <c r="AA90" s="37">
        <f t="shared" si="22"/>
        <v>680</v>
      </c>
      <c r="AB90" s="38">
        <f t="shared" si="22"/>
        <v>651174.80000000005</v>
      </c>
      <c r="AC90" s="40">
        <f t="shared" si="23"/>
        <v>1020761.8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0</v>
      </c>
      <c r="J91" s="24">
        <f t="shared" si="16"/>
        <v>0</v>
      </c>
      <c r="K91" s="23">
        <f t="shared" si="16"/>
        <v>0</v>
      </c>
      <c r="L91" s="24">
        <f t="shared" si="16"/>
        <v>0</v>
      </c>
      <c r="M91" s="37">
        <f t="shared" si="17"/>
        <v>0</v>
      </c>
      <c r="N91" s="38">
        <f t="shared" si="17"/>
        <v>0</v>
      </c>
      <c r="O91" s="37">
        <f t="shared" si="18"/>
        <v>0</v>
      </c>
      <c r="P91" s="38">
        <f t="shared" si="18"/>
        <v>0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0</v>
      </c>
      <c r="Z91" s="24">
        <f t="shared" si="21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17"/>
        <v>0</v>
      </c>
      <c r="N96" s="38">
        <f t="shared" si="17"/>
        <v>0</v>
      </c>
      <c r="O96" s="37">
        <f t="shared" si="18"/>
        <v>0</v>
      </c>
      <c r="P96" s="38">
        <f t="shared" si="18"/>
        <v>0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0</v>
      </c>
      <c r="Z96" s="24">
        <f t="shared" si="27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0</v>
      </c>
      <c r="F97" s="24">
        <f t="shared" si="24"/>
        <v>0</v>
      </c>
      <c r="G97" s="37">
        <f t="shared" si="15"/>
        <v>0</v>
      </c>
      <c r="H97" s="38">
        <f t="shared" si="15"/>
        <v>0</v>
      </c>
      <c r="I97" s="23">
        <f t="shared" si="25"/>
        <v>500</v>
      </c>
      <c r="J97" s="24">
        <f t="shared" si="25"/>
        <v>269825</v>
      </c>
      <c r="K97" s="23">
        <f t="shared" si="25"/>
        <v>0</v>
      </c>
      <c r="L97" s="24">
        <f t="shared" si="25"/>
        <v>0</v>
      </c>
      <c r="M97" s="37">
        <f t="shared" si="17"/>
        <v>500</v>
      </c>
      <c r="N97" s="38">
        <f t="shared" si="17"/>
        <v>269825</v>
      </c>
      <c r="O97" s="37">
        <f t="shared" si="18"/>
        <v>500</v>
      </c>
      <c r="P97" s="38">
        <f t="shared" si="18"/>
        <v>269825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350</v>
      </c>
      <c r="X97" s="24">
        <f t="shared" si="27"/>
        <v>550375</v>
      </c>
      <c r="Y97" s="23">
        <f t="shared" si="27"/>
        <v>0</v>
      </c>
      <c r="Z97" s="24">
        <f t="shared" si="27"/>
        <v>0</v>
      </c>
      <c r="AA97" s="37">
        <f t="shared" si="22"/>
        <v>350</v>
      </c>
      <c r="AB97" s="38">
        <f t="shared" si="22"/>
        <v>550375</v>
      </c>
      <c r="AC97" s="40">
        <f t="shared" si="23"/>
        <v>820200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0</v>
      </c>
      <c r="F98" s="24">
        <f t="shared" si="24"/>
        <v>0</v>
      </c>
      <c r="G98" s="37">
        <f t="shared" si="15"/>
        <v>0</v>
      </c>
      <c r="H98" s="38">
        <f t="shared" si="15"/>
        <v>0</v>
      </c>
      <c r="I98" s="23">
        <f t="shared" si="25"/>
        <v>0</v>
      </c>
      <c r="J98" s="24">
        <f t="shared" si="25"/>
        <v>0</v>
      </c>
      <c r="K98" s="23">
        <f t="shared" si="25"/>
        <v>0</v>
      </c>
      <c r="L98" s="24">
        <f t="shared" si="25"/>
        <v>0</v>
      </c>
      <c r="M98" s="37">
        <f t="shared" si="17"/>
        <v>0</v>
      </c>
      <c r="N98" s="38">
        <f t="shared" si="17"/>
        <v>0</v>
      </c>
      <c r="O98" s="37">
        <f t="shared" si="18"/>
        <v>0</v>
      </c>
      <c r="P98" s="38">
        <f t="shared" si="18"/>
        <v>0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0</v>
      </c>
      <c r="X98" s="24">
        <f t="shared" si="27"/>
        <v>0</v>
      </c>
      <c r="Y98" s="23">
        <f t="shared" si="27"/>
        <v>0</v>
      </c>
      <c r="Z98" s="24">
        <f t="shared" si="27"/>
        <v>0</v>
      </c>
      <c r="AA98" s="37">
        <f t="shared" si="22"/>
        <v>0</v>
      </c>
      <c r="AB98" s="38">
        <f t="shared" si="22"/>
        <v>0</v>
      </c>
      <c r="AC98" s="40">
        <f t="shared" si="23"/>
        <v>0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0</v>
      </c>
      <c r="F99" s="24">
        <f t="shared" si="24"/>
        <v>0</v>
      </c>
      <c r="G99" s="37">
        <f t="shared" si="15"/>
        <v>0</v>
      </c>
      <c r="H99" s="38">
        <f t="shared" si="15"/>
        <v>0</v>
      </c>
      <c r="I99" s="23">
        <f t="shared" si="25"/>
        <v>1500</v>
      </c>
      <c r="J99" s="24">
        <f t="shared" si="25"/>
        <v>378225</v>
      </c>
      <c r="K99" s="23">
        <f t="shared" si="25"/>
        <v>0</v>
      </c>
      <c r="L99" s="24">
        <f t="shared" si="25"/>
        <v>0</v>
      </c>
      <c r="M99" s="37">
        <f t="shared" si="17"/>
        <v>1500</v>
      </c>
      <c r="N99" s="38">
        <f t="shared" si="17"/>
        <v>378225</v>
      </c>
      <c r="O99" s="37">
        <f t="shared" si="18"/>
        <v>1500</v>
      </c>
      <c r="P99" s="38">
        <f t="shared" si="18"/>
        <v>378225</v>
      </c>
      <c r="Q99" s="23">
        <f t="shared" si="26"/>
        <v>175</v>
      </c>
      <c r="R99" s="24">
        <f t="shared" si="26"/>
        <v>45195.5</v>
      </c>
      <c r="S99" s="23">
        <f t="shared" si="26"/>
        <v>0</v>
      </c>
      <c r="T99" s="24">
        <f t="shared" si="26"/>
        <v>0</v>
      </c>
      <c r="U99" s="39">
        <f t="shared" si="20"/>
        <v>175</v>
      </c>
      <c r="V99" s="40">
        <f t="shared" si="20"/>
        <v>45195.5</v>
      </c>
      <c r="W99" s="23">
        <f t="shared" si="27"/>
        <v>857</v>
      </c>
      <c r="X99" s="24">
        <f t="shared" si="27"/>
        <v>630623.44999999995</v>
      </c>
      <c r="Y99" s="23">
        <f t="shared" si="27"/>
        <v>0</v>
      </c>
      <c r="Z99" s="24">
        <f t="shared" si="27"/>
        <v>0</v>
      </c>
      <c r="AA99" s="37">
        <f t="shared" si="22"/>
        <v>857</v>
      </c>
      <c r="AB99" s="38">
        <f t="shared" si="22"/>
        <v>630623.44999999995</v>
      </c>
      <c r="AC99" s="40">
        <f t="shared" si="23"/>
        <v>1054043.95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0</v>
      </c>
      <c r="F103" s="38">
        <f t="shared" si="28"/>
        <v>0</v>
      </c>
      <c r="G103" s="37">
        <f t="shared" si="28"/>
        <v>0</v>
      </c>
      <c r="H103" s="38">
        <f t="shared" si="28"/>
        <v>0</v>
      </c>
      <c r="I103" s="37">
        <f t="shared" si="28"/>
        <v>12350</v>
      </c>
      <c r="J103" s="38">
        <f t="shared" si="28"/>
        <v>7237526.5</v>
      </c>
      <c r="K103" s="37">
        <f t="shared" si="28"/>
        <v>650</v>
      </c>
      <c r="L103" s="38">
        <f t="shared" si="28"/>
        <v>656565</v>
      </c>
      <c r="M103" s="37">
        <f t="shared" si="28"/>
        <v>13000</v>
      </c>
      <c r="N103" s="38">
        <f t="shared" si="28"/>
        <v>7894091.5</v>
      </c>
      <c r="O103" s="37">
        <f t="shared" si="28"/>
        <v>13000</v>
      </c>
      <c r="P103" s="38">
        <f t="shared" si="28"/>
        <v>7894091.5</v>
      </c>
      <c r="Q103" s="39">
        <f t="shared" si="28"/>
        <v>1400</v>
      </c>
      <c r="R103" s="40">
        <f t="shared" si="28"/>
        <v>880709.50000000012</v>
      </c>
      <c r="S103" s="39">
        <f t="shared" si="28"/>
        <v>100</v>
      </c>
      <c r="T103" s="40">
        <f t="shared" si="28"/>
        <v>103455</v>
      </c>
      <c r="U103" s="39">
        <f t="shared" si="28"/>
        <v>1500</v>
      </c>
      <c r="V103" s="40">
        <f t="shared" si="28"/>
        <v>984164.50000000012</v>
      </c>
      <c r="W103" s="37">
        <f t="shared" si="28"/>
        <v>13718</v>
      </c>
      <c r="X103" s="38">
        <f t="shared" si="28"/>
        <v>17498335.239999998</v>
      </c>
      <c r="Y103" s="37">
        <f t="shared" si="28"/>
        <v>1244</v>
      </c>
      <c r="Z103" s="38">
        <f t="shared" si="28"/>
        <v>2420152.2400000002</v>
      </c>
      <c r="AA103" s="37">
        <f t="shared" si="28"/>
        <v>14962</v>
      </c>
      <c r="AB103" s="38">
        <f t="shared" si="28"/>
        <v>19918487.48</v>
      </c>
      <c r="AC103" s="40">
        <f t="shared" si="28"/>
        <v>28796743.48</v>
      </c>
    </row>
    <row r="108" spans="1:29">
      <c r="AC108" s="15">
        <f>AC103+'150030'!AC103+'150031'!AC103+'150081'!AC103+'150001'!AC103+'150002'!AC103+'150003'!AC103+'150072'!AC103+'150034'!AC103</f>
        <v>130532190.1258</v>
      </c>
    </row>
    <row r="109" spans="1:29">
      <c r="AC109" s="15">
        <f>AB103+'150030'!AB103+'150031'!AB103+'150081'!AB103+'150001'!AB103+'150002'!AB103+'150072'!AB103+'150034'!AB103</f>
        <v>74149865.616300002</v>
      </c>
    </row>
    <row r="110" spans="1:29">
      <c r="AC110" s="15">
        <v>67728840.620000005</v>
      </c>
    </row>
    <row r="111" spans="1:29">
      <c r="AC111" s="15">
        <f>AC109-AC110</f>
        <v>6421024.996299997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2:AC104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5.5703125" style="15" customWidth="1"/>
    <col min="5" max="5" width="11.140625" style="12" customWidth="1"/>
    <col min="6" max="6" width="16" style="15" customWidth="1"/>
    <col min="7" max="7" width="11.140625" style="12" customWidth="1"/>
    <col min="8" max="8" width="16.7109375" style="15" customWidth="1"/>
    <col min="9" max="9" width="11.140625" style="12" customWidth="1"/>
    <col min="10" max="10" width="13.28515625" style="15" customWidth="1"/>
    <col min="11" max="11" width="11.140625" style="12" customWidth="1"/>
    <col min="12" max="12" width="14.85546875" style="15" customWidth="1"/>
    <col min="13" max="13" width="11.140625" style="12" customWidth="1"/>
    <col min="14" max="14" width="15.7109375" style="15" customWidth="1"/>
    <col min="15" max="15" width="11.140625" style="12" customWidth="1"/>
    <col min="16" max="16" width="17.5703125" style="15" customWidth="1"/>
    <col min="17" max="17" width="11.140625" style="12" customWidth="1"/>
    <col min="18" max="18" width="15.7109375" style="15" customWidth="1"/>
    <col min="19" max="19" width="11.140625" style="12" customWidth="1"/>
    <col min="20" max="20" width="14.85546875" style="15" customWidth="1"/>
    <col min="21" max="21" width="11.140625" style="12" customWidth="1"/>
    <col min="22" max="22" width="14.28515625" style="15" customWidth="1"/>
    <col min="23" max="23" width="11.140625" style="12" customWidth="1"/>
    <col min="24" max="24" width="17" style="15" customWidth="1"/>
    <col min="25" max="25" width="11.140625" style="12" customWidth="1"/>
    <col min="26" max="26" width="15.5703125" style="15" customWidth="1"/>
    <col min="27" max="27" width="11.140625" style="12" customWidth="1"/>
    <col min="28" max="28" width="17.42578125" style="15" customWidth="1"/>
    <col min="29" max="29" width="15.140625" style="15" customWidth="1"/>
  </cols>
  <sheetData>
    <row r="2" spans="1:29">
      <c r="A2" s="9"/>
      <c r="B2" s="6"/>
      <c r="C2" s="11"/>
      <c r="D2" s="13"/>
      <c r="E2" s="11"/>
      <c r="F2" s="13"/>
      <c r="G2" s="11"/>
      <c r="H2" s="13"/>
      <c r="I2" s="11"/>
      <c r="J2" s="13"/>
      <c r="K2" s="11"/>
    </row>
    <row r="3" spans="1:29" s="31" customFormat="1" ht="15.75">
      <c r="A3" s="130" t="s">
        <v>111</v>
      </c>
      <c r="B3" s="130"/>
      <c r="C3" s="130"/>
      <c r="D3" s="130"/>
      <c r="E3" s="130"/>
      <c r="F3" s="27">
        <v>150019</v>
      </c>
      <c r="G3" s="131" t="str">
        <f>VLOOKUP(F3,Списки!$A$1:$B$68,2,0)</f>
        <v>ГБУЗ  " Дигорская ЦРБ"</v>
      </c>
      <c r="H3" s="131"/>
      <c r="I3" s="131"/>
      <c r="J3" s="28" t="s">
        <v>112</v>
      </c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 s="31" customFormat="1" ht="15.75">
      <c r="A4" s="32"/>
      <c r="B4" s="32"/>
      <c r="C4" s="32"/>
      <c r="D4" s="32"/>
      <c r="E4" s="32"/>
      <c r="F4" s="28"/>
      <c r="G4" s="32"/>
      <c r="H4" s="32"/>
      <c r="I4" s="32"/>
      <c r="J4" s="28"/>
      <c r="K4" s="29"/>
      <c r="L4" s="30"/>
      <c r="M4" s="29"/>
      <c r="N4" s="30"/>
      <c r="O4" s="29"/>
      <c r="P4" s="30"/>
      <c r="Q4" s="29"/>
      <c r="R4" s="30"/>
      <c r="S4" s="29"/>
      <c r="T4" s="30"/>
      <c r="U4" s="29"/>
      <c r="V4" s="30"/>
      <c r="W4" s="29"/>
      <c r="X4" s="30"/>
      <c r="Y4" s="29"/>
      <c r="Z4" s="30"/>
      <c r="AA4" s="29"/>
      <c r="AB4" s="30"/>
      <c r="AC4" s="30"/>
    </row>
    <row r="5" spans="1:29">
      <c r="A5" s="9"/>
      <c r="B5" s="45" t="s">
        <v>113</v>
      </c>
      <c r="C5" s="46">
        <f>VLOOKUP(F3,Списки!$A$1:$C$68,3,0)</f>
        <v>0.91800000000000004</v>
      </c>
      <c r="D5" s="14"/>
      <c r="E5" s="11"/>
      <c r="F5" s="13"/>
      <c r="G5" s="11"/>
      <c r="H5" s="13"/>
      <c r="I5" s="11"/>
      <c r="J5" s="13"/>
      <c r="K5" s="11"/>
    </row>
    <row r="6" spans="1:29" s="7" customFormat="1" ht="15" customHeight="1">
      <c r="A6" s="122" t="s">
        <v>94</v>
      </c>
      <c r="B6" s="129" t="s">
        <v>92</v>
      </c>
      <c r="C6" s="124" t="s">
        <v>99</v>
      </c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6"/>
      <c r="Q6" s="122" t="s">
        <v>96</v>
      </c>
      <c r="R6" s="122"/>
      <c r="S6" s="122"/>
      <c r="T6" s="122"/>
      <c r="U6" s="122"/>
      <c r="V6" s="122"/>
      <c r="W6" s="114" t="s">
        <v>97</v>
      </c>
      <c r="X6" s="114"/>
      <c r="Y6" s="114"/>
      <c r="Z6" s="114"/>
      <c r="AA6" s="114"/>
      <c r="AB6" s="114"/>
      <c r="AC6" s="111" t="s">
        <v>106</v>
      </c>
    </row>
    <row r="7" spans="1:29" s="7" customFormat="1" ht="15" customHeight="1">
      <c r="A7" s="122"/>
      <c r="B7" s="129"/>
      <c r="C7" s="127" t="s">
        <v>95</v>
      </c>
      <c r="D7" s="127"/>
      <c r="E7" s="127"/>
      <c r="F7" s="127"/>
      <c r="G7" s="127"/>
      <c r="H7" s="127"/>
      <c r="I7" s="128" t="s">
        <v>110</v>
      </c>
      <c r="J7" s="128"/>
      <c r="K7" s="128"/>
      <c r="L7" s="128"/>
      <c r="M7" s="128"/>
      <c r="N7" s="128"/>
      <c r="O7" s="117" t="s">
        <v>100</v>
      </c>
      <c r="P7" s="118"/>
      <c r="Q7" s="122"/>
      <c r="R7" s="122"/>
      <c r="S7" s="122"/>
      <c r="T7" s="122"/>
      <c r="U7" s="122"/>
      <c r="V7" s="122"/>
      <c r="W7" s="114"/>
      <c r="X7" s="114"/>
      <c r="Y7" s="114"/>
      <c r="Z7" s="114"/>
      <c r="AA7" s="114"/>
      <c r="AB7" s="114"/>
      <c r="AC7" s="112"/>
    </row>
    <row r="8" spans="1:29" s="7" customFormat="1" ht="14.25">
      <c r="A8" s="122"/>
      <c r="B8" s="129"/>
      <c r="C8" s="115" t="s">
        <v>101</v>
      </c>
      <c r="D8" s="116" t="s">
        <v>102</v>
      </c>
      <c r="E8" s="115" t="s">
        <v>103</v>
      </c>
      <c r="F8" s="116" t="s">
        <v>104</v>
      </c>
      <c r="G8" s="127" t="s">
        <v>100</v>
      </c>
      <c r="H8" s="127"/>
      <c r="I8" s="115" t="s">
        <v>101</v>
      </c>
      <c r="J8" s="116" t="s">
        <v>102</v>
      </c>
      <c r="K8" s="115" t="s">
        <v>103</v>
      </c>
      <c r="L8" s="116" t="s">
        <v>104</v>
      </c>
      <c r="M8" s="127" t="s">
        <v>100</v>
      </c>
      <c r="N8" s="127"/>
      <c r="O8" s="119"/>
      <c r="P8" s="120"/>
      <c r="Q8" s="121" t="s">
        <v>101</v>
      </c>
      <c r="R8" s="123" t="s">
        <v>102</v>
      </c>
      <c r="S8" s="121" t="s">
        <v>103</v>
      </c>
      <c r="T8" s="123" t="s">
        <v>104</v>
      </c>
      <c r="U8" s="122" t="s">
        <v>100</v>
      </c>
      <c r="V8" s="122"/>
      <c r="W8" s="115" t="s">
        <v>101</v>
      </c>
      <c r="X8" s="116" t="s">
        <v>102</v>
      </c>
      <c r="Y8" s="115" t="s">
        <v>103</v>
      </c>
      <c r="Z8" s="116" t="s">
        <v>104</v>
      </c>
      <c r="AA8" s="114" t="s">
        <v>100</v>
      </c>
      <c r="AB8" s="114"/>
      <c r="AC8" s="113"/>
    </row>
    <row r="9" spans="1:29" s="8" customFormat="1" ht="14.25">
      <c r="A9" s="122"/>
      <c r="B9" s="129"/>
      <c r="C9" s="115"/>
      <c r="D9" s="116"/>
      <c r="E9" s="115"/>
      <c r="F9" s="116"/>
      <c r="G9" s="35" t="s">
        <v>105</v>
      </c>
      <c r="H9" s="36" t="s">
        <v>98</v>
      </c>
      <c r="I9" s="115"/>
      <c r="J9" s="116"/>
      <c r="K9" s="115"/>
      <c r="L9" s="116"/>
      <c r="M9" s="35" t="s">
        <v>105</v>
      </c>
      <c r="N9" s="36" t="s">
        <v>98</v>
      </c>
      <c r="O9" s="35" t="s">
        <v>105</v>
      </c>
      <c r="P9" s="36" t="s">
        <v>98</v>
      </c>
      <c r="Q9" s="121"/>
      <c r="R9" s="123"/>
      <c r="S9" s="121"/>
      <c r="T9" s="123"/>
      <c r="U9" s="33" t="s">
        <v>105</v>
      </c>
      <c r="V9" s="34" t="s">
        <v>98</v>
      </c>
      <c r="W9" s="115"/>
      <c r="X9" s="116"/>
      <c r="Y9" s="115"/>
      <c r="Z9" s="116"/>
      <c r="AA9" s="35" t="s">
        <v>105</v>
      </c>
      <c r="AB9" s="36" t="s">
        <v>98</v>
      </c>
      <c r="AC9" s="34" t="s">
        <v>98</v>
      </c>
    </row>
    <row r="10" spans="1:29">
      <c r="A10" s="41">
        <v>1</v>
      </c>
      <c r="B10" s="42" t="s">
        <v>68</v>
      </c>
      <c r="C10" s="21">
        <v>0</v>
      </c>
      <c r="D10" s="22">
        <f>C10*Тарифы!B4*$C$5</f>
        <v>0</v>
      </c>
      <c r="E10" s="23">
        <v>0</v>
      </c>
      <c r="F10" s="24">
        <f>E10*Тарифы!C4*$C$5</f>
        <v>0</v>
      </c>
      <c r="G10" s="37">
        <f>C10+E10</f>
        <v>0</v>
      </c>
      <c r="H10" s="38">
        <f>D10+F10</f>
        <v>0</v>
      </c>
      <c r="I10" s="23">
        <v>277</v>
      </c>
      <c r="J10" s="24">
        <f>I10*Тарифы!D4*$C$5</f>
        <v>110639.83860000002</v>
      </c>
      <c r="K10" s="23">
        <v>0</v>
      </c>
      <c r="L10" s="24">
        <f>K10*Тарифы!E4*$C$5</f>
        <v>0</v>
      </c>
      <c r="M10" s="37">
        <f>I10+K10</f>
        <v>277</v>
      </c>
      <c r="N10" s="38">
        <f>J10+L10</f>
        <v>110639.83860000002</v>
      </c>
      <c r="O10" s="37">
        <f>G10+M10</f>
        <v>277</v>
      </c>
      <c r="P10" s="38">
        <f>H10+N10</f>
        <v>110639.83860000002</v>
      </c>
      <c r="Q10" s="23">
        <v>32</v>
      </c>
      <c r="R10" s="24">
        <f>Q10*Тарифы!F4*$C$5</f>
        <v>13090.826880000001</v>
      </c>
      <c r="S10" s="23">
        <v>0</v>
      </c>
      <c r="T10" s="24">
        <f>S10*Тарифы!G4*$C$5</f>
        <v>0</v>
      </c>
      <c r="U10" s="39">
        <f>Q10+S10</f>
        <v>32</v>
      </c>
      <c r="V10" s="40">
        <f>R10+T10</f>
        <v>13090.826880000001</v>
      </c>
      <c r="W10" s="23">
        <v>447</v>
      </c>
      <c r="X10" s="24">
        <f>W10*Тарифы!H4*$C$5</f>
        <v>430178.02217999997</v>
      </c>
      <c r="Y10" s="23">
        <v>0</v>
      </c>
      <c r="Z10" s="24">
        <f>Y10*Тарифы!I4*$C$5</f>
        <v>0</v>
      </c>
      <c r="AA10" s="37">
        <f>W10+Y10</f>
        <v>447</v>
      </c>
      <c r="AB10" s="38">
        <f>X10+Z10</f>
        <v>430178.02217999997</v>
      </c>
      <c r="AC10" s="40">
        <f>P10+V10+AB10</f>
        <v>553908.68766000005</v>
      </c>
    </row>
    <row r="11" spans="1:29">
      <c r="A11" s="41">
        <v>2</v>
      </c>
      <c r="B11" s="42" t="s">
        <v>69</v>
      </c>
      <c r="C11" s="21">
        <v>0</v>
      </c>
      <c r="D11" s="22">
        <f>C11*Тарифы!B5*$C$5</f>
        <v>0</v>
      </c>
      <c r="E11" s="23">
        <v>3852</v>
      </c>
      <c r="F11" s="24">
        <f>E11*Тарифы!C5*$C$5</f>
        <v>1641120.7176000003</v>
      </c>
      <c r="G11" s="37">
        <f t="shared" ref="G11:H33" si="0">C11+E11</f>
        <v>3852</v>
      </c>
      <c r="H11" s="38">
        <f t="shared" si="0"/>
        <v>1641120.7176000003</v>
      </c>
      <c r="I11" s="23">
        <v>0</v>
      </c>
      <c r="J11" s="24">
        <f>I11*Тарифы!D5*$C$5</f>
        <v>0</v>
      </c>
      <c r="K11" s="23">
        <v>1760</v>
      </c>
      <c r="L11" s="24">
        <f>K11*Тарифы!E5*$C$5</f>
        <v>937304.4384000001</v>
      </c>
      <c r="M11" s="37">
        <f t="shared" ref="M11:N33" si="1">I11+K11</f>
        <v>1760</v>
      </c>
      <c r="N11" s="38">
        <f t="shared" si="1"/>
        <v>937304.4384000001</v>
      </c>
      <c r="O11" s="37">
        <f t="shared" ref="O11:P33" si="2">G11+M11</f>
        <v>5612</v>
      </c>
      <c r="P11" s="38">
        <f t="shared" si="2"/>
        <v>2578425.1560000004</v>
      </c>
      <c r="Q11" s="23">
        <v>0</v>
      </c>
      <c r="R11" s="24">
        <f>Q11*Тарифы!F5*$C$5</f>
        <v>0</v>
      </c>
      <c r="S11" s="23">
        <v>2290</v>
      </c>
      <c r="T11" s="24">
        <f>S11*Тарифы!G5*$C$5</f>
        <v>1249076.0573999998</v>
      </c>
      <c r="U11" s="39">
        <f t="shared" ref="U11:V33" si="3">Q11+S11</f>
        <v>2290</v>
      </c>
      <c r="V11" s="40">
        <f t="shared" si="3"/>
        <v>1249076.0573999998</v>
      </c>
      <c r="W11" s="23">
        <v>0</v>
      </c>
      <c r="X11" s="24">
        <f>W11*Тарифы!H5*$C$5</f>
        <v>0</v>
      </c>
      <c r="Y11" s="23">
        <v>5084</v>
      </c>
      <c r="Z11" s="24">
        <f>Y11*Тарифы!I5*$C$5</f>
        <v>5880607.7911200002</v>
      </c>
      <c r="AA11" s="37">
        <f t="shared" ref="AA11:AB33" si="4">W11+Y11</f>
        <v>5084</v>
      </c>
      <c r="AB11" s="38">
        <f t="shared" si="4"/>
        <v>5880607.7911200002</v>
      </c>
      <c r="AC11" s="40">
        <f t="shared" ref="AC11:AC33" si="5">P11+V11+AB11</f>
        <v>9708109.0045200009</v>
      </c>
    </row>
    <row r="12" spans="1:29">
      <c r="A12" s="41">
        <v>3</v>
      </c>
      <c r="B12" s="42" t="s">
        <v>70</v>
      </c>
      <c r="C12" s="21">
        <v>2937</v>
      </c>
      <c r="D12" s="22">
        <f>C12*Тарифы!B6*$C$5</f>
        <v>829745.08650000009</v>
      </c>
      <c r="E12" s="23">
        <v>0</v>
      </c>
      <c r="F12" s="24">
        <f>E12*Тарифы!C6*$C$5</f>
        <v>0</v>
      </c>
      <c r="G12" s="37">
        <f t="shared" si="0"/>
        <v>2937</v>
      </c>
      <c r="H12" s="38">
        <f t="shared" si="0"/>
        <v>829745.08650000009</v>
      </c>
      <c r="I12" s="23">
        <v>6987</v>
      </c>
      <c r="J12" s="24">
        <f>I12*Тарифы!D6*$C$5</f>
        <v>2467427.04954</v>
      </c>
      <c r="K12" s="23">
        <v>0</v>
      </c>
      <c r="L12" s="24">
        <f>K12*Тарифы!E6*$C$5</f>
        <v>0</v>
      </c>
      <c r="M12" s="37">
        <f t="shared" si="1"/>
        <v>6987</v>
      </c>
      <c r="N12" s="38">
        <f t="shared" si="1"/>
        <v>2467427.04954</v>
      </c>
      <c r="O12" s="37">
        <f t="shared" si="2"/>
        <v>9924</v>
      </c>
      <c r="P12" s="38">
        <f t="shared" si="2"/>
        <v>3297172.1360400002</v>
      </c>
      <c r="Q12" s="23">
        <v>3510</v>
      </c>
      <c r="R12" s="24">
        <f>Q12*Тарифы!F6*$C$5</f>
        <v>1269538.9200000002</v>
      </c>
      <c r="S12" s="23">
        <v>0</v>
      </c>
      <c r="T12" s="24">
        <f>S12*Тарифы!G6*$C$5</f>
        <v>0</v>
      </c>
      <c r="U12" s="39">
        <f t="shared" si="3"/>
        <v>3510</v>
      </c>
      <c r="V12" s="40">
        <f t="shared" si="3"/>
        <v>1269538.9200000002</v>
      </c>
      <c r="W12" s="23">
        <v>14272</v>
      </c>
      <c r="X12" s="24">
        <f>W12*Тарифы!H6*$C$5</f>
        <v>10697403.767039999</v>
      </c>
      <c r="Y12" s="23">
        <v>0</v>
      </c>
      <c r="Z12" s="24">
        <f>Y12*Тарифы!I6*$C$5</f>
        <v>0</v>
      </c>
      <c r="AA12" s="37">
        <f t="shared" si="4"/>
        <v>14272</v>
      </c>
      <c r="AB12" s="38">
        <f t="shared" si="4"/>
        <v>10697403.767039999</v>
      </c>
      <c r="AC12" s="40">
        <f t="shared" si="5"/>
        <v>15264114.82308</v>
      </c>
    </row>
    <row r="13" spans="1:29">
      <c r="A13" s="41">
        <v>4</v>
      </c>
      <c r="B13" s="42" t="s">
        <v>71</v>
      </c>
      <c r="C13" s="21">
        <v>0</v>
      </c>
      <c r="D13" s="22">
        <f>C13*Тарифы!B7*$C$5</f>
        <v>0</v>
      </c>
      <c r="E13" s="23">
        <v>0</v>
      </c>
      <c r="F13" s="24">
        <f>E13*Тарифы!C7*$C$5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I13*Тарифы!D7*$C$5</f>
        <v>0</v>
      </c>
      <c r="K13" s="23">
        <v>0</v>
      </c>
      <c r="L13" s="24">
        <f>K13*Тарифы!E7*$C$5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Q13*Тарифы!F7*$C$5</f>
        <v>0</v>
      </c>
      <c r="S13" s="23">
        <v>0</v>
      </c>
      <c r="T13" s="24">
        <f>S13*Тарифы!G7*$C$5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W13*Тарифы!H7*$C$5</f>
        <v>0</v>
      </c>
      <c r="Y13" s="23">
        <v>0</v>
      </c>
      <c r="Z13" s="24">
        <f>Y13*Тарифы!I7*$C$5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5</v>
      </c>
      <c r="B14" s="42" t="s">
        <v>72</v>
      </c>
      <c r="C14" s="21">
        <v>0</v>
      </c>
      <c r="D14" s="22">
        <f>C14*Тарифы!B8*$C$5</f>
        <v>0</v>
      </c>
      <c r="E14" s="23">
        <v>0</v>
      </c>
      <c r="F14" s="24">
        <f>E14*Тарифы!C8*$C$5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I14*Тарифы!D8*$C$5</f>
        <v>0</v>
      </c>
      <c r="K14" s="23">
        <v>0</v>
      </c>
      <c r="L14" s="24">
        <f>K14*Тарифы!E8*$C$5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Q14*Тарифы!F8*$C$5</f>
        <v>0</v>
      </c>
      <c r="S14" s="23">
        <v>0</v>
      </c>
      <c r="T14" s="24">
        <f>S14*Тарифы!G8*$C$5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W14*Тарифы!H8*$C$5</f>
        <v>0</v>
      </c>
      <c r="Y14" s="23">
        <v>0</v>
      </c>
      <c r="Z14" s="24">
        <f>Y14*Тарифы!I8*$C$5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6</v>
      </c>
      <c r="B15" s="42" t="s">
        <v>73</v>
      </c>
      <c r="C15" s="21">
        <v>0</v>
      </c>
      <c r="D15" s="22">
        <f>C15*Тарифы!B9*$C$5</f>
        <v>0</v>
      </c>
      <c r="E15" s="23">
        <v>0</v>
      </c>
      <c r="F15" s="24">
        <f>E15*Тарифы!C9*$C$5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I15*Тарифы!D9*$C$5</f>
        <v>0</v>
      </c>
      <c r="K15" s="23">
        <v>0</v>
      </c>
      <c r="L15" s="24">
        <f>K15*Тарифы!E9*$C$5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Q15*Тарифы!F9*$C$5</f>
        <v>0</v>
      </c>
      <c r="S15" s="23">
        <v>0</v>
      </c>
      <c r="T15" s="24">
        <f>S15*Тарифы!G9*$C$5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W15*Тарифы!H9*$C$5</f>
        <v>0</v>
      </c>
      <c r="Y15" s="23">
        <v>0</v>
      </c>
      <c r="Z15" s="24">
        <f>Y15*Тарифы!I9*$C$5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7</v>
      </c>
      <c r="B16" s="42" t="s">
        <v>74</v>
      </c>
      <c r="C16" s="21">
        <v>0</v>
      </c>
      <c r="D16" s="22">
        <f>C16*Тарифы!B10*$C$5</f>
        <v>0</v>
      </c>
      <c r="E16" s="23">
        <v>0</v>
      </c>
      <c r="F16" s="24">
        <f>E16*Тарифы!C10*$C$5</f>
        <v>0</v>
      </c>
      <c r="G16" s="37">
        <f t="shared" si="0"/>
        <v>0</v>
      </c>
      <c r="H16" s="38">
        <f t="shared" si="0"/>
        <v>0</v>
      </c>
      <c r="I16" s="23">
        <v>0</v>
      </c>
      <c r="J16" s="24">
        <f>I16*Тарифы!D10*$C$5</f>
        <v>0</v>
      </c>
      <c r="K16" s="23">
        <v>0</v>
      </c>
      <c r="L16" s="24">
        <f>K16*Тарифы!E10*$C$5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>
        <v>0</v>
      </c>
      <c r="R16" s="24">
        <f>Q16*Тарифы!F10*$C$5</f>
        <v>0</v>
      </c>
      <c r="S16" s="23">
        <v>0</v>
      </c>
      <c r="T16" s="24">
        <f>S16*Тарифы!G10*$C$5</f>
        <v>0</v>
      </c>
      <c r="U16" s="39">
        <f t="shared" si="3"/>
        <v>0</v>
      </c>
      <c r="V16" s="40">
        <f t="shared" si="3"/>
        <v>0</v>
      </c>
      <c r="W16" s="23">
        <v>0</v>
      </c>
      <c r="X16" s="24">
        <f>W16*Тарифы!H10*$C$5</f>
        <v>0</v>
      </c>
      <c r="Y16" s="23">
        <v>0</v>
      </c>
      <c r="Z16" s="24">
        <f>Y16*Тарифы!I10*$C$5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8</v>
      </c>
      <c r="B17" s="42" t="s">
        <v>75</v>
      </c>
      <c r="C17" s="21">
        <v>699</v>
      </c>
      <c r="D17" s="22">
        <f>C17*Тарифы!B11*$C$5</f>
        <v>378079.03440000006</v>
      </c>
      <c r="E17" s="23">
        <v>40</v>
      </c>
      <c r="F17" s="24">
        <f>E17*Тарифы!C11*$C$5</f>
        <v>29672.697600000003</v>
      </c>
      <c r="G17" s="37">
        <f t="shared" si="0"/>
        <v>739</v>
      </c>
      <c r="H17" s="38">
        <f t="shared" si="0"/>
        <v>407751.73200000008</v>
      </c>
      <c r="I17" s="23">
        <v>674</v>
      </c>
      <c r="J17" s="24">
        <f>I17*Тарифы!D11*$C$5</f>
        <v>455696.11800000002</v>
      </c>
      <c r="K17" s="23">
        <v>0</v>
      </c>
      <c r="L17" s="24">
        <f>K17*Тарифы!E11*$C$5</f>
        <v>0</v>
      </c>
      <c r="M17" s="37">
        <f t="shared" si="1"/>
        <v>674</v>
      </c>
      <c r="N17" s="38">
        <f t="shared" si="1"/>
        <v>455696.11800000002</v>
      </c>
      <c r="O17" s="37">
        <f t="shared" si="2"/>
        <v>1413</v>
      </c>
      <c r="P17" s="38">
        <f t="shared" si="2"/>
        <v>863447.85000000009</v>
      </c>
      <c r="Q17" s="23">
        <v>85</v>
      </c>
      <c r="R17" s="24">
        <f>Q17*Тарифы!F11*$C$5</f>
        <v>59093.679600000003</v>
      </c>
      <c r="S17" s="23">
        <v>0</v>
      </c>
      <c r="T17" s="24">
        <f>S17*Тарифы!G11*$C$5</f>
        <v>0</v>
      </c>
      <c r="U17" s="39">
        <f t="shared" si="3"/>
        <v>85</v>
      </c>
      <c r="V17" s="40">
        <f t="shared" si="3"/>
        <v>59093.679600000003</v>
      </c>
      <c r="W17" s="23">
        <v>270</v>
      </c>
      <c r="X17" s="24">
        <f>W17*Тарифы!H11*$C$5</f>
        <v>352280.93940000003</v>
      </c>
      <c r="Y17" s="23">
        <v>0</v>
      </c>
      <c r="Z17" s="24">
        <f>Y17*Тарифы!I11*$C$5</f>
        <v>0</v>
      </c>
      <c r="AA17" s="37">
        <f t="shared" si="4"/>
        <v>270</v>
      </c>
      <c r="AB17" s="38">
        <f t="shared" si="4"/>
        <v>352280.93940000003</v>
      </c>
      <c r="AC17" s="40">
        <f t="shared" si="5"/>
        <v>1274822.469</v>
      </c>
    </row>
    <row r="18" spans="1:29">
      <c r="A18" s="41">
        <v>9</v>
      </c>
      <c r="B18" s="42" t="s">
        <v>76</v>
      </c>
      <c r="C18" s="21">
        <v>0</v>
      </c>
      <c r="D18" s="22">
        <f>C18*Тарифы!B12*$C$5</f>
        <v>0</v>
      </c>
      <c r="E18" s="23">
        <v>0</v>
      </c>
      <c r="F18" s="24">
        <f>E18*Тарифы!C12*$C$5</f>
        <v>0</v>
      </c>
      <c r="G18" s="37">
        <f t="shared" si="0"/>
        <v>0</v>
      </c>
      <c r="H18" s="38">
        <f t="shared" si="0"/>
        <v>0</v>
      </c>
      <c r="I18" s="23">
        <v>0</v>
      </c>
      <c r="J18" s="24">
        <f>I18*Тарифы!D12*$C$5</f>
        <v>0</v>
      </c>
      <c r="K18" s="23">
        <v>0</v>
      </c>
      <c r="L18" s="24">
        <f>K18*Тарифы!E12*$C$5</f>
        <v>0</v>
      </c>
      <c r="M18" s="37">
        <f t="shared" si="1"/>
        <v>0</v>
      </c>
      <c r="N18" s="38">
        <f t="shared" si="1"/>
        <v>0</v>
      </c>
      <c r="O18" s="37">
        <f t="shared" si="2"/>
        <v>0</v>
      </c>
      <c r="P18" s="38">
        <f t="shared" si="2"/>
        <v>0</v>
      </c>
      <c r="Q18" s="23">
        <v>0</v>
      </c>
      <c r="R18" s="24">
        <f>Q18*Тарифы!F12*$C$5</f>
        <v>0</v>
      </c>
      <c r="S18" s="23">
        <v>0</v>
      </c>
      <c r="T18" s="24">
        <f>S18*Тарифы!G12*$C$5</f>
        <v>0</v>
      </c>
      <c r="U18" s="39">
        <f t="shared" si="3"/>
        <v>0</v>
      </c>
      <c r="V18" s="40">
        <f t="shared" si="3"/>
        <v>0</v>
      </c>
      <c r="W18" s="23">
        <v>0</v>
      </c>
      <c r="X18" s="24">
        <f>W18*Тарифы!H12*$C$5</f>
        <v>0</v>
      </c>
      <c r="Y18" s="23">
        <v>0</v>
      </c>
      <c r="Z18" s="24">
        <f>Y18*Тарифы!I12*$C$5</f>
        <v>0</v>
      </c>
      <c r="AA18" s="37">
        <f t="shared" si="4"/>
        <v>0</v>
      </c>
      <c r="AB18" s="38">
        <f t="shared" si="4"/>
        <v>0</v>
      </c>
      <c r="AC18" s="40">
        <f t="shared" si="5"/>
        <v>0</v>
      </c>
    </row>
    <row r="19" spans="1:29">
      <c r="A19" s="41">
        <v>10</v>
      </c>
      <c r="B19" s="42" t="s">
        <v>77</v>
      </c>
      <c r="C19" s="21">
        <v>1215</v>
      </c>
      <c r="D19" s="22">
        <f>C19*Тарифы!B13*$C$5</f>
        <v>400674.36510000005</v>
      </c>
      <c r="E19" s="23">
        <v>151</v>
      </c>
      <c r="F19" s="24">
        <f>E19*Тарифы!C13*$C$5</f>
        <v>53481.59676</v>
      </c>
      <c r="G19" s="37">
        <f t="shared" si="0"/>
        <v>1366</v>
      </c>
      <c r="H19" s="38">
        <f t="shared" si="0"/>
        <v>454155.96186000004</v>
      </c>
      <c r="I19" s="23">
        <v>643</v>
      </c>
      <c r="J19" s="24">
        <f>I19*Тарифы!D13*$C$5</f>
        <v>265056.63696000003</v>
      </c>
      <c r="K19" s="23">
        <v>100</v>
      </c>
      <c r="L19" s="24">
        <f>K19*Тарифы!E13*$C$5</f>
        <v>44273.304000000004</v>
      </c>
      <c r="M19" s="37">
        <f t="shared" si="1"/>
        <v>743</v>
      </c>
      <c r="N19" s="38">
        <f t="shared" si="1"/>
        <v>309329.94096000004</v>
      </c>
      <c r="O19" s="37">
        <f t="shared" si="2"/>
        <v>2109</v>
      </c>
      <c r="P19" s="38">
        <f t="shared" si="2"/>
        <v>763485.90282000008</v>
      </c>
      <c r="Q19" s="23">
        <v>345</v>
      </c>
      <c r="R19" s="24">
        <f>Q19*Тарифы!F13*$C$5</f>
        <v>145658.09610000002</v>
      </c>
      <c r="S19" s="23">
        <v>63</v>
      </c>
      <c r="T19" s="24">
        <f>S19*Тарифы!G13*$C$5</f>
        <v>28567.104299999999</v>
      </c>
      <c r="U19" s="39">
        <f t="shared" si="3"/>
        <v>408</v>
      </c>
      <c r="V19" s="40">
        <f t="shared" si="3"/>
        <v>174225.20040000003</v>
      </c>
      <c r="W19" s="23">
        <v>1186</v>
      </c>
      <c r="X19" s="24">
        <f>W19*Тарифы!H13*$C$5</f>
        <v>1108443.45132</v>
      </c>
      <c r="Y19" s="23">
        <v>580</v>
      </c>
      <c r="Z19" s="24">
        <f>Y19*Тарифы!I13*$C$5</f>
        <v>579640.80599999998</v>
      </c>
      <c r="AA19" s="37">
        <f t="shared" si="4"/>
        <v>1766</v>
      </c>
      <c r="AB19" s="38">
        <f t="shared" si="4"/>
        <v>1688084.2573199999</v>
      </c>
      <c r="AC19" s="40">
        <f t="shared" si="5"/>
        <v>2625795.3605399998</v>
      </c>
    </row>
    <row r="20" spans="1:29">
      <c r="A20" s="41">
        <v>11</v>
      </c>
      <c r="B20" s="42" t="s">
        <v>78</v>
      </c>
      <c r="C20" s="21">
        <v>354</v>
      </c>
      <c r="D20" s="22">
        <f>C20*Тарифы!B14*$C$5</f>
        <v>149721.09984000001</v>
      </c>
      <c r="E20" s="23">
        <v>0</v>
      </c>
      <c r="F20" s="24">
        <f>E20*Тарифы!C14*$C$5</f>
        <v>0</v>
      </c>
      <c r="G20" s="37">
        <f t="shared" si="0"/>
        <v>354</v>
      </c>
      <c r="H20" s="38">
        <f t="shared" si="0"/>
        <v>149721.09984000001</v>
      </c>
      <c r="I20" s="23">
        <v>0</v>
      </c>
      <c r="J20" s="24">
        <f>I20*Тарифы!D14*$C$5</f>
        <v>0</v>
      </c>
      <c r="K20" s="23">
        <v>0</v>
      </c>
      <c r="L20" s="24">
        <f>K20*Тарифы!E14*$C$5</f>
        <v>0</v>
      </c>
      <c r="M20" s="37">
        <f t="shared" si="1"/>
        <v>0</v>
      </c>
      <c r="N20" s="38">
        <f t="shared" si="1"/>
        <v>0</v>
      </c>
      <c r="O20" s="37">
        <f t="shared" si="2"/>
        <v>354</v>
      </c>
      <c r="P20" s="38">
        <f t="shared" si="2"/>
        <v>149721.09984000001</v>
      </c>
      <c r="Q20" s="23">
        <v>0</v>
      </c>
      <c r="R20" s="24">
        <f>Q20*Тарифы!F14*$C$5</f>
        <v>0</v>
      </c>
      <c r="S20" s="23">
        <v>0</v>
      </c>
      <c r="T20" s="24">
        <f>S20*Тарифы!G14*$C$5</f>
        <v>0</v>
      </c>
      <c r="U20" s="39">
        <f t="shared" si="3"/>
        <v>0</v>
      </c>
      <c r="V20" s="40">
        <f t="shared" si="3"/>
        <v>0</v>
      </c>
      <c r="W20" s="23">
        <v>138</v>
      </c>
      <c r="X20" s="24">
        <f>W20*Тарифы!H14*$C$5</f>
        <v>134083.61244000003</v>
      </c>
      <c r="Y20" s="23">
        <v>108</v>
      </c>
      <c r="Z20" s="24">
        <f>Y20*Тарифы!I14*$C$5</f>
        <v>106933.74408</v>
      </c>
      <c r="AA20" s="37">
        <f t="shared" si="4"/>
        <v>246</v>
      </c>
      <c r="AB20" s="38">
        <f t="shared" si="4"/>
        <v>241017.35652000003</v>
      </c>
      <c r="AC20" s="40">
        <f t="shared" si="5"/>
        <v>390738.45636000007</v>
      </c>
    </row>
    <row r="21" spans="1:29">
      <c r="A21" s="41">
        <v>12</v>
      </c>
      <c r="B21" s="42" t="s">
        <v>79</v>
      </c>
      <c r="C21" s="21">
        <v>1536</v>
      </c>
      <c r="D21" s="22">
        <f>C21*Тарифы!B15*$C$5</f>
        <v>461988.12672</v>
      </c>
      <c r="E21" s="23">
        <v>544</v>
      </c>
      <c r="F21" s="24">
        <f>E21*Тарифы!C15*$C$5</f>
        <v>164284.98624000003</v>
      </c>
      <c r="G21" s="37">
        <f t="shared" si="0"/>
        <v>2080</v>
      </c>
      <c r="H21" s="38">
        <f t="shared" si="0"/>
        <v>626273.11296000006</v>
      </c>
      <c r="I21" s="23">
        <v>0</v>
      </c>
      <c r="J21" s="24">
        <f>I21*Тарифы!D15*$C$5</f>
        <v>0</v>
      </c>
      <c r="K21" s="23">
        <v>0</v>
      </c>
      <c r="L21" s="24">
        <f>K21*Тарифы!E15*$C$5</f>
        <v>0</v>
      </c>
      <c r="M21" s="37">
        <f t="shared" si="1"/>
        <v>0</v>
      </c>
      <c r="N21" s="38">
        <f t="shared" si="1"/>
        <v>0</v>
      </c>
      <c r="O21" s="37">
        <f t="shared" si="2"/>
        <v>2080</v>
      </c>
      <c r="P21" s="38">
        <f t="shared" si="2"/>
        <v>626273.11296000006</v>
      </c>
      <c r="Q21" s="23">
        <v>233</v>
      </c>
      <c r="R21" s="24">
        <f>Q21*Тарифы!F15*$C$5</f>
        <v>89722.116180000012</v>
      </c>
      <c r="S21" s="23">
        <v>61</v>
      </c>
      <c r="T21" s="24">
        <f>S21*Тарифы!G15*$C$5</f>
        <v>23584.677660000005</v>
      </c>
      <c r="U21" s="39">
        <f t="shared" si="3"/>
        <v>294</v>
      </c>
      <c r="V21" s="40">
        <f t="shared" si="3"/>
        <v>113306.79384000001</v>
      </c>
      <c r="W21" s="23">
        <v>1816</v>
      </c>
      <c r="X21" s="24">
        <f>W21*Тарифы!H15*$C$5</f>
        <v>1596420.13968</v>
      </c>
      <c r="Y21" s="23">
        <v>608</v>
      </c>
      <c r="Z21" s="24">
        <f>Y21*Тарифы!I15*$C$5</f>
        <v>534484.27584000002</v>
      </c>
      <c r="AA21" s="37">
        <f t="shared" si="4"/>
        <v>2424</v>
      </c>
      <c r="AB21" s="38">
        <f t="shared" si="4"/>
        <v>2130904.4155200003</v>
      </c>
      <c r="AC21" s="40">
        <f t="shared" si="5"/>
        <v>2870484.3223200003</v>
      </c>
    </row>
    <row r="22" spans="1:29">
      <c r="A22" s="41">
        <v>13</v>
      </c>
      <c r="B22" s="42" t="s">
        <v>80</v>
      </c>
      <c r="C22" s="21">
        <v>0</v>
      </c>
      <c r="D22" s="22">
        <f>C22*Тарифы!B16*$C$5</f>
        <v>0</v>
      </c>
      <c r="E22" s="23">
        <v>0</v>
      </c>
      <c r="F22" s="24">
        <f>E22*Тарифы!C16*$C$5</f>
        <v>0</v>
      </c>
      <c r="G22" s="37">
        <f t="shared" si="0"/>
        <v>0</v>
      </c>
      <c r="H22" s="38">
        <f t="shared" si="0"/>
        <v>0</v>
      </c>
      <c r="I22" s="23">
        <v>1574</v>
      </c>
      <c r="J22" s="24">
        <f>I22*Тарифы!D16*$C$5</f>
        <v>591771.90060000005</v>
      </c>
      <c r="K22" s="23">
        <v>0</v>
      </c>
      <c r="L22" s="24">
        <f>K22*Тарифы!E16*$C$5</f>
        <v>0</v>
      </c>
      <c r="M22" s="37">
        <f t="shared" si="1"/>
        <v>1574</v>
      </c>
      <c r="N22" s="38">
        <f t="shared" si="1"/>
        <v>591771.90060000005</v>
      </c>
      <c r="O22" s="37">
        <f t="shared" si="2"/>
        <v>1574</v>
      </c>
      <c r="P22" s="38">
        <f t="shared" si="2"/>
        <v>591771.90060000005</v>
      </c>
      <c r="Q22" s="23">
        <v>0</v>
      </c>
      <c r="R22" s="24">
        <f>Q22*Тарифы!F16*$C$5</f>
        <v>0</v>
      </c>
      <c r="S22" s="23">
        <v>0</v>
      </c>
      <c r="T22" s="24">
        <f>S22*Тарифы!G16*$C$5</f>
        <v>0</v>
      </c>
      <c r="U22" s="39">
        <f t="shared" si="3"/>
        <v>0</v>
      </c>
      <c r="V22" s="40">
        <f t="shared" si="3"/>
        <v>0</v>
      </c>
      <c r="W22" s="23">
        <v>678</v>
      </c>
      <c r="X22" s="24">
        <f>W22*Тарифы!H16*$C$5</f>
        <v>596020.29443999997</v>
      </c>
      <c r="Y22" s="23">
        <v>280</v>
      </c>
      <c r="Z22" s="24">
        <f>Y22*Тарифы!I16*$C$5</f>
        <v>246144.07440000001</v>
      </c>
      <c r="AA22" s="37">
        <f t="shared" si="4"/>
        <v>958</v>
      </c>
      <c r="AB22" s="38">
        <f t="shared" si="4"/>
        <v>842164.36884000001</v>
      </c>
      <c r="AC22" s="40">
        <f t="shared" si="5"/>
        <v>1433936.2694399999</v>
      </c>
    </row>
    <row r="23" spans="1:29">
      <c r="A23" s="41">
        <v>14</v>
      </c>
      <c r="B23" s="42" t="s">
        <v>81</v>
      </c>
      <c r="C23" s="21">
        <v>0</v>
      </c>
      <c r="D23" s="22">
        <f>C23*Тарифы!B17*$C$5</f>
        <v>0</v>
      </c>
      <c r="E23" s="23">
        <v>0</v>
      </c>
      <c r="F23" s="24">
        <f>E23*Тарифы!C17*$C$5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I23*Тарифы!D17*$C$5</f>
        <v>0</v>
      </c>
      <c r="K23" s="23">
        <v>0</v>
      </c>
      <c r="L23" s="24">
        <f>K23*Тарифы!E17*$C$5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Q23*Тарифы!F17*$C$5</f>
        <v>0</v>
      </c>
      <c r="S23" s="23">
        <v>0</v>
      </c>
      <c r="T23" s="24">
        <f>S23*Тарифы!G17*$C$5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W23*Тарифы!H17*$C$5</f>
        <v>0</v>
      </c>
      <c r="Y23" s="23">
        <v>0</v>
      </c>
      <c r="Z23" s="24">
        <f>Y23*Тарифы!I17*$C$5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15</v>
      </c>
      <c r="B24" s="42" t="s">
        <v>82</v>
      </c>
      <c r="C24" s="21">
        <v>0</v>
      </c>
      <c r="D24" s="22">
        <f>C24*Тарифы!B18*$C$5</f>
        <v>0</v>
      </c>
      <c r="E24" s="23">
        <v>0</v>
      </c>
      <c r="F24" s="24">
        <f>E24*Тарифы!C18*$C$5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I24*Тарифы!D18*$C$5</f>
        <v>0</v>
      </c>
      <c r="K24" s="23">
        <v>0</v>
      </c>
      <c r="L24" s="24">
        <f>K24*Тарифы!E18*$C$5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Q24*Тарифы!F18*$C$5</f>
        <v>0</v>
      </c>
      <c r="S24" s="23">
        <v>0</v>
      </c>
      <c r="T24" s="24">
        <f>S24*Тарифы!G18*$C$5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W24*Тарифы!H18*$C$5</f>
        <v>0</v>
      </c>
      <c r="Y24" s="23">
        <v>0</v>
      </c>
      <c r="Z24" s="24">
        <f>Y24*Тарифы!I18*$C$5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16</v>
      </c>
      <c r="B25" s="42" t="s">
        <v>83</v>
      </c>
      <c r="C25" s="21">
        <v>0</v>
      </c>
      <c r="D25" s="22">
        <f>C25*Тарифы!B19*$C$5</f>
        <v>0</v>
      </c>
      <c r="E25" s="23">
        <v>0</v>
      </c>
      <c r="F25" s="24">
        <f>E25*Тарифы!C19*$C$5</f>
        <v>0</v>
      </c>
      <c r="G25" s="37">
        <f t="shared" si="0"/>
        <v>0</v>
      </c>
      <c r="H25" s="38">
        <f t="shared" si="0"/>
        <v>0</v>
      </c>
      <c r="I25" s="23">
        <v>0</v>
      </c>
      <c r="J25" s="24">
        <f>I25*Тарифы!D19*$C$5</f>
        <v>0</v>
      </c>
      <c r="K25" s="23">
        <v>0</v>
      </c>
      <c r="L25" s="24">
        <f>K25*Тарифы!E19*$C$5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>
        <v>0</v>
      </c>
      <c r="R25" s="24">
        <f>Q25*Тарифы!F19*$C$5</f>
        <v>0</v>
      </c>
      <c r="S25" s="23">
        <v>0</v>
      </c>
      <c r="T25" s="24">
        <f>S25*Тарифы!G19*$C$5</f>
        <v>0</v>
      </c>
      <c r="U25" s="39">
        <f t="shared" si="3"/>
        <v>0</v>
      </c>
      <c r="V25" s="40">
        <f t="shared" si="3"/>
        <v>0</v>
      </c>
      <c r="W25" s="23">
        <v>0</v>
      </c>
      <c r="X25" s="24">
        <f>W25*Тарифы!H19*$C$5</f>
        <v>0</v>
      </c>
      <c r="Y25" s="23">
        <v>0</v>
      </c>
      <c r="Z25" s="24">
        <f>Y25*Тарифы!I19*$C$5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17</v>
      </c>
      <c r="B26" s="42" t="s">
        <v>84</v>
      </c>
      <c r="C26" s="21">
        <v>0</v>
      </c>
      <c r="D26" s="22">
        <f>C26*Тарифы!B20*$C$5</f>
        <v>0</v>
      </c>
      <c r="E26" s="23">
        <v>0</v>
      </c>
      <c r="F26" s="24">
        <f>E26*Тарифы!C20*$C$5</f>
        <v>0</v>
      </c>
      <c r="G26" s="37">
        <f t="shared" si="0"/>
        <v>0</v>
      </c>
      <c r="H26" s="38">
        <f t="shared" si="0"/>
        <v>0</v>
      </c>
      <c r="I26" s="23">
        <v>2450</v>
      </c>
      <c r="J26" s="24">
        <f>I26*Тарифы!D20*$C$5</f>
        <v>921118.90500000003</v>
      </c>
      <c r="K26" s="23">
        <v>0</v>
      </c>
      <c r="L26" s="24">
        <f>K26*Тарифы!E20*$C$5</f>
        <v>0</v>
      </c>
      <c r="M26" s="37">
        <f t="shared" si="1"/>
        <v>2450</v>
      </c>
      <c r="N26" s="38">
        <f t="shared" si="1"/>
        <v>921118.90500000003</v>
      </c>
      <c r="O26" s="37">
        <f t="shared" si="2"/>
        <v>2450</v>
      </c>
      <c r="P26" s="38">
        <f t="shared" si="2"/>
        <v>921118.90500000003</v>
      </c>
      <c r="Q26" s="23">
        <v>230</v>
      </c>
      <c r="R26" s="24">
        <f>Q26*Тарифы!F20*$C$5</f>
        <v>88566.895800000013</v>
      </c>
      <c r="S26" s="23">
        <v>0</v>
      </c>
      <c r="T26" s="24">
        <f>S26*Тарифы!G20*$C$5</f>
        <v>0</v>
      </c>
      <c r="U26" s="39">
        <f t="shared" si="3"/>
        <v>230</v>
      </c>
      <c r="V26" s="40">
        <f t="shared" si="3"/>
        <v>88566.895800000013</v>
      </c>
      <c r="W26" s="23">
        <v>465</v>
      </c>
      <c r="X26" s="24">
        <f>W26*Тарифы!H20*$C$5</f>
        <v>408774.98070000001</v>
      </c>
      <c r="Y26" s="23">
        <v>0</v>
      </c>
      <c r="Z26" s="24">
        <f>Y26*Тарифы!I20*$C$5</f>
        <v>0</v>
      </c>
      <c r="AA26" s="37">
        <f t="shared" si="4"/>
        <v>465</v>
      </c>
      <c r="AB26" s="38">
        <f t="shared" si="4"/>
        <v>408774.98070000001</v>
      </c>
      <c r="AC26" s="40">
        <f t="shared" si="5"/>
        <v>1418460.7815</v>
      </c>
    </row>
    <row r="27" spans="1:29">
      <c r="A27" s="41">
        <v>18</v>
      </c>
      <c r="B27" s="42" t="s">
        <v>85</v>
      </c>
      <c r="C27" s="21">
        <v>0</v>
      </c>
      <c r="D27" s="22">
        <f>C27*Тарифы!B21*$C$5</f>
        <v>0</v>
      </c>
      <c r="E27" s="23">
        <v>0</v>
      </c>
      <c r="F27" s="24">
        <f>E27*Тарифы!C21*$C$5</f>
        <v>0</v>
      </c>
      <c r="G27" s="37">
        <f t="shared" si="0"/>
        <v>0</v>
      </c>
      <c r="H27" s="38">
        <f t="shared" si="0"/>
        <v>0</v>
      </c>
      <c r="I27" s="23">
        <v>322</v>
      </c>
      <c r="J27" s="24">
        <f>I27*Тарифы!D21*$C$5</f>
        <v>97055.990640000004</v>
      </c>
      <c r="K27" s="23">
        <v>0</v>
      </c>
      <c r="L27" s="24">
        <f>K27*Тарифы!E21*$C$5</f>
        <v>0</v>
      </c>
      <c r="M27" s="37">
        <f t="shared" si="1"/>
        <v>322</v>
      </c>
      <c r="N27" s="38">
        <f t="shared" si="1"/>
        <v>97055.990640000004</v>
      </c>
      <c r="O27" s="37">
        <f t="shared" si="2"/>
        <v>322</v>
      </c>
      <c r="P27" s="38">
        <f t="shared" si="2"/>
        <v>97055.990640000004</v>
      </c>
      <c r="Q27" s="23">
        <v>115</v>
      </c>
      <c r="R27" s="24">
        <f>Q27*Тарифы!F21*$C$5</f>
        <v>35501.079599999997</v>
      </c>
      <c r="S27" s="23">
        <v>0</v>
      </c>
      <c r="T27" s="24">
        <f>S27*Тарифы!G21*$C$5</f>
        <v>0</v>
      </c>
      <c r="U27" s="39">
        <f t="shared" si="3"/>
        <v>115</v>
      </c>
      <c r="V27" s="40">
        <f t="shared" si="3"/>
        <v>35501.079599999997</v>
      </c>
      <c r="W27" s="23">
        <v>430</v>
      </c>
      <c r="X27" s="24">
        <f>W27*Тарифы!H21*$C$5</f>
        <v>262616.57459999999</v>
      </c>
      <c r="Y27" s="23">
        <v>0</v>
      </c>
      <c r="Z27" s="24">
        <f>Y27*Тарифы!I21*$C$5</f>
        <v>0</v>
      </c>
      <c r="AA27" s="37">
        <f t="shared" si="4"/>
        <v>430</v>
      </c>
      <c r="AB27" s="38">
        <f t="shared" si="4"/>
        <v>262616.57459999999</v>
      </c>
      <c r="AC27" s="40">
        <f t="shared" si="5"/>
        <v>395173.64483999996</v>
      </c>
    </row>
    <row r="28" spans="1:29">
      <c r="A28" s="41">
        <v>19</v>
      </c>
      <c r="B28" s="42" t="s">
        <v>86</v>
      </c>
      <c r="C28" s="21">
        <v>2661</v>
      </c>
      <c r="D28" s="22">
        <f>C28*Тарифы!B22*$C$5</f>
        <v>1054604.7525600002</v>
      </c>
      <c r="E28" s="23">
        <v>0</v>
      </c>
      <c r="F28" s="24">
        <f>E28*Тарифы!C22*$C$5</f>
        <v>0</v>
      </c>
      <c r="G28" s="37">
        <f t="shared" si="0"/>
        <v>2661</v>
      </c>
      <c r="H28" s="38">
        <f t="shared" si="0"/>
        <v>1054604.7525600002</v>
      </c>
      <c r="I28" s="23">
        <v>397</v>
      </c>
      <c r="J28" s="24">
        <f>I28*Тарифы!D22*$C$5</f>
        <v>196673.28390000001</v>
      </c>
      <c r="K28" s="23">
        <v>0</v>
      </c>
      <c r="L28" s="24">
        <f>K28*Тарифы!E22*$C$5</f>
        <v>0</v>
      </c>
      <c r="M28" s="37">
        <f t="shared" si="1"/>
        <v>397</v>
      </c>
      <c r="N28" s="38">
        <f t="shared" si="1"/>
        <v>196673.28390000001</v>
      </c>
      <c r="O28" s="37">
        <f t="shared" si="2"/>
        <v>3058</v>
      </c>
      <c r="P28" s="38">
        <f t="shared" si="2"/>
        <v>1251278.0364600001</v>
      </c>
      <c r="Q28" s="23">
        <v>518</v>
      </c>
      <c r="R28" s="24">
        <f>Q28*Тарифы!F22*$C$5</f>
        <v>262831.62528000004</v>
      </c>
      <c r="S28" s="23">
        <v>50</v>
      </c>
      <c r="T28" s="24">
        <f>S28*Тарифы!G22*$C$5</f>
        <v>20245.113000000001</v>
      </c>
      <c r="U28" s="39">
        <f t="shared" si="3"/>
        <v>568</v>
      </c>
      <c r="V28" s="40">
        <f t="shared" si="3"/>
        <v>283076.73828000005</v>
      </c>
      <c r="W28" s="23">
        <v>1871</v>
      </c>
      <c r="X28" s="24">
        <f>W28*Тарифы!H22*$C$5</f>
        <v>2700891.4050000003</v>
      </c>
      <c r="Y28" s="23">
        <v>0</v>
      </c>
      <c r="Z28" s="24">
        <f>Y28*Тарифы!I22*$C$5</f>
        <v>0</v>
      </c>
      <c r="AA28" s="37">
        <f t="shared" si="4"/>
        <v>1871</v>
      </c>
      <c r="AB28" s="38">
        <f t="shared" si="4"/>
        <v>2700891.4050000003</v>
      </c>
      <c r="AC28" s="40">
        <f t="shared" si="5"/>
        <v>4235246.1797400005</v>
      </c>
    </row>
    <row r="29" spans="1:29">
      <c r="A29" s="41">
        <v>20</v>
      </c>
      <c r="B29" s="42" t="s">
        <v>87</v>
      </c>
      <c r="C29" s="23">
        <v>0</v>
      </c>
      <c r="D29" s="22">
        <f>C29*Тарифы!B23*$C$5</f>
        <v>0</v>
      </c>
      <c r="E29" s="23">
        <v>1159</v>
      </c>
      <c r="F29" s="24">
        <f>E29*Тарифы!C23*$C$5</f>
        <v>278162.22528000001</v>
      </c>
      <c r="G29" s="37">
        <f t="shared" si="0"/>
        <v>1159</v>
      </c>
      <c r="H29" s="38">
        <f t="shared" si="0"/>
        <v>278162.22528000001</v>
      </c>
      <c r="I29" s="23">
        <v>1524</v>
      </c>
      <c r="J29" s="24">
        <f>I29*Тарифы!D23*$C$5</f>
        <v>442178.05392000003</v>
      </c>
      <c r="K29" s="23">
        <v>154</v>
      </c>
      <c r="L29" s="24">
        <f>K29*Тарифы!E23*$C$5</f>
        <v>46200.369600000005</v>
      </c>
      <c r="M29" s="37">
        <f t="shared" si="1"/>
        <v>1678</v>
      </c>
      <c r="N29" s="38">
        <f t="shared" si="1"/>
        <v>488378.42352000007</v>
      </c>
      <c r="O29" s="37">
        <f t="shared" si="2"/>
        <v>2837</v>
      </c>
      <c r="P29" s="38">
        <f t="shared" si="2"/>
        <v>766540.64880000008</v>
      </c>
      <c r="Q29" s="23">
        <v>115</v>
      </c>
      <c r="R29" s="24">
        <f>Q29*Тарифы!F23*$C$5</f>
        <v>34174.064699999995</v>
      </c>
      <c r="S29" s="23">
        <v>30</v>
      </c>
      <c r="T29" s="24">
        <f>S29*Тарифы!G23*$C$5</f>
        <v>9218.1887999999999</v>
      </c>
      <c r="U29" s="39">
        <f t="shared" si="3"/>
        <v>145</v>
      </c>
      <c r="V29" s="40">
        <f t="shared" si="3"/>
        <v>43392.253499999992</v>
      </c>
      <c r="W29" s="23">
        <v>734</v>
      </c>
      <c r="X29" s="24">
        <f>W29*Тарифы!H23*$C$5</f>
        <v>672417.20915999997</v>
      </c>
      <c r="Y29" s="23">
        <v>560</v>
      </c>
      <c r="Z29" s="24">
        <f>Y29*Тарифы!I23*$C$5</f>
        <v>528561.63360000006</v>
      </c>
      <c r="AA29" s="37">
        <f t="shared" si="4"/>
        <v>1294</v>
      </c>
      <c r="AB29" s="38">
        <f t="shared" si="4"/>
        <v>1200978.8427599999</v>
      </c>
      <c r="AC29" s="40">
        <f t="shared" si="5"/>
        <v>2010911.7450600001</v>
      </c>
    </row>
    <row r="30" spans="1:29">
      <c r="A30" s="41">
        <v>21</v>
      </c>
      <c r="B30" s="42" t="s">
        <v>88</v>
      </c>
      <c r="C30" s="23">
        <v>125</v>
      </c>
      <c r="D30" s="22">
        <f>C30*Тарифы!B24*$C$5</f>
        <v>23147.370000000003</v>
      </c>
      <c r="E30" s="23">
        <v>841</v>
      </c>
      <c r="F30" s="24">
        <f>E30*Тарифы!C24*$C$5</f>
        <v>217622.07144</v>
      </c>
      <c r="G30" s="37">
        <f t="shared" si="0"/>
        <v>966</v>
      </c>
      <c r="H30" s="38">
        <f t="shared" si="0"/>
        <v>240769.44144</v>
      </c>
      <c r="I30" s="23">
        <v>906</v>
      </c>
      <c r="J30" s="24">
        <f>I30*Тарифы!D24*$C$5</f>
        <v>209715.1722</v>
      </c>
      <c r="K30" s="23">
        <v>425</v>
      </c>
      <c r="L30" s="24">
        <f>K30*Тарифы!E24*$C$5</f>
        <v>137469.35250000001</v>
      </c>
      <c r="M30" s="37">
        <f t="shared" si="1"/>
        <v>1331</v>
      </c>
      <c r="N30" s="38">
        <f t="shared" si="1"/>
        <v>347184.52470000001</v>
      </c>
      <c r="O30" s="37">
        <f t="shared" si="2"/>
        <v>2297</v>
      </c>
      <c r="P30" s="38">
        <f t="shared" si="2"/>
        <v>587953.96614000003</v>
      </c>
      <c r="Q30" s="23">
        <v>230</v>
      </c>
      <c r="R30" s="24">
        <f>Q30*Тарифы!F24*$C$5</f>
        <v>54529.0164</v>
      </c>
      <c r="S30" s="23">
        <v>64</v>
      </c>
      <c r="T30" s="24">
        <f>S30*Тарифы!G24*$C$5</f>
        <v>21202.421760000001</v>
      </c>
      <c r="U30" s="39">
        <f t="shared" si="3"/>
        <v>294</v>
      </c>
      <c r="V30" s="40">
        <f t="shared" si="3"/>
        <v>75731.438160000005</v>
      </c>
      <c r="W30" s="23">
        <v>1224</v>
      </c>
      <c r="X30" s="24">
        <f>W30*Тарифы!H24*$C$5</f>
        <v>826824.60720000009</v>
      </c>
      <c r="Y30" s="23">
        <v>420</v>
      </c>
      <c r="Z30" s="24">
        <f>Y30*Тарифы!I24*$C$5</f>
        <v>396421.22520000004</v>
      </c>
      <c r="AA30" s="37">
        <f t="shared" si="4"/>
        <v>1644</v>
      </c>
      <c r="AB30" s="38">
        <f t="shared" si="4"/>
        <v>1223245.8324000002</v>
      </c>
      <c r="AC30" s="40">
        <f t="shared" si="5"/>
        <v>1886931.2367000002</v>
      </c>
    </row>
    <row r="31" spans="1:29">
      <c r="A31" s="41">
        <v>22</v>
      </c>
      <c r="B31" s="42" t="s">
        <v>89</v>
      </c>
      <c r="C31" s="23">
        <v>595</v>
      </c>
      <c r="D31" s="22">
        <f>C31*Тарифы!B25*$C$5</f>
        <v>133428.17880000002</v>
      </c>
      <c r="E31" s="23">
        <v>489</v>
      </c>
      <c r="F31" s="24">
        <f>E31*Тарифы!C25*$C$5</f>
        <v>143994.29454</v>
      </c>
      <c r="G31" s="37">
        <f t="shared" si="0"/>
        <v>1084</v>
      </c>
      <c r="H31" s="38">
        <f t="shared" si="0"/>
        <v>277422.47334000003</v>
      </c>
      <c r="I31" s="23">
        <v>911</v>
      </c>
      <c r="J31" s="24">
        <f>I31*Тарифы!D25*$C$5</f>
        <v>255363.59430000006</v>
      </c>
      <c r="K31" s="23">
        <v>0</v>
      </c>
      <c r="L31" s="24">
        <f>K31*Тарифы!E25*$C$5</f>
        <v>0</v>
      </c>
      <c r="M31" s="37">
        <f t="shared" si="1"/>
        <v>911</v>
      </c>
      <c r="N31" s="38">
        <f t="shared" si="1"/>
        <v>255363.59430000006</v>
      </c>
      <c r="O31" s="37">
        <f t="shared" si="2"/>
        <v>1995</v>
      </c>
      <c r="P31" s="38">
        <f t="shared" si="2"/>
        <v>532786.06764000002</v>
      </c>
      <c r="Q31" s="23">
        <v>0</v>
      </c>
      <c r="R31" s="24">
        <f>Q31*Тарифы!F25*$C$5</f>
        <v>0</v>
      </c>
      <c r="S31" s="23">
        <v>0</v>
      </c>
      <c r="T31" s="24">
        <f>S31*Тарифы!G25*$C$5</f>
        <v>0</v>
      </c>
      <c r="U31" s="39">
        <f t="shared" si="3"/>
        <v>0</v>
      </c>
      <c r="V31" s="40">
        <f t="shared" si="3"/>
        <v>0</v>
      </c>
      <c r="W31" s="23">
        <v>1254</v>
      </c>
      <c r="X31" s="24">
        <f>W31*Тарифы!H25*$C$5</f>
        <v>1137185.2602000001</v>
      </c>
      <c r="Y31" s="23">
        <v>318</v>
      </c>
      <c r="Z31" s="24">
        <f>Y31*Тарифы!I25*$C$5</f>
        <v>376654.94099999999</v>
      </c>
      <c r="AA31" s="37">
        <f t="shared" si="4"/>
        <v>1572</v>
      </c>
      <c r="AB31" s="38">
        <f t="shared" si="4"/>
        <v>1513840.2012</v>
      </c>
      <c r="AC31" s="40">
        <f t="shared" si="5"/>
        <v>2046626.26884</v>
      </c>
    </row>
    <row r="32" spans="1:29">
      <c r="A32" s="41">
        <v>23</v>
      </c>
      <c r="B32" s="42" t="s">
        <v>90</v>
      </c>
      <c r="C32" s="23">
        <v>0</v>
      </c>
      <c r="D32" s="22">
        <f>C32*Тарифы!B26*$C$5</f>
        <v>0</v>
      </c>
      <c r="E32" s="23">
        <v>0</v>
      </c>
      <c r="F32" s="24">
        <f>E32*Тарифы!C26*$C$5</f>
        <v>0</v>
      </c>
      <c r="G32" s="37">
        <f t="shared" si="0"/>
        <v>0</v>
      </c>
      <c r="H32" s="38">
        <f t="shared" si="0"/>
        <v>0</v>
      </c>
      <c r="I32" s="23">
        <v>0</v>
      </c>
      <c r="J32" s="24">
        <f>I32*Тарифы!D26*$C$5</f>
        <v>0</v>
      </c>
      <c r="K32" s="23">
        <v>0</v>
      </c>
      <c r="L32" s="24">
        <f>K32*Тарифы!E26*$C$5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>
        <v>0</v>
      </c>
      <c r="R32" s="24">
        <f>Q32*Тарифы!F26*$C$5</f>
        <v>0</v>
      </c>
      <c r="S32" s="23">
        <v>0</v>
      </c>
      <c r="T32" s="24">
        <f>S32*Тарифы!G26*$C$5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W32*Тарифы!H26*$C$5</f>
        <v>0</v>
      </c>
      <c r="Y32" s="23">
        <v>0</v>
      </c>
      <c r="Z32" s="24">
        <f>Y32*Тарифы!I26*$C$5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>
      <c r="A33" s="41">
        <v>24</v>
      </c>
      <c r="B33" s="42" t="s">
        <v>91</v>
      </c>
      <c r="C33" s="23">
        <v>1500</v>
      </c>
      <c r="D33" s="22">
        <f>C33*Тарифы!B27*$C$5</f>
        <v>317797.83</v>
      </c>
      <c r="E33" s="23">
        <v>0</v>
      </c>
      <c r="F33" s="24">
        <f>E33*Тарифы!C27*$C$5</f>
        <v>0</v>
      </c>
      <c r="G33" s="37">
        <f t="shared" si="0"/>
        <v>1500</v>
      </c>
      <c r="H33" s="38">
        <f t="shared" si="0"/>
        <v>317797.83</v>
      </c>
      <c r="I33" s="23">
        <v>3179</v>
      </c>
      <c r="J33" s="24">
        <f>I33*Тарифы!D27*$C$5</f>
        <v>673519.53438000008</v>
      </c>
      <c r="K33" s="23">
        <v>343</v>
      </c>
      <c r="L33" s="24">
        <f>K33*Тарифы!E27*$C$5</f>
        <v>72669.77046</v>
      </c>
      <c r="M33" s="37">
        <f t="shared" si="1"/>
        <v>3522</v>
      </c>
      <c r="N33" s="38">
        <f t="shared" si="1"/>
        <v>746189.30484000011</v>
      </c>
      <c r="O33" s="37">
        <f t="shared" si="2"/>
        <v>5022</v>
      </c>
      <c r="P33" s="38">
        <f t="shared" si="2"/>
        <v>1063987.1348400002</v>
      </c>
      <c r="Q33" s="23">
        <v>2776</v>
      </c>
      <c r="R33" s="24">
        <f>Q33*Тарифы!F27*$C$5</f>
        <v>752966.29296000011</v>
      </c>
      <c r="S33" s="23">
        <v>0</v>
      </c>
      <c r="T33" s="24">
        <f>S33*Тарифы!G27*$C$5</f>
        <v>0</v>
      </c>
      <c r="U33" s="39">
        <f t="shared" si="3"/>
        <v>2776</v>
      </c>
      <c r="V33" s="40">
        <f t="shared" si="3"/>
        <v>752966.29296000011</v>
      </c>
      <c r="W33" s="23">
        <v>0</v>
      </c>
      <c r="X33" s="24">
        <f>W33*Тарифы!H27*$C$5</f>
        <v>0</v>
      </c>
      <c r="Y33" s="23">
        <v>0</v>
      </c>
      <c r="Z33" s="24">
        <f>Y33*Тарифы!I27*$C$5</f>
        <v>0</v>
      </c>
      <c r="AA33" s="37">
        <f t="shared" si="4"/>
        <v>0</v>
      </c>
      <c r="AB33" s="38">
        <f t="shared" si="4"/>
        <v>0</v>
      </c>
      <c r="AC33" s="40">
        <f t="shared" si="5"/>
        <v>1816953.4278000002</v>
      </c>
    </row>
    <row r="34" spans="1:29" s="10" customFormat="1">
      <c r="A34" s="43"/>
      <c r="B34" s="44" t="s">
        <v>107</v>
      </c>
      <c r="C34" s="37">
        <f t="shared" ref="C34:AC34" si="6">SUM(C10:C33)</f>
        <v>11622</v>
      </c>
      <c r="D34" s="38">
        <f t="shared" si="6"/>
        <v>3749185.8439200008</v>
      </c>
      <c r="E34" s="37">
        <f t="shared" si="6"/>
        <v>7076</v>
      </c>
      <c r="F34" s="38">
        <f t="shared" si="6"/>
        <v>2528338.5894600009</v>
      </c>
      <c r="G34" s="37">
        <f t="shared" si="6"/>
        <v>18698</v>
      </c>
      <c r="H34" s="38">
        <f t="shared" si="6"/>
        <v>6277524.4333800003</v>
      </c>
      <c r="I34" s="37">
        <f t="shared" si="6"/>
        <v>19844</v>
      </c>
      <c r="J34" s="38">
        <f t="shared" si="6"/>
        <v>6686216.078040001</v>
      </c>
      <c r="K34" s="37">
        <f t="shared" si="6"/>
        <v>2782</v>
      </c>
      <c r="L34" s="38">
        <f t="shared" si="6"/>
        <v>1237917.23496</v>
      </c>
      <c r="M34" s="37">
        <f t="shared" si="6"/>
        <v>22626</v>
      </c>
      <c r="N34" s="38">
        <f t="shared" si="6"/>
        <v>7924133.3130000019</v>
      </c>
      <c r="O34" s="37">
        <f t="shared" si="6"/>
        <v>41324</v>
      </c>
      <c r="P34" s="38">
        <f t="shared" si="6"/>
        <v>14201657.746380001</v>
      </c>
      <c r="Q34" s="39">
        <f t="shared" si="6"/>
        <v>8189</v>
      </c>
      <c r="R34" s="40">
        <f t="shared" si="6"/>
        <v>2805672.6135000004</v>
      </c>
      <c r="S34" s="39">
        <f t="shared" si="6"/>
        <v>2558</v>
      </c>
      <c r="T34" s="40">
        <f t="shared" si="6"/>
        <v>1351893.5629199997</v>
      </c>
      <c r="U34" s="39">
        <f t="shared" si="6"/>
        <v>10747</v>
      </c>
      <c r="V34" s="40">
        <f t="shared" si="6"/>
        <v>4157566.1764199999</v>
      </c>
      <c r="W34" s="37">
        <f t="shared" si="6"/>
        <v>24785</v>
      </c>
      <c r="X34" s="38">
        <f t="shared" si="6"/>
        <v>20923540.263360001</v>
      </c>
      <c r="Y34" s="37">
        <f t="shared" si="6"/>
        <v>7958</v>
      </c>
      <c r="Z34" s="38">
        <f t="shared" si="6"/>
        <v>8649448.4912400004</v>
      </c>
      <c r="AA34" s="37">
        <f t="shared" si="6"/>
        <v>32743</v>
      </c>
      <c r="AB34" s="38">
        <f t="shared" si="6"/>
        <v>29572988.754600003</v>
      </c>
      <c r="AC34" s="40">
        <f t="shared" si="6"/>
        <v>47932212.677399993</v>
      </c>
    </row>
    <row r="37" spans="1:29">
      <c r="A37" s="9"/>
      <c r="B37" s="6"/>
      <c r="C37" s="11"/>
      <c r="D37" s="13"/>
      <c r="E37" s="11"/>
      <c r="F37" s="13"/>
      <c r="G37" s="11"/>
      <c r="H37" s="13"/>
      <c r="I37" s="11"/>
      <c r="J37" s="13"/>
      <c r="K37" s="11"/>
    </row>
    <row r="38" spans="1:29" s="31" customFormat="1" ht="15.75">
      <c r="A38" s="130" t="s">
        <v>111</v>
      </c>
      <c r="B38" s="130"/>
      <c r="C38" s="130"/>
      <c r="D38" s="130"/>
      <c r="E38" s="130"/>
      <c r="F38" s="27">
        <f>F3</f>
        <v>150019</v>
      </c>
      <c r="G38" s="131" t="str">
        <f>VLOOKUP(F38,Списки!$A$1:$B$68,2,0)</f>
        <v>ГБУЗ  " Дигорская ЦРБ"</v>
      </c>
      <c r="H38" s="131"/>
      <c r="I38" s="131"/>
      <c r="J38" s="28" t="s">
        <v>114</v>
      </c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 s="31" customFormat="1" ht="15.75">
      <c r="A39" s="32"/>
      <c r="B39" s="32"/>
      <c r="C39" s="32"/>
      <c r="D39" s="32"/>
      <c r="E39" s="32"/>
      <c r="F39" s="28"/>
      <c r="G39" s="32"/>
      <c r="H39" s="32"/>
      <c r="I39" s="32"/>
      <c r="J39" s="28"/>
      <c r="K39" s="29"/>
      <c r="L39" s="30"/>
      <c r="M39" s="29"/>
      <c r="N39" s="30"/>
      <c r="O39" s="29"/>
      <c r="P39" s="30"/>
      <c r="Q39" s="29"/>
      <c r="R39" s="30"/>
      <c r="S39" s="29"/>
      <c r="T39" s="30"/>
      <c r="U39" s="29"/>
      <c r="V39" s="30"/>
      <c r="W39" s="29"/>
      <c r="X39" s="30"/>
      <c r="Y39" s="29"/>
      <c r="Z39" s="30"/>
      <c r="AA39" s="29"/>
      <c r="AB39" s="30"/>
      <c r="AC39" s="30"/>
    </row>
    <row r="40" spans="1:29">
      <c r="A40" s="9"/>
      <c r="B40" s="45" t="s">
        <v>113</v>
      </c>
      <c r="C40" s="46">
        <f>VLOOKUP(F38,Списки!$A$1:$C$68,3,0)</f>
        <v>0.91800000000000004</v>
      </c>
      <c r="D40" s="14"/>
      <c r="E40" s="11"/>
      <c r="F40" s="13"/>
      <c r="G40" s="11"/>
      <c r="H40" s="13"/>
      <c r="I40" s="11"/>
      <c r="J40" s="13"/>
      <c r="K40" s="11"/>
    </row>
    <row r="41" spans="1:29" s="7" customFormat="1" ht="15" customHeight="1">
      <c r="A41" s="122" t="s">
        <v>94</v>
      </c>
      <c r="B41" s="129" t="s">
        <v>92</v>
      </c>
      <c r="C41" s="124" t="s">
        <v>99</v>
      </c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6"/>
      <c r="Q41" s="122" t="s">
        <v>96</v>
      </c>
      <c r="R41" s="122"/>
      <c r="S41" s="122"/>
      <c r="T41" s="122"/>
      <c r="U41" s="122"/>
      <c r="V41" s="122"/>
      <c r="W41" s="114" t="s">
        <v>97</v>
      </c>
      <c r="X41" s="114"/>
      <c r="Y41" s="114"/>
      <c r="Z41" s="114"/>
      <c r="AA41" s="114"/>
      <c r="AB41" s="114"/>
      <c r="AC41" s="111" t="s">
        <v>106</v>
      </c>
    </row>
    <row r="42" spans="1:29" s="7" customFormat="1" ht="15" customHeight="1">
      <c r="A42" s="122"/>
      <c r="B42" s="129"/>
      <c r="C42" s="127" t="s">
        <v>95</v>
      </c>
      <c r="D42" s="127"/>
      <c r="E42" s="127"/>
      <c r="F42" s="127"/>
      <c r="G42" s="127"/>
      <c r="H42" s="127"/>
      <c r="I42" s="128" t="s">
        <v>110</v>
      </c>
      <c r="J42" s="128"/>
      <c r="K42" s="128"/>
      <c r="L42" s="128"/>
      <c r="M42" s="128"/>
      <c r="N42" s="128"/>
      <c r="O42" s="117" t="s">
        <v>100</v>
      </c>
      <c r="P42" s="118"/>
      <c r="Q42" s="122"/>
      <c r="R42" s="122"/>
      <c r="S42" s="122"/>
      <c r="T42" s="122"/>
      <c r="U42" s="122"/>
      <c r="V42" s="122"/>
      <c r="W42" s="114"/>
      <c r="X42" s="114"/>
      <c r="Y42" s="114"/>
      <c r="Z42" s="114"/>
      <c r="AA42" s="114"/>
      <c r="AB42" s="114"/>
      <c r="AC42" s="112"/>
    </row>
    <row r="43" spans="1:29" s="7" customFormat="1" ht="14.25">
      <c r="A43" s="122"/>
      <c r="B43" s="129"/>
      <c r="C43" s="115" t="s">
        <v>101</v>
      </c>
      <c r="D43" s="116" t="s">
        <v>102</v>
      </c>
      <c r="E43" s="115" t="s">
        <v>103</v>
      </c>
      <c r="F43" s="116" t="s">
        <v>104</v>
      </c>
      <c r="G43" s="127" t="s">
        <v>100</v>
      </c>
      <c r="H43" s="127"/>
      <c r="I43" s="115" t="s">
        <v>101</v>
      </c>
      <c r="J43" s="116" t="s">
        <v>102</v>
      </c>
      <c r="K43" s="115" t="s">
        <v>103</v>
      </c>
      <c r="L43" s="116" t="s">
        <v>104</v>
      </c>
      <c r="M43" s="127" t="s">
        <v>100</v>
      </c>
      <c r="N43" s="127"/>
      <c r="O43" s="119"/>
      <c r="P43" s="120"/>
      <c r="Q43" s="121" t="s">
        <v>101</v>
      </c>
      <c r="R43" s="123" t="s">
        <v>102</v>
      </c>
      <c r="S43" s="121" t="s">
        <v>103</v>
      </c>
      <c r="T43" s="123" t="s">
        <v>104</v>
      </c>
      <c r="U43" s="122" t="s">
        <v>100</v>
      </c>
      <c r="V43" s="122"/>
      <c r="W43" s="115" t="s">
        <v>101</v>
      </c>
      <c r="X43" s="116" t="s">
        <v>102</v>
      </c>
      <c r="Y43" s="115" t="s">
        <v>103</v>
      </c>
      <c r="Z43" s="116" t="s">
        <v>104</v>
      </c>
      <c r="AA43" s="114" t="s">
        <v>100</v>
      </c>
      <c r="AB43" s="114"/>
      <c r="AC43" s="113"/>
    </row>
    <row r="44" spans="1:29" s="8" customFormat="1" ht="14.25">
      <c r="A44" s="122"/>
      <c r="B44" s="129"/>
      <c r="C44" s="115"/>
      <c r="D44" s="116"/>
      <c r="E44" s="115"/>
      <c r="F44" s="116"/>
      <c r="G44" s="35" t="s">
        <v>105</v>
      </c>
      <c r="H44" s="36" t="s">
        <v>98</v>
      </c>
      <c r="I44" s="115"/>
      <c r="J44" s="116"/>
      <c r="K44" s="115"/>
      <c r="L44" s="116"/>
      <c r="M44" s="35" t="s">
        <v>105</v>
      </c>
      <c r="N44" s="36" t="s">
        <v>98</v>
      </c>
      <c r="O44" s="35" t="s">
        <v>105</v>
      </c>
      <c r="P44" s="36" t="s">
        <v>98</v>
      </c>
      <c r="Q44" s="121"/>
      <c r="R44" s="123"/>
      <c r="S44" s="121"/>
      <c r="T44" s="123"/>
      <c r="U44" s="33" t="s">
        <v>105</v>
      </c>
      <c r="V44" s="34" t="s">
        <v>98</v>
      </c>
      <c r="W44" s="115"/>
      <c r="X44" s="116"/>
      <c r="Y44" s="115"/>
      <c r="Z44" s="116"/>
      <c r="AA44" s="35" t="s">
        <v>105</v>
      </c>
      <c r="AB44" s="36" t="s">
        <v>98</v>
      </c>
      <c r="AC44" s="34" t="s">
        <v>98</v>
      </c>
    </row>
    <row r="45" spans="1:29">
      <c r="A45" s="41">
        <v>1</v>
      </c>
      <c r="B45" s="42" t="s">
        <v>68</v>
      </c>
      <c r="C45" s="21">
        <v>0</v>
      </c>
      <c r="D45" s="22">
        <f>C45*Тарифы!B4*$C$5</f>
        <v>0</v>
      </c>
      <c r="E45" s="23">
        <v>0</v>
      </c>
      <c r="F45" s="24">
        <f>E45*Тарифы!C4*$C$5</f>
        <v>0</v>
      </c>
      <c r="G45" s="37">
        <f>C45+E45</f>
        <v>0</v>
      </c>
      <c r="H45" s="38">
        <f>D45+F45</f>
        <v>0</v>
      </c>
      <c r="I45" s="23">
        <v>0</v>
      </c>
      <c r="J45" s="24">
        <f>I45*Тарифы!D4*$C$5</f>
        <v>0</v>
      </c>
      <c r="K45" s="23">
        <v>0</v>
      </c>
      <c r="L45" s="24">
        <f>K45*Тарифы!E4*$C$5</f>
        <v>0</v>
      </c>
      <c r="M45" s="37">
        <f>I45+K45</f>
        <v>0</v>
      </c>
      <c r="N45" s="38">
        <f>J45+L45</f>
        <v>0</v>
      </c>
      <c r="O45" s="37">
        <f>G45+M45</f>
        <v>0</v>
      </c>
      <c r="P45" s="38">
        <f>H45+N45</f>
        <v>0</v>
      </c>
      <c r="Q45" s="23">
        <v>0</v>
      </c>
      <c r="R45" s="24">
        <f>Q45*Тарифы!F4*$C$5</f>
        <v>0</v>
      </c>
      <c r="S45" s="23">
        <v>0</v>
      </c>
      <c r="T45" s="24">
        <f>S45*Тарифы!G4*$C$5</f>
        <v>0</v>
      </c>
      <c r="U45" s="39">
        <f>Q45+S45</f>
        <v>0</v>
      </c>
      <c r="V45" s="40">
        <f>R45+T45</f>
        <v>0</v>
      </c>
      <c r="W45" s="23">
        <v>0</v>
      </c>
      <c r="X45" s="24">
        <f>W45*Тарифы!H4*$C$5</f>
        <v>0</v>
      </c>
      <c r="Y45" s="23">
        <v>0</v>
      </c>
      <c r="Z45" s="24">
        <f>Y45*Тарифы!I4*$C$5</f>
        <v>0</v>
      </c>
      <c r="AA45" s="37">
        <f>W45+Y45</f>
        <v>0</v>
      </c>
      <c r="AB45" s="38">
        <f>X45+Z45</f>
        <v>0</v>
      </c>
      <c r="AC45" s="40">
        <f>P45+V45+AB45</f>
        <v>0</v>
      </c>
    </row>
    <row r="46" spans="1:29">
      <c r="A46" s="41">
        <v>2</v>
      </c>
      <c r="B46" s="42" t="s">
        <v>69</v>
      </c>
      <c r="C46" s="21">
        <v>0</v>
      </c>
      <c r="D46" s="22">
        <f>C46*Тарифы!B5*$C$5</f>
        <v>0</v>
      </c>
      <c r="E46" s="23">
        <v>125</v>
      </c>
      <c r="F46" s="24">
        <f>E46*Тарифы!C5*$C$5</f>
        <v>53255.475000000006</v>
      </c>
      <c r="G46" s="37">
        <f t="shared" ref="G46:H68" si="7">C46+E46</f>
        <v>125</v>
      </c>
      <c r="H46" s="38">
        <f t="shared" si="7"/>
        <v>53255.475000000006</v>
      </c>
      <c r="I46" s="23">
        <v>0</v>
      </c>
      <c r="J46" s="24">
        <f>I46*Тарифы!D5*$C$5</f>
        <v>0</v>
      </c>
      <c r="K46" s="23">
        <v>0</v>
      </c>
      <c r="L46" s="24">
        <f>K46*Тарифы!E5*$C$5</f>
        <v>0</v>
      </c>
      <c r="M46" s="37">
        <f t="shared" ref="M46:N68" si="8">I46+K46</f>
        <v>0</v>
      </c>
      <c r="N46" s="38">
        <f t="shared" si="8"/>
        <v>0</v>
      </c>
      <c r="O46" s="37">
        <f t="shared" ref="O46:P68" si="9">G46+M46</f>
        <v>125</v>
      </c>
      <c r="P46" s="38">
        <f t="shared" si="9"/>
        <v>53255.475000000006</v>
      </c>
      <c r="Q46" s="23">
        <v>0</v>
      </c>
      <c r="R46" s="24">
        <f>Q46*Тарифы!F5*$C$5</f>
        <v>0</v>
      </c>
      <c r="S46" s="23">
        <v>39.799999999999997</v>
      </c>
      <c r="T46" s="24">
        <f>S46*Тарифы!G5*$C$5</f>
        <v>21708.832787999996</v>
      </c>
      <c r="U46" s="39">
        <f t="shared" ref="U46:V68" si="10">Q46+S46</f>
        <v>39.799999999999997</v>
      </c>
      <c r="V46" s="40">
        <f t="shared" si="10"/>
        <v>21708.832787999996</v>
      </c>
      <c r="W46" s="23">
        <v>0</v>
      </c>
      <c r="X46" s="24">
        <f>W46*Тарифы!H5*$C$5</f>
        <v>0</v>
      </c>
      <c r="Y46" s="23">
        <v>114</v>
      </c>
      <c r="Z46" s="24">
        <f>Y46*Тарифы!I5*$C$5</f>
        <v>131862.56651999999</v>
      </c>
      <c r="AA46" s="37">
        <f t="shared" ref="AA46:AB68" si="11">W46+Y46</f>
        <v>114</v>
      </c>
      <c r="AB46" s="38">
        <f t="shared" si="11"/>
        <v>131862.56651999999</v>
      </c>
      <c r="AC46" s="40">
        <f t="shared" ref="AC46:AC68" si="12">P46+V46+AB46</f>
        <v>206826.874308</v>
      </c>
    </row>
    <row r="47" spans="1:29">
      <c r="A47" s="41">
        <v>3</v>
      </c>
      <c r="B47" s="42" t="s">
        <v>70</v>
      </c>
      <c r="C47" s="21">
        <v>327</v>
      </c>
      <c r="D47" s="22">
        <f>C47*Тарифы!B6*$C$5</f>
        <v>92382.241500000004</v>
      </c>
      <c r="E47" s="23">
        <v>0</v>
      </c>
      <c r="F47" s="24">
        <f>E47*Тарифы!C6*$C$5</f>
        <v>0</v>
      </c>
      <c r="G47" s="37">
        <f t="shared" si="7"/>
        <v>327</v>
      </c>
      <c r="H47" s="38">
        <f t="shared" si="7"/>
        <v>92382.241500000004</v>
      </c>
      <c r="I47" s="23">
        <v>0</v>
      </c>
      <c r="J47" s="24">
        <f>I47*Тарифы!D6*$C$5</f>
        <v>0</v>
      </c>
      <c r="K47" s="23">
        <v>0</v>
      </c>
      <c r="L47" s="24">
        <f>K47*Тарифы!E6*$C$5</f>
        <v>0</v>
      </c>
      <c r="M47" s="37">
        <f t="shared" si="8"/>
        <v>0</v>
      </c>
      <c r="N47" s="38">
        <f t="shared" si="8"/>
        <v>0</v>
      </c>
      <c r="O47" s="37">
        <f t="shared" si="9"/>
        <v>327</v>
      </c>
      <c r="P47" s="38">
        <f t="shared" si="9"/>
        <v>92382.241500000004</v>
      </c>
      <c r="Q47" s="23">
        <v>182</v>
      </c>
      <c r="R47" s="24">
        <f>Q47*Тарифы!F6*$C$5</f>
        <v>65827.944000000003</v>
      </c>
      <c r="S47" s="23">
        <v>0</v>
      </c>
      <c r="T47" s="24">
        <f>S47*Тарифы!G6*$C$5</f>
        <v>0</v>
      </c>
      <c r="U47" s="39">
        <f t="shared" si="10"/>
        <v>182</v>
      </c>
      <c r="V47" s="40">
        <f t="shared" si="10"/>
        <v>65827.944000000003</v>
      </c>
      <c r="W47" s="23">
        <v>284</v>
      </c>
      <c r="X47" s="24">
        <f>W47*Тарифы!H6*$C$5</f>
        <v>212868.74088</v>
      </c>
      <c r="Y47" s="23">
        <v>0</v>
      </c>
      <c r="Z47" s="24">
        <f>Y47*Тарифы!I6*$C$5</f>
        <v>0</v>
      </c>
      <c r="AA47" s="37">
        <f t="shared" si="11"/>
        <v>284</v>
      </c>
      <c r="AB47" s="38">
        <f t="shared" si="11"/>
        <v>212868.74088</v>
      </c>
      <c r="AC47" s="40">
        <f t="shared" si="12"/>
        <v>371078.92638000002</v>
      </c>
    </row>
    <row r="48" spans="1:29">
      <c r="A48" s="41">
        <v>4</v>
      </c>
      <c r="B48" s="42" t="s">
        <v>71</v>
      </c>
      <c r="C48" s="21">
        <v>0</v>
      </c>
      <c r="D48" s="22">
        <f>C48*Тарифы!B7*$C$5</f>
        <v>0</v>
      </c>
      <c r="E48" s="23">
        <v>0</v>
      </c>
      <c r="F48" s="24">
        <f>E48*Тарифы!C7*$C$5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I48*Тарифы!D7*$C$5</f>
        <v>0</v>
      </c>
      <c r="K48" s="23">
        <v>0</v>
      </c>
      <c r="L48" s="24">
        <f>K48*Тарифы!E7*$C$5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Q48*Тарифы!F7*$C$5</f>
        <v>0</v>
      </c>
      <c r="S48" s="23">
        <v>0</v>
      </c>
      <c r="T48" s="24">
        <f>S48*Тарифы!G7*$C$5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W48*Тарифы!H7*$C$5</f>
        <v>0</v>
      </c>
      <c r="Y48" s="23">
        <v>0</v>
      </c>
      <c r="Z48" s="24">
        <f>Y48*Тарифы!I7*$C$5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5</v>
      </c>
      <c r="B49" s="42" t="s">
        <v>72</v>
      </c>
      <c r="C49" s="21">
        <v>0</v>
      </c>
      <c r="D49" s="22">
        <f>C49*Тарифы!B8*$C$5</f>
        <v>0</v>
      </c>
      <c r="E49" s="23">
        <v>0</v>
      </c>
      <c r="F49" s="24">
        <f>E49*Тарифы!C8*$C$5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I49*Тарифы!D8*$C$5</f>
        <v>0</v>
      </c>
      <c r="K49" s="23">
        <v>0</v>
      </c>
      <c r="L49" s="24">
        <f>K49*Тарифы!E8*$C$5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Q49*Тарифы!F8*$C$5</f>
        <v>0</v>
      </c>
      <c r="S49" s="23">
        <v>0</v>
      </c>
      <c r="T49" s="24">
        <f>S49*Тарифы!G8*$C$5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W49*Тарифы!H8*$C$5</f>
        <v>0</v>
      </c>
      <c r="Y49" s="23">
        <v>0</v>
      </c>
      <c r="Z49" s="24">
        <f>Y49*Тарифы!I8*$C$5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6</v>
      </c>
      <c r="B50" s="42" t="s">
        <v>73</v>
      </c>
      <c r="C50" s="21">
        <v>0</v>
      </c>
      <c r="D50" s="22">
        <f>C50*Тарифы!B9*$C$5</f>
        <v>0</v>
      </c>
      <c r="E50" s="23">
        <v>0</v>
      </c>
      <c r="F50" s="24">
        <f>E50*Тарифы!C9*$C$5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I50*Тарифы!D9*$C$5</f>
        <v>0</v>
      </c>
      <c r="K50" s="23">
        <v>0</v>
      </c>
      <c r="L50" s="24">
        <f>K50*Тарифы!E9*$C$5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Q50*Тарифы!F9*$C$5</f>
        <v>0</v>
      </c>
      <c r="S50" s="23">
        <v>0</v>
      </c>
      <c r="T50" s="24">
        <f>S50*Тарифы!G9*$C$5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W50*Тарифы!H9*$C$5</f>
        <v>0</v>
      </c>
      <c r="Y50" s="23">
        <v>0</v>
      </c>
      <c r="Z50" s="24">
        <f>Y50*Тарифы!I9*$C$5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7</v>
      </c>
      <c r="B51" s="42" t="s">
        <v>74</v>
      </c>
      <c r="C51" s="21">
        <v>0</v>
      </c>
      <c r="D51" s="22">
        <f>C51*Тарифы!B10*$C$5</f>
        <v>0</v>
      </c>
      <c r="E51" s="23">
        <v>0</v>
      </c>
      <c r="F51" s="24">
        <f>E51*Тарифы!C10*$C$5</f>
        <v>0</v>
      </c>
      <c r="G51" s="37">
        <f t="shared" si="7"/>
        <v>0</v>
      </c>
      <c r="H51" s="38">
        <f t="shared" si="7"/>
        <v>0</v>
      </c>
      <c r="I51" s="23">
        <v>0</v>
      </c>
      <c r="J51" s="24">
        <f>I51*Тарифы!D10*$C$5</f>
        <v>0</v>
      </c>
      <c r="K51" s="23">
        <v>0</v>
      </c>
      <c r="L51" s="24">
        <f>K51*Тарифы!E10*$C$5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>
        <v>0</v>
      </c>
      <c r="R51" s="24">
        <f>Q51*Тарифы!F10*$C$5</f>
        <v>0</v>
      </c>
      <c r="S51" s="23">
        <v>0</v>
      </c>
      <c r="T51" s="24">
        <f>S51*Тарифы!G10*$C$5</f>
        <v>0</v>
      </c>
      <c r="U51" s="39">
        <f t="shared" si="10"/>
        <v>0</v>
      </c>
      <c r="V51" s="40">
        <f t="shared" si="10"/>
        <v>0</v>
      </c>
      <c r="W51" s="23">
        <v>0</v>
      </c>
      <c r="X51" s="24">
        <f>W51*Тарифы!H10*$C$5</f>
        <v>0</v>
      </c>
      <c r="Y51" s="23">
        <v>0</v>
      </c>
      <c r="Z51" s="24">
        <f>Y51*Тарифы!I10*$C$5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8</v>
      </c>
      <c r="B52" s="42" t="s">
        <v>75</v>
      </c>
      <c r="C52" s="21">
        <v>26</v>
      </c>
      <c r="D52" s="22">
        <f>C52*Тарифы!B11*$C$5</f>
        <v>14063.025600000001</v>
      </c>
      <c r="E52" s="23">
        <v>0</v>
      </c>
      <c r="F52" s="24">
        <f>E52*Тарифы!C11*$C$5</f>
        <v>0</v>
      </c>
      <c r="G52" s="37">
        <f t="shared" si="7"/>
        <v>26</v>
      </c>
      <c r="H52" s="38">
        <f t="shared" si="7"/>
        <v>14063.025600000001</v>
      </c>
      <c r="I52" s="23">
        <v>0</v>
      </c>
      <c r="J52" s="24">
        <f>I52*Тарифы!D11*$C$5</f>
        <v>0</v>
      </c>
      <c r="K52" s="23">
        <v>0</v>
      </c>
      <c r="L52" s="24">
        <f>K52*Тарифы!E11*$C$5</f>
        <v>0</v>
      </c>
      <c r="M52" s="37">
        <f t="shared" si="8"/>
        <v>0</v>
      </c>
      <c r="N52" s="38">
        <f t="shared" si="8"/>
        <v>0</v>
      </c>
      <c r="O52" s="37">
        <f t="shared" si="9"/>
        <v>26</v>
      </c>
      <c r="P52" s="38">
        <f t="shared" si="9"/>
        <v>14063.025600000001</v>
      </c>
      <c r="Q52" s="23">
        <v>0</v>
      </c>
      <c r="R52" s="24">
        <f>Q52*Тарифы!F11*$C$5</f>
        <v>0</v>
      </c>
      <c r="S52" s="23">
        <v>0</v>
      </c>
      <c r="T52" s="24">
        <f>S52*Тарифы!G11*$C$5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W52*Тарифы!H11*$C$5</f>
        <v>0</v>
      </c>
      <c r="Y52" s="23">
        <v>0</v>
      </c>
      <c r="Z52" s="24">
        <f>Y52*Тарифы!I11*$C$5</f>
        <v>0</v>
      </c>
      <c r="AA52" s="37">
        <f t="shared" si="11"/>
        <v>0</v>
      </c>
      <c r="AB52" s="38">
        <f t="shared" si="11"/>
        <v>0</v>
      </c>
      <c r="AC52" s="40">
        <f t="shared" si="12"/>
        <v>14063.025600000001</v>
      </c>
    </row>
    <row r="53" spans="1:29">
      <c r="A53" s="41">
        <v>9</v>
      </c>
      <c r="B53" s="42" t="s">
        <v>76</v>
      </c>
      <c r="C53" s="21">
        <v>0</v>
      </c>
      <c r="D53" s="22">
        <f>C53*Тарифы!B12*$C$5</f>
        <v>0</v>
      </c>
      <c r="E53" s="23">
        <v>0</v>
      </c>
      <c r="F53" s="24">
        <f>E53*Тарифы!C12*$C$5</f>
        <v>0</v>
      </c>
      <c r="G53" s="37">
        <f t="shared" si="7"/>
        <v>0</v>
      </c>
      <c r="H53" s="38">
        <f t="shared" si="7"/>
        <v>0</v>
      </c>
      <c r="I53" s="23">
        <v>0</v>
      </c>
      <c r="J53" s="24">
        <f>I53*Тарифы!D12*$C$5</f>
        <v>0</v>
      </c>
      <c r="K53" s="23">
        <v>0</v>
      </c>
      <c r="L53" s="24">
        <f>K53*Тарифы!E12*$C$5</f>
        <v>0</v>
      </c>
      <c r="M53" s="37">
        <f t="shared" si="8"/>
        <v>0</v>
      </c>
      <c r="N53" s="38">
        <f t="shared" si="8"/>
        <v>0</v>
      </c>
      <c r="O53" s="37">
        <f t="shared" si="9"/>
        <v>0</v>
      </c>
      <c r="P53" s="38">
        <f t="shared" si="9"/>
        <v>0</v>
      </c>
      <c r="Q53" s="23">
        <v>0</v>
      </c>
      <c r="R53" s="24">
        <f>Q53*Тарифы!F12*$C$5</f>
        <v>0</v>
      </c>
      <c r="S53" s="23">
        <v>0</v>
      </c>
      <c r="T53" s="24">
        <f>S53*Тарифы!G12*$C$5</f>
        <v>0</v>
      </c>
      <c r="U53" s="39">
        <f t="shared" si="10"/>
        <v>0</v>
      </c>
      <c r="V53" s="40">
        <f t="shared" si="10"/>
        <v>0</v>
      </c>
      <c r="W53" s="23">
        <v>0</v>
      </c>
      <c r="X53" s="24">
        <f>W53*Тарифы!H12*$C$5</f>
        <v>0</v>
      </c>
      <c r="Y53" s="23">
        <v>0</v>
      </c>
      <c r="Z53" s="24">
        <f>Y53*Тарифы!I12*$C$5</f>
        <v>0</v>
      </c>
      <c r="AA53" s="37">
        <f t="shared" si="11"/>
        <v>0</v>
      </c>
      <c r="AB53" s="38">
        <f t="shared" si="11"/>
        <v>0</v>
      </c>
      <c r="AC53" s="40">
        <f t="shared" si="12"/>
        <v>0</v>
      </c>
    </row>
    <row r="54" spans="1:29">
      <c r="A54" s="41">
        <v>10</v>
      </c>
      <c r="B54" s="42" t="s">
        <v>77</v>
      </c>
      <c r="C54" s="21">
        <v>16</v>
      </c>
      <c r="D54" s="22">
        <f>C54*Тарифы!B13*$C$5</f>
        <v>5276.3702400000002</v>
      </c>
      <c r="E54" s="23">
        <v>7</v>
      </c>
      <c r="F54" s="24">
        <f>E54*Тарифы!C13*$C$5</f>
        <v>2479.2793200000001</v>
      </c>
      <c r="G54" s="37">
        <f t="shared" si="7"/>
        <v>23</v>
      </c>
      <c r="H54" s="38">
        <f t="shared" si="7"/>
        <v>7755.6495599999998</v>
      </c>
      <c r="I54" s="23">
        <v>8</v>
      </c>
      <c r="J54" s="24">
        <f>I54*Тарифы!D13*$C$5</f>
        <v>3297.7497600000002</v>
      </c>
      <c r="K54" s="23">
        <v>0</v>
      </c>
      <c r="L54" s="24">
        <f>K54*Тарифы!E13*$C$5</f>
        <v>0</v>
      </c>
      <c r="M54" s="37">
        <f t="shared" si="8"/>
        <v>8</v>
      </c>
      <c r="N54" s="38">
        <f t="shared" si="8"/>
        <v>3297.7497600000002</v>
      </c>
      <c r="O54" s="37">
        <f t="shared" si="9"/>
        <v>31</v>
      </c>
      <c r="P54" s="38">
        <f t="shared" si="9"/>
        <v>11053.39932</v>
      </c>
      <c r="Q54" s="23">
        <v>16</v>
      </c>
      <c r="R54" s="24">
        <f>Q54*Тарифы!F13*$C$5</f>
        <v>6755.1580800000011</v>
      </c>
      <c r="S54" s="23">
        <v>0</v>
      </c>
      <c r="T54" s="24">
        <f>S54*Тарифы!G13*$C$5</f>
        <v>0</v>
      </c>
      <c r="U54" s="39">
        <f t="shared" si="10"/>
        <v>16</v>
      </c>
      <c r="V54" s="40">
        <f t="shared" si="10"/>
        <v>6755.1580800000011</v>
      </c>
      <c r="W54" s="23">
        <v>148</v>
      </c>
      <c r="X54" s="24">
        <f>W54*Тарифы!H13*$C$5</f>
        <v>138321.77976</v>
      </c>
      <c r="Y54" s="23">
        <v>0</v>
      </c>
      <c r="Z54" s="24">
        <f>Y54*Тарифы!I13*$C$5</f>
        <v>0</v>
      </c>
      <c r="AA54" s="37">
        <f t="shared" si="11"/>
        <v>148</v>
      </c>
      <c r="AB54" s="38">
        <f t="shared" si="11"/>
        <v>138321.77976</v>
      </c>
      <c r="AC54" s="40">
        <f t="shared" si="12"/>
        <v>156130.33716</v>
      </c>
    </row>
    <row r="55" spans="1:29">
      <c r="A55" s="41">
        <v>11</v>
      </c>
      <c r="B55" s="42" t="s">
        <v>78</v>
      </c>
      <c r="C55" s="21">
        <v>0</v>
      </c>
      <c r="D55" s="22">
        <f>C55*Тарифы!B14*$C$5</f>
        <v>0</v>
      </c>
      <c r="E55" s="23">
        <v>0</v>
      </c>
      <c r="F55" s="24">
        <f>E55*Тарифы!C14*$C$5</f>
        <v>0</v>
      </c>
      <c r="G55" s="37">
        <f t="shared" si="7"/>
        <v>0</v>
      </c>
      <c r="H55" s="38">
        <f t="shared" si="7"/>
        <v>0</v>
      </c>
      <c r="I55" s="23">
        <v>20</v>
      </c>
      <c r="J55" s="24">
        <f>I55*Тарифы!D14*$C$5</f>
        <v>10573.524000000001</v>
      </c>
      <c r="K55" s="23">
        <v>0</v>
      </c>
      <c r="L55" s="24">
        <f>K55*Тарифы!E14*$C$5</f>
        <v>0</v>
      </c>
      <c r="M55" s="37">
        <f t="shared" si="8"/>
        <v>20</v>
      </c>
      <c r="N55" s="38">
        <f t="shared" si="8"/>
        <v>10573.524000000001</v>
      </c>
      <c r="O55" s="37">
        <f t="shared" si="9"/>
        <v>20</v>
      </c>
      <c r="P55" s="38">
        <f t="shared" si="9"/>
        <v>10573.524000000001</v>
      </c>
      <c r="Q55" s="23">
        <v>0</v>
      </c>
      <c r="R55" s="24">
        <f>Q55*Тарифы!F14*$C$5</f>
        <v>0</v>
      </c>
      <c r="S55" s="23">
        <v>0</v>
      </c>
      <c r="T55" s="24">
        <f>S55*Тарифы!G14*$C$5</f>
        <v>0</v>
      </c>
      <c r="U55" s="39">
        <f t="shared" si="10"/>
        <v>0</v>
      </c>
      <c r="V55" s="40">
        <f t="shared" si="10"/>
        <v>0</v>
      </c>
      <c r="W55" s="23">
        <v>0</v>
      </c>
      <c r="X55" s="24">
        <f>W55*Тарифы!H14*$C$5</f>
        <v>0</v>
      </c>
      <c r="Y55" s="23">
        <v>0</v>
      </c>
      <c r="Z55" s="24">
        <f>Y55*Тарифы!I14*$C$5</f>
        <v>0</v>
      </c>
      <c r="AA55" s="37">
        <f t="shared" si="11"/>
        <v>0</v>
      </c>
      <c r="AB55" s="38">
        <f t="shared" si="11"/>
        <v>0</v>
      </c>
      <c r="AC55" s="40">
        <f t="shared" si="12"/>
        <v>10573.524000000001</v>
      </c>
    </row>
    <row r="56" spans="1:29">
      <c r="A56" s="41">
        <v>12</v>
      </c>
      <c r="B56" s="42" t="s">
        <v>79</v>
      </c>
      <c r="C56" s="21">
        <v>0</v>
      </c>
      <c r="D56" s="22">
        <f>C56*Тарифы!B15*$C$5</f>
        <v>0</v>
      </c>
      <c r="E56" s="23">
        <v>0</v>
      </c>
      <c r="F56" s="24">
        <f>E56*Тарифы!C15*$C$5</f>
        <v>0</v>
      </c>
      <c r="G56" s="37">
        <f t="shared" si="7"/>
        <v>0</v>
      </c>
      <c r="H56" s="38">
        <f t="shared" si="7"/>
        <v>0</v>
      </c>
      <c r="I56" s="23">
        <v>25</v>
      </c>
      <c r="J56" s="24">
        <f>I56*Тарифы!D15*$C$5</f>
        <v>9399.1725000000006</v>
      </c>
      <c r="K56" s="23">
        <v>9</v>
      </c>
      <c r="L56" s="24">
        <f>K56*Тарифы!E15*$C$5</f>
        <v>3397.4170199999999</v>
      </c>
      <c r="M56" s="37">
        <f t="shared" si="8"/>
        <v>34</v>
      </c>
      <c r="N56" s="38">
        <f t="shared" si="8"/>
        <v>12796.589520000001</v>
      </c>
      <c r="O56" s="37">
        <f t="shared" si="9"/>
        <v>34</v>
      </c>
      <c r="P56" s="38">
        <f t="shared" si="9"/>
        <v>12796.589520000001</v>
      </c>
      <c r="Q56" s="23">
        <v>19</v>
      </c>
      <c r="R56" s="24">
        <f>Q56*Тарифы!F15*$C$5</f>
        <v>7316.3957400000008</v>
      </c>
      <c r="S56" s="23">
        <v>0</v>
      </c>
      <c r="T56" s="24">
        <f>S56*Тарифы!G15*$C$5</f>
        <v>0</v>
      </c>
      <c r="U56" s="39">
        <f t="shared" si="10"/>
        <v>19</v>
      </c>
      <c r="V56" s="40">
        <f t="shared" si="10"/>
        <v>7316.3957400000008</v>
      </c>
      <c r="W56" s="23">
        <v>158</v>
      </c>
      <c r="X56" s="24">
        <f>W56*Тарифы!H15*$C$5</f>
        <v>138895.58484</v>
      </c>
      <c r="Y56" s="23">
        <v>0</v>
      </c>
      <c r="Z56" s="24">
        <f>Y56*Тарифы!I15*$C$5</f>
        <v>0</v>
      </c>
      <c r="AA56" s="37">
        <f t="shared" si="11"/>
        <v>158</v>
      </c>
      <c r="AB56" s="38">
        <f t="shared" si="11"/>
        <v>138895.58484</v>
      </c>
      <c r="AC56" s="40">
        <f t="shared" si="12"/>
        <v>159008.57010000001</v>
      </c>
    </row>
    <row r="57" spans="1:29">
      <c r="A57" s="41">
        <v>13</v>
      </c>
      <c r="B57" s="42" t="s">
        <v>80</v>
      </c>
      <c r="C57" s="21">
        <v>0</v>
      </c>
      <c r="D57" s="22">
        <f>C57*Тарифы!B16*$C$5</f>
        <v>0</v>
      </c>
      <c r="E57" s="23">
        <v>0</v>
      </c>
      <c r="F57" s="24">
        <f>E57*Тарифы!C16*$C$5</f>
        <v>0</v>
      </c>
      <c r="G57" s="37">
        <f t="shared" si="7"/>
        <v>0</v>
      </c>
      <c r="H57" s="38">
        <f t="shared" si="7"/>
        <v>0</v>
      </c>
      <c r="I57" s="23">
        <v>19</v>
      </c>
      <c r="J57" s="24">
        <f>I57*Тарифы!D16*$C$5</f>
        <v>7143.3711000000003</v>
      </c>
      <c r="K57" s="23">
        <v>0</v>
      </c>
      <c r="L57" s="24">
        <f>K57*Тарифы!E16*$C$5</f>
        <v>0</v>
      </c>
      <c r="M57" s="37">
        <f t="shared" si="8"/>
        <v>19</v>
      </c>
      <c r="N57" s="38">
        <f t="shared" si="8"/>
        <v>7143.3711000000003</v>
      </c>
      <c r="O57" s="37">
        <f t="shared" si="9"/>
        <v>19</v>
      </c>
      <c r="P57" s="38">
        <f t="shared" si="9"/>
        <v>7143.3711000000003</v>
      </c>
      <c r="Q57" s="23">
        <v>0</v>
      </c>
      <c r="R57" s="24">
        <f>Q57*Тарифы!F16*$C$5</f>
        <v>0</v>
      </c>
      <c r="S57" s="23">
        <v>0</v>
      </c>
      <c r="T57" s="24">
        <f>S57*Тарифы!G16*$C$5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W57*Тарифы!H16*$C$5</f>
        <v>0</v>
      </c>
      <c r="Y57" s="23">
        <v>0</v>
      </c>
      <c r="Z57" s="24">
        <f>Y57*Тарифы!I16*$C$5</f>
        <v>0</v>
      </c>
      <c r="AA57" s="37">
        <f t="shared" si="11"/>
        <v>0</v>
      </c>
      <c r="AB57" s="38">
        <f t="shared" si="11"/>
        <v>0</v>
      </c>
      <c r="AC57" s="40">
        <f t="shared" si="12"/>
        <v>7143.3711000000003</v>
      </c>
    </row>
    <row r="58" spans="1:29">
      <c r="A58" s="41">
        <v>14</v>
      </c>
      <c r="B58" s="42" t="s">
        <v>81</v>
      </c>
      <c r="C58" s="21">
        <v>0</v>
      </c>
      <c r="D58" s="22">
        <f>C58*Тарифы!B17*$C$5</f>
        <v>0</v>
      </c>
      <c r="E58" s="23">
        <v>0</v>
      </c>
      <c r="F58" s="24">
        <f>E58*Тарифы!C17*$C$5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I58*Тарифы!D17*$C$5</f>
        <v>0</v>
      </c>
      <c r="K58" s="23">
        <v>0</v>
      </c>
      <c r="L58" s="24">
        <f>K58*Тарифы!E17*$C$5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Q58*Тарифы!F17*$C$5</f>
        <v>0</v>
      </c>
      <c r="S58" s="23">
        <v>0</v>
      </c>
      <c r="T58" s="24">
        <f>S58*Тарифы!G17*$C$5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W58*Тарифы!H17*$C$5</f>
        <v>0</v>
      </c>
      <c r="Y58" s="23">
        <v>0</v>
      </c>
      <c r="Z58" s="24">
        <f>Y58*Тарифы!I17*$C$5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15</v>
      </c>
      <c r="B59" s="42" t="s">
        <v>82</v>
      </c>
      <c r="C59" s="21">
        <v>0</v>
      </c>
      <c r="D59" s="22">
        <f>C59*Тарифы!B18*$C$5</f>
        <v>0</v>
      </c>
      <c r="E59" s="23">
        <v>0</v>
      </c>
      <c r="F59" s="24">
        <f>E59*Тарифы!C18*$C$5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I59*Тарифы!D18*$C$5</f>
        <v>0</v>
      </c>
      <c r="K59" s="23">
        <v>0</v>
      </c>
      <c r="L59" s="24">
        <f>K59*Тарифы!E18*$C$5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Q59*Тарифы!F18*$C$5</f>
        <v>0</v>
      </c>
      <c r="S59" s="23">
        <v>0</v>
      </c>
      <c r="T59" s="24">
        <f>S59*Тарифы!G18*$C$5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W59*Тарифы!H18*$C$5</f>
        <v>0</v>
      </c>
      <c r="Y59" s="23">
        <v>0</v>
      </c>
      <c r="Z59" s="24">
        <f>Y59*Тарифы!I18*$C$5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16</v>
      </c>
      <c r="B60" s="42" t="s">
        <v>83</v>
      </c>
      <c r="C60" s="21">
        <v>0</v>
      </c>
      <c r="D60" s="22">
        <f>C60*Тарифы!B19*$C$5</f>
        <v>0</v>
      </c>
      <c r="E60" s="23">
        <v>0</v>
      </c>
      <c r="F60" s="24">
        <f>E60*Тарифы!C19*$C$5</f>
        <v>0</v>
      </c>
      <c r="G60" s="37">
        <f t="shared" si="7"/>
        <v>0</v>
      </c>
      <c r="H60" s="38">
        <f t="shared" si="7"/>
        <v>0</v>
      </c>
      <c r="I60" s="23">
        <v>0</v>
      </c>
      <c r="J60" s="24">
        <f>I60*Тарифы!D19*$C$5</f>
        <v>0</v>
      </c>
      <c r="K60" s="23">
        <v>0</v>
      </c>
      <c r="L60" s="24">
        <f>K60*Тарифы!E19*$C$5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>
        <v>0</v>
      </c>
      <c r="R60" s="24">
        <f>Q60*Тарифы!F19*$C$5</f>
        <v>0</v>
      </c>
      <c r="S60" s="23">
        <v>0</v>
      </c>
      <c r="T60" s="24">
        <f>S60*Тарифы!G19*$C$5</f>
        <v>0</v>
      </c>
      <c r="U60" s="39">
        <f t="shared" si="10"/>
        <v>0</v>
      </c>
      <c r="V60" s="40">
        <f t="shared" si="10"/>
        <v>0</v>
      </c>
      <c r="W60" s="23">
        <v>0</v>
      </c>
      <c r="X60" s="24">
        <f>W60*Тарифы!H19*$C$5</f>
        <v>0</v>
      </c>
      <c r="Y60" s="23">
        <v>0</v>
      </c>
      <c r="Z60" s="24">
        <f>Y60*Тарифы!I19*$C$5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17</v>
      </c>
      <c r="B61" s="42" t="s">
        <v>84</v>
      </c>
      <c r="C61" s="21">
        <v>26</v>
      </c>
      <c r="D61" s="22">
        <f>C61*Тарифы!B20*$C$5</f>
        <v>7820.1115199999995</v>
      </c>
      <c r="E61" s="23">
        <v>0</v>
      </c>
      <c r="F61" s="24">
        <f>E61*Тарифы!C20*$C$5</f>
        <v>0</v>
      </c>
      <c r="G61" s="37">
        <f t="shared" si="7"/>
        <v>26</v>
      </c>
      <c r="H61" s="38">
        <f t="shared" si="7"/>
        <v>7820.1115199999995</v>
      </c>
      <c r="I61" s="23">
        <v>0</v>
      </c>
      <c r="J61" s="24">
        <f>I61*Тарифы!D20*$C$5</f>
        <v>0</v>
      </c>
      <c r="K61" s="23">
        <v>0</v>
      </c>
      <c r="L61" s="24">
        <f>K61*Тарифы!E20*$C$5</f>
        <v>0</v>
      </c>
      <c r="M61" s="37">
        <f t="shared" si="8"/>
        <v>0</v>
      </c>
      <c r="N61" s="38">
        <f t="shared" si="8"/>
        <v>0</v>
      </c>
      <c r="O61" s="37">
        <f t="shared" si="9"/>
        <v>26</v>
      </c>
      <c r="P61" s="38">
        <f t="shared" si="9"/>
        <v>7820.1115199999995</v>
      </c>
      <c r="Q61" s="23">
        <v>0</v>
      </c>
      <c r="R61" s="24">
        <f>Q61*Тарифы!F20*$C$5</f>
        <v>0</v>
      </c>
      <c r="S61" s="23">
        <v>0</v>
      </c>
      <c r="T61" s="24">
        <f>S61*Тарифы!G20*$C$5</f>
        <v>0</v>
      </c>
      <c r="U61" s="39">
        <f t="shared" si="10"/>
        <v>0</v>
      </c>
      <c r="V61" s="40">
        <f t="shared" si="10"/>
        <v>0</v>
      </c>
      <c r="W61" s="23">
        <v>0</v>
      </c>
      <c r="X61" s="24">
        <f>W61*Тарифы!H20*$C$5</f>
        <v>0</v>
      </c>
      <c r="Y61" s="23">
        <v>0</v>
      </c>
      <c r="Z61" s="24">
        <f>Y61*Тарифы!I20*$C$5</f>
        <v>0</v>
      </c>
      <c r="AA61" s="37">
        <f t="shared" si="11"/>
        <v>0</v>
      </c>
      <c r="AB61" s="38">
        <f t="shared" si="11"/>
        <v>0</v>
      </c>
      <c r="AC61" s="40">
        <f t="shared" si="12"/>
        <v>7820.1115199999995</v>
      </c>
    </row>
    <row r="62" spans="1:29">
      <c r="A62" s="41">
        <v>18</v>
      </c>
      <c r="B62" s="42" t="s">
        <v>85</v>
      </c>
      <c r="C62" s="21">
        <v>0</v>
      </c>
      <c r="D62" s="22">
        <f>C62*Тарифы!B21*$C$5</f>
        <v>0</v>
      </c>
      <c r="E62" s="23">
        <v>0</v>
      </c>
      <c r="F62" s="24">
        <f>E62*Тарифы!C21*$C$5</f>
        <v>0</v>
      </c>
      <c r="G62" s="37">
        <f t="shared" si="7"/>
        <v>0</v>
      </c>
      <c r="H62" s="38">
        <f t="shared" si="7"/>
        <v>0</v>
      </c>
      <c r="I62" s="23">
        <v>11</v>
      </c>
      <c r="J62" s="24">
        <f>I62*Тарифы!D21*$C$5</f>
        <v>3315.5773199999999</v>
      </c>
      <c r="K62" s="23">
        <v>0</v>
      </c>
      <c r="L62" s="24">
        <f>K62*Тарифы!E21*$C$5</f>
        <v>0</v>
      </c>
      <c r="M62" s="37">
        <f t="shared" si="8"/>
        <v>11</v>
      </c>
      <c r="N62" s="38">
        <f t="shared" si="8"/>
        <v>3315.5773199999999</v>
      </c>
      <c r="O62" s="37">
        <f t="shared" si="9"/>
        <v>11</v>
      </c>
      <c r="P62" s="38">
        <f t="shared" si="9"/>
        <v>3315.5773199999999</v>
      </c>
      <c r="Q62" s="23">
        <v>0</v>
      </c>
      <c r="R62" s="24">
        <f>Q62*Тарифы!F21*$C$5</f>
        <v>0</v>
      </c>
      <c r="S62" s="23">
        <v>0</v>
      </c>
      <c r="T62" s="24">
        <f>S62*Тарифы!G21*$C$5</f>
        <v>0</v>
      </c>
      <c r="U62" s="39">
        <f t="shared" si="10"/>
        <v>0</v>
      </c>
      <c r="V62" s="40">
        <f t="shared" si="10"/>
        <v>0</v>
      </c>
      <c r="W62" s="23">
        <v>0</v>
      </c>
      <c r="X62" s="24">
        <f>W62*Тарифы!H21*$C$5</f>
        <v>0</v>
      </c>
      <c r="Y62" s="23">
        <v>0</v>
      </c>
      <c r="Z62" s="24">
        <f>Y62*Тарифы!I21*$C$5</f>
        <v>0</v>
      </c>
      <c r="AA62" s="37">
        <f t="shared" si="11"/>
        <v>0</v>
      </c>
      <c r="AB62" s="38">
        <f t="shared" si="11"/>
        <v>0</v>
      </c>
      <c r="AC62" s="40">
        <f t="shared" si="12"/>
        <v>3315.5773199999999</v>
      </c>
    </row>
    <row r="63" spans="1:29">
      <c r="A63" s="41">
        <v>19</v>
      </c>
      <c r="B63" s="42" t="s">
        <v>86</v>
      </c>
      <c r="C63" s="21">
        <v>0</v>
      </c>
      <c r="D63" s="22">
        <f>C63*Тарифы!B22*$C$5</f>
        <v>0</v>
      </c>
      <c r="E63" s="23">
        <v>0</v>
      </c>
      <c r="F63" s="24">
        <f>E63*Тарифы!C22*$C$5</f>
        <v>0</v>
      </c>
      <c r="G63" s="37">
        <f t="shared" si="7"/>
        <v>0</v>
      </c>
      <c r="H63" s="38">
        <f t="shared" si="7"/>
        <v>0</v>
      </c>
      <c r="I63" s="23">
        <v>57</v>
      </c>
      <c r="J63" s="24">
        <f>I63*Тарифы!D22*$C$5</f>
        <v>28237.725900000001</v>
      </c>
      <c r="K63" s="23">
        <v>0</v>
      </c>
      <c r="L63" s="24">
        <f>K63*Тарифы!E22*$C$5</f>
        <v>0</v>
      </c>
      <c r="M63" s="37">
        <f t="shared" si="8"/>
        <v>57</v>
      </c>
      <c r="N63" s="38">
        <f t="shared" si="8"/>
        <v>28237.725900000001</v>
      </c>
      <c r="O63" s="37">
        <f t="shared" si="9"/>
        <v>57</v>
      </c>
      <c r="P63" s="38">
        <f t="shared" si="9"/>
        <v>28237.725900000001</v>
      </c>
      <c r="Q63" s="23">
        <v>0</v>
      </c>
      <c r="R63" s="24">
        <f>Q63*Тарифы!F22*$C$5</f>
        <v>0</v>
      </c>
      <c r="S63" s="23">
        <v>0</v>
      </c>
      <c r="T63" s="24">
        <f>S63*Тарифы!G22*$C$5</f>
        <v>0</v>
      </c>
      <c r="U63" s="39">
        <f t="shared" si="10"/>
        <v>0</v>
      </c>
      <c r="V63" s="40">
        <f t="shared" si="10"/>
        <v>0</v>
      </c>
      <c r="W63" s="23">
        <v>0</v>
      </c>
      <c r="X63" s="24">
        <f>W63*Тарифы!H22*$C$5</f>
        <v>0</v>
      </c>
      <c r="Y63" s="23">
        <v>0</v>
      </c>
      <c r="Z63" s="24">
        <f>Y63*Тарифы!I22*$C$5</f>
        <v>0</v>
      </c>
      <c r="AA63" s="37">
        <f t="shared" si="11"/>
        <v>0</v>
      </c>
      <c r="AB63" s="38">
        <f t="shared" si="11"/>
        <v>0</v>
      </c>
      <c r="AC63" s="40">
        <f t="shared" si="12"/>
        <v>28237.725900000001</v>
      </c>
    </row>
    <row r="64" spans="1:29">
      <c r="A64" s="41">
        <v>20</v>
      </c>
      <c r="B64" s="42" t="s">
        <v>87</v>
      </c>
      <c r="C64" s="23">
        <v>0</v>
      </c>
      <c r="D64" s="22">
        <f>C64*Тарифы!B23*$C$5</f>
        <v>0</v>
      </c>
      <c r="E64" s="23">
        <v>0</v>
      </c>
      <c r="F64" s="24">
        <f>E64*Тарифы!C23*$C$5</f>
        <v>0</v>
      </c>
      <c r="G64" s="37">
        <f t="shared" si="7"/>
        <v>0</v>
      </c>
      <c r="H64" s="38">
        <f t="shared" si="7"/>
        <v>0</v>
      </c>
      <c r="I64" s="23">
        <v>12</v>
      </c>
      <c r="J64" s="24">
        <f>I64*Тарифы!D23*$C$5</f>
        <v>3481.7169600000002</v>
      </c>
      <c r="K64" s="23">
        <v>0</v>
      </c>
      <c r="L64" s="24">
        <f>K64*Тарифы!E23*$C$5</f>
        <v>0</v>
      </c>
      <c r="M64" s="37">
        <f t="shared" si="8"/>
        <v>12</v>
      </c>
      <c r="N64" s="38">
        <f t="shared" si="8"/>
        <v>3481.7169600000002</v>
      </c>
      <c r="O64" s="37">
        <f t="shared" si="9"/>
        <v>12</v>
      </c>
      <c r="P64" s="38">
        <f t="shared" si="9"/>
        <v>3481.7169600000002</v>
      </c>
      <c r="Q64" s="23">
        <v>0</v>
      </c>
      <c r="R64" s="24">
        <f>Q64*Тарифы!F23*$C$5</f>
        <v>0</v>
      </c>
      <c r="S64" s="23">
        <v>0</v>
      </c>
      <c r="T64" s="24">
        <f>S64*Тарифы!G23*$C$5</f>
        <v>0</v>
      </c>
      <c r="U64" s="39">
        <f t="shared" si="10"/>
        <v>0</v>
      </c>
      <c r="V64" s="40">
        <f t="shared" si="10"/>
        <v>0</v>
      </c>
      <c r="W64" s="23">
        <v>0</v>
      </c>
      <c r="X64" s="24">
        <f>W64*Тарифы!H23*$C$5</f>
        <v>0</v>
      </c>
      <c r="Y64" s="23">
        <v>0</v>
      </c>
      <c r="Z64" s="24">
        <f>Y64*Тарифы!I23*$C$5</f>
        <v>0</v>
      </c>
      <c r="AA64" s="37">
        <f t="shared" si="11"/>
        <v>0</v>
      </c>
      <c r="AB64" s="38">
        <f t="shared" si="11"/>
        <v>0</v>
      </c>
      <c r="AC64" s="40">
        <f t="shared" si="12"/>
        <v>3481.7169600000002</v>
      </c>
    </row>
    <row r="65" spans="1:29">
      <c r="A65" s="41">
        <v>21</v>
      </c>
      <c r="B65" s="42" t="s">
        <v>88</v>
      </c>
      <c r="C65" s="23">
        <v>0</v>
      </c>
      <c r="D65" s="22">
        <f>C65*Тарифы!B24*$C$5</f>
        <v>0</v>
      </c>
      <c r="E65" s="23">
        <v>0</v>
      </c>
      <c r="F65" s="24">
        <f>E65*Тарифы!C24*$C$5</f>
        <v>0</v>
      </c>
      <c r="G65" s="37">
        <f t="shared" si="7"/>
        <v>0</v>
      </c>
      <c r="H65" s="38">
        <f t="shared" si="7"/>
        <v>0</v>
      </c>
      <c r="I65" s="23">
        <v>25</v>
      </c>
      <c r="J65" s="24">
        <f>I65*Тарифы!D24*$C$5</f>
        <v>5786.8425000000007</v>
      </c>
      <c r="K65" s="23">
        <v>0</v>
      </c>
      <c r="L65" s="24">
        <f>K65*Тарифы!E24*$C$5</f>
        <v>0</v>
      </c>
      <c r="M65" s="37">
        <f t="shared" si="8"/>
        <v>25</v>
      </c>
      <c r="N65" s="38">
        <f t="shared" si="8"/>
        <v>5786.8425000000007</v>
      </c>
      <c r="O65" s="37">
        <f t="shared" si="9"/>
        <v>25</v>
      </c>
      <c r="P65" s="38">
        <f t="shared" si="9"/>
        <v>5786.8425000000007</v>
      </c>
      <c r="Q65" s="23">
        <v>0</v>
      </c>
      <c r="R65" s="24">
        <f>Q65*Тарифы!F24*$C$5</f>
        <v>0</v>
      </c>
      <c r="S65" s="23">
        <v>0</v>
      </c>
      <c r="T65" s="24">
        <f>S65*Тарифы!G24*$C$5</f>
        <v>0</v>
      </c>
      <c r="U65" s="39">
        <f t="shared" si="10"/>
        <v>0</v>
      </c>
      <c r="V65" s="40">
        <f t="shared" si="10"/>
        <v>0</v>
      </c>
      <c r="W65" s="23">
        <v>0</v>
      </c>
      <c r="X65" s="24">
        <f>W65*Тарифы!H24*$C$5</f>
        <v>0</v>
      </c>
      <c r="Y65" s="23">
        <v>0</v>
      </c>
      <c r="Z65" s="24">
        <f>Y65*Тарифы!I24*$C$5</f>
        <v>0</v>
      </c>
      <c r="AA65" s="37">
        <f t="shared" si="11"/>
        <v>0</v>
      </c>
      <c r="AB65" s="38">
        <f t="shared" si="11"/>
        <v>0</v>
      </c>
      <c r="AC65" s="40">
        <f t="shared" si="12"/>
        <v>5786.8425000000007</v>
      </c>
    </row>
    <row r="66" spans="1:29">
      <c r="A66" s="41">
        <v>22</v>
      </c>
      <c r="B66" s="42" t="s">
        <v>89</v>
      </c>
      <c r="C66" s="23">
        <v>0</v>
      </c>
      <c r="D66" s="22">
        <f>C66*Тарифы!B25*$C$5</f>
        <v>0</v>
      </c>
      <c r="E66" s="23">
        <v>0</v>
      </c>
      <c r="F66" s="24">
        <f>E66*Тарифы!C25*$C$5</f>
        <v>0</v>
      </c>
      <c r="G66" s="37">
        <f t="shared" si="7"/>
        <v>0</v>
      </c>
      <c r="H66" s="38">
        <f t="shared" si="7"/>
        <v>0</v>
      </c>
      <c r="I66" s="23">
        <v>26</v>
      </c>
      <c r="J66" s="24">
        <f>I66*Тарифы!D25*$C$5</f>
        <v>7288.0938000000006</v>
      </c>
      <c r="K66" s="23">
        <v>7</v>
      </c>
      <c r="L66" s="24">
        <f>K66*Тарифы!E25*$C$5</f>
        <v>2576.5689600000001</v>
      </c>
      <c r="M66" s="37">
        <f t="shared" si="8"/>
        <v>33</v>
      </c>
      <c r="N66" s="38">
        <f t="shared" si="8"/>
        <v>9864.6627600000011</v>
      </c>
      <c r="O66" s="37">
        <f t="shared" si="9"/>
        <v>33</v>
      </c>
      <c r="P66" s="38">
        <f t="shared" si="9"/>
        <v>9864.6627600000011</v>
      </c>
      <c r="Q66" s="23">
        <v>0</v>
      </c>
      <c r="R66" s="24">
        <f>Q66*Тарифы!F25*$C$5</f>
        <v>0</v>
      </c>
      <c r="S66" s="23">
        <v>0</v>
      </c>
      <c r="T66" s="24">
        <f>S66*Тарифы!G25*$C$5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W66*Тарифы!H25*$C$5</f>
        <v>0</v>
      </c>
      <c r="Y66" s="23">
        <v>0</v>
      </c>
      <c r="Z66" s="24">
        <f>Y66*Тарифы!I25*$C$5</f>
        <v>0</v>
      </c>
      <c r="AA66" s="37">
        <f t="shared" si="11"/>
        <v>0</v>
      </c>
      <c r="AB66" s="38">
        <f t="shared" si="11"/>
        <v>0</v>
      </c>
      <c r="AC66" s="40">
        <f t="shared" si="12"/>
        <v>9864.6627600000011</v>
      </c>
    </row>
    <row r="67" spans="1:29">
      <c r="A67" s="41">
        <v>23</v>
      </c>
      <c r="B67" s="42" t="s">
        <v>90</v>
      </c>
      <c r="C67" s="23">
        <v>0</v>
      </c>
      <c r="D67" s="22">
        <f>C67*Тарифы!B26*$C$5</f>
        <v>0</v>
      </c>
      <c r="E67" s="23">
        <v>0</v>
      </c>
      <c r="F67" s="24">
        <f>E67*Тарифы!C26*$C$5</f>
        <v>0</v>
      </c>
      <c r="G67" s="37">
        <f t="shared" si="7"/>
        <v>0</v>
      </c>
      <c r="H67" s="38">
        <f t="shared" si="7"/>
        <v>0</v>
      </c>
      <c r="I67" s="23">
        <v>0</v>
      </c>
      <c r="J67" s="24">
        <f>I67*Тарифы!D26*$C$5</f>
        <v>0</v>
      </c>
      <c r="K67" s="23">
        <v>0</v>
      </c>
      <c r="L67" s="24">
        <f>K67*Тарифы!E26*$C$5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>
        <v>0</v>
      </c>
      <c r="R67" s="24">
        <f>Q67*Тарифы!F26*$C$5</f>
        <v>0</v>
      </c>
      <c r="S67" s="23">
        <v>0</v>
      </c>
      <c r="T67" s="24">
        <f>S67*Тарифы!G26*$C$5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W67*Тарифы!H26*$C$5</f>
        <v>0</v>
      </c>
      <c r="Y67" s="23">
        <v>0</v>
      </c>
      <c r="Z67" s="24">
        <f>Y67*Тарифы!I26*$C$5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>
      <c r="A68" s="41">
        <v>24</v>
      </c>
      <c r="B68" s="42" t="s">
        <v>91</v>
      </c>
      <c r="C68" s="23">
        <v>207</v>
      </c>
      <c r="D68" s="22">
        <f>C68*Тарифы!B27*$C$5</f>
        <v>43856.100539999999</v>
      </c>
      <c r="E68" s="23">
        <v>0</v>
      </c>
      <c r="F68" s="24">
        <f>E68*Тарифы!C27*$C$5</f>
        <v>0</v>
      </c>
      <c r="G68" s="37">
        <f t="shared" si="7"/>
        <v>207</v>
      </c>
      <c r="H68" s="38">
        <f t="shared" si="7"/>
        <v>43856.100539999999</v>
      </c>
      <c r="I68" s="23">
        <v>0</v>
      </c>
      <c r="J68" s="24">
        <f>I68*Тарифы!D27*$C$5</f>
        <v>0</v>
      </c>
      <c r="K68" s="23">
        <v>0</v>
      </c>
      <c r="L68" s="24">
        <f>K68*Тарифы!E27*$C$5</f>
        <v>0</v>
      </c>
      <c r="M68" s="37">
        <f t="shared" si="8"/>
        <v>0</v>
      </c>
      <c r="N68" s="38">
        <f t="shared" si="8"/>
        <v>0</v>
      </c>
      <c r="O68" s="37">
        <f t="shared" si="9"/>
        <v>207</v>
      </c>
      <c r="P68" s="38">
        <f t="shared" si="9"/>
        <v>43856.100539999999</v>
      </c>
      <c r="Q68" s="23">
        <v>0</v>
      </c>
      <c r="R68" s="24">
        <f>Q68*Тарифы!F27*$C$5</f>
        <v>0</v>
      </c>
      <c r="S68" s="23">
        <v>0</v>
      </c>
      <c r="T68" s="24">
        <f>S68*Тарифы!G27*$C$5</f>
        <v>0</v>
      </c>
      <c r="U68" s="39">
        <f t="shared" si="10"/>
        <v>0</v>
      </c>
      <c r="V68" s="40">
        <f t="shared" si="10"/>
        <v>0</v>
      </c>
      <c r="W68" s="23">
        <v>0</v>
      </c>
      <c r="X68" s="24">
        <f>W68*Тарифы!H27*$C$5</f>
        <v>0</v>
      </c>
      <c r="Y68" s="23">
        <v>0</v>
      </c>
      <c r="Z68" s="24">
        <f>Y68*Тарифы!I27*$C$5</f>
        <v>0</v>
      </c>
      <c r="AA68" s="37">
        <f t="shared" si="11"/>
        <v>0</v>
      </c>
      <c r="AB68" s="38">
        <f t="shared" si="11"/>
        <v>0</v>
      </c>
      <c r="AC68" s="40">
        <f t="shared" si="12"/>
        <v>43856.100539999999</v>
      </c>
    </row>
    <row r="69" spans="1:29" s="10" customFormat="1">
      <c r="A69" s="43"/>
      <c r="B69" s="44" t="s">
        <v>107</v>
      </c>
      <c r="C69" s="37">
        <f t="shared" ref="C69:AC69" si="13">SUM(C45:C68)</f>
        <v>602</v>
      </c>
      <c r="D69" s="38">
        <f t="shared" si="13"/>
        <v>163397.84940000001</v>
      </c>
      <c r="E69" s="37">
        <f t="shared" si="13"/>
        <v>132</v>
      </c>
      <c r="F69" s="38">
        <f t="shared" si="13"/>
        <v>55734.754320000007</v>
      </c>
      <c r="G69" s="37">
        <f t="shared" si="13"/>
        <v>734</v>
      </c>
      <c r="H69" s="38">
        <f t="shared" si="13"/>
        <v>219132.60372000001</v>
      </c>
      <c r="I69" s="37">
        <f t="shared" si="13"/>
        <v>203</v>
      </c>
      <c r="J69" s="38">
        <f t="shared" si="13"/>
        <v>78523.773840000009</v>
      </c>
      <c r="K69" s="37">
        <f t="shared" si="13"/>
        <v>16</v>
      </c>
      <c r="L69" s="38">
        <f t="shared" si="13"/>
        <v>5973.9859799999995</v>
      </c>
      <c r="M69" s="37">
        <f t="shared" si="13"/>
        <v>219</v>
      </c>
      <c r="N69" s="38">
        <f t="shared" si="13"/>
        <v>84497.759820000021</v>
      </c>
      <c r="O69" s="37">
        <f t="shared" si="13"/>
        <v>953</v>
      </c>
      <c r="P69" s="38">
        <f t="shared" si="13"/>
        <v>303630.36353999999</v>
      </c>
      <c r="Q69" s="39">
        <f t="shared" si="13"/>
        <v>217</v>
      </c>
      <c r="R69" s="40">
        <f t="shared" si="13"/>
        <v>79899.497820000019</v>
      </c>
      <c r="S69" s="39">
        <f t="shared" si="13"/>
        <v>39.799999999999997</v>
      </c>
      <c r="T69" s="40">
        <f t="shared" si="13"/>
        <v>21708.832787999996</v>
      </c>
      <c r="U69" s="39">
        <f t="shared" si="13"/>
        <v>256.8</v>
      </c>
      <c r="V69" s="40">
        <f t="shared" si="13"/>
        <v>101608.33060800002</v>
      </c>
      <c r="W69" s="37">
        <f t="shared" si="13"/>
        <v>590</v>
      </c>
      <c r="X69" s="38">
        <f t="shared" si="13"/>
        <v>490086.10548000003</v>
      </c>
      <c r="Y69" s="37">
        <f t="shared" si="13"/>
        <v>114</v>
      </c>
      <c r="Z69" s="38">
        <f t="shared" si="13"/>
        <v>131862.56651999999</v>
      </c>
      <c r="AA69" s="37">
        <f t="shared" si="13"/>
        <v>704</v>
      </c>
      <c r="AB69" s="38">
        <f t="shared" si="13"/>
        <v>621948.67200000002</v>
      </c>
      <c r="AC69" s="40">
        <f t="shared" si="13"/>
        <v>1027187.3661480001</v>
      </c>
    </row>
    <row r="72" spans="1:29">
      <c r="A72" s="9"/>
      <c r="B72" s="6"/>
      <c r="C72" s="11"/>
      <c r="D72" s="13"/>
      <c r="E72" s="11"/>
      <c r="F72" s="13"/>
      <c r="G72" s="11"/>
      <c r="H72" s="13"/>
      <c r="I72" s="11"/>
      <c r="J72" s="13"/>
      <c r="K72" s="11"/>
    </row>
    <row r="73" spans="1:29" s="31" customFormat="1" ht="15.75">
      <c r="A73" s="130" t="s">
        <v>111</v>
      </c>
      <c r="B73" s="130"/>
      <c r="C73" s="130"/>
      <c r="D73" s="130"/>
      <c r="E73" s="130"/>
      <c r="F73" s="27">
        <f>F3</f>
        <v>150019</v>
      </c>
      <c r="G73" s="131" t="str">
        <f>VLOOKUP(F73,Списки!$A$1:$B$68,2,0)</f>
        <v>ГБУЗ  " Дигорская ЦРБ"</v>
      </c>
      <c r="H73" s="131"/>
      <c r="I73" s="131"/>
      <c r="J73" s="28" t="s">
        <v>115</v>
      </c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 s="31" customFormat="1" ht="15.75">
      <c r="A74" s="32"/>
      <c r="B74" s="32"/>
      <c r="C74" s="32"/>
      <c r="D74" s="32"/>
      <c r="E74" s="32"/>
      <c r="F74" s="28"/>
      <c r="G74" s="32"/>
      <c r="H74" s="32"/>
      <c r="I74" s="32"/>
      <c r="J74" s="28"/>
      <c r="K74" s="29"/>
      <c r="L74" s="30"/>
      <c r="M74" s="29"/>
      <c r="N74" s="30"/>
      <c r="O74" s="29"/>
      <c r="P74" s="30"/>
      <c r="Q74" s="29"/>
      <c r="R74" s="30"/>
      <c r="S74" s="29"/>
      <c r="T74" s="30"/>
      <c r="U74" s="29"/>
      <c r="V74" s="30"/>
      <c r="W74" s="29"/>
      <c r="X74" s="30"/>
      <c r="Y74" s="29"/>
      <c r="Z74" s="30"/>
      <c r="AA74" s="29"/>
      <c r="AB74" s="30"/>
      <c r="AC74" s="30"/>
    </row>
    <row r="75" spans="1:29">
      <c r="A75" s="9"/>
      <c r="B75" s="45" t="s">
        <v>113</v>
      </c>
      <c r="C75" s="46">
        <f>VLOOKUP(F73,Списки!$A$1:$C$68,3,0)</f>
        <v>0.91800000000000004</v>
      </c>
      <c r="D75" s="14"/>
      <c r="E75" s="11"/>
      <c r="F75" s="13"/>
      <c r="G75" s="11"/>
      <c r="H75" s="13"/>
      <c r="I75" s="11"/>
      <c r="J75" s="13"/>
      <c r="K75" s="11"/>
    </row>
    <row r="76" spans="1:29" s="7" customFormat="1" ht="15" customHeight="1">
      <c r="A76" s="122" t="s">
        <v>94</v>
      </c>
      <c r="B76" s="129" t="s">
        <v>92</v>
      </c>
      <c r="C76" s="124" t="s">
        <v>99</v>
      </c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6"/>
      <c r="Q76" s="122" t="s">
        <v>96</v>
      </c>
      <c r="R76" s="122"/>
      <c r="S76" s="122"/>
      <c r="T76" s="122"/>
      <c r="U76" s="122"/>
      <c r="V76" s="122"/>
      <c r="W76" s="114" t="s">
        <v>97</v>
      </c>
      <c r="X76" s="114"/>
      <c r="Y76" s="114"/>
      <c r="Z76" s="114"/>
      <c r="AA76" s="114"/>
      <c r="AB76" s="114"/>
      <c r="AC76" s="111" t="s">
        <v>106</v>
      </c>
    </row>
    <row r="77" spans="1:29" s="7" customFormat="1" ht="15" customHeight="1">
      <c r="A77" s="122"/>
      <c r="B77" s="129"/>
      <c r="C77" s="127" t="s">
        <v>95</v>
      </c>
      <c r="D77" s="127"/>
      <c r="E77" s="127"/>
      <c r="F77" s="127"/>
      <c r="G77" s="127"/>
      <c r="H77" s="127"/>
      <c r="I77" s="128" t="s">
        <v>110</v>
      </c>
      <c r="J77" s="128"/>
      <c r="K77" s="128"/>
      <c r="L77" s="128"/>
      <c r="M77" s="128"/>
      <c r="N77" s="128"/>
      <c r="O77" s="117" t="s">
        <v>100</v>
      </c>
      <c r="P77" s="118"/>
      <c r="Q77" s="122"/>
      <c r="R77" s="122"/>
      <c r="S77" s="122"/>
      <c r="T77" s="122"/>
      <c r="U77" s="122"/>
      <c r="V77" s="122"/>
      <c r="W77" s="114"/>
      <c r="X77" s="114"/>
      <c r="Y77" s="114"/>
      <c r="Z77" s="114"/>
      <c r="AA77" s="114"/>
      <c r="AB77" s="114"/>
      <c r="AC77" s="112"/>
    </row>
    <row r="78" spans="1:29" s="7" customFormat="1" ht="14.25">
      <c r="A78" s="122"/>
      <c r="B78" s="129"/>
      <c r="C78" s="115" t="s">
        <v>101</v>
      </c>
      <c r="D78" s="116" t="s">
        <v>102</v>
      </c>
      <c r="E78" s="115" t="s">
        <v>103</v>
      </c>
      <c r="F78" s="116" t="s">
        <v>104</v>
      </c>
      <c r="G78" s="127" t="s">
        <v>100</v>
      </c>
      <c r="H78" s="127"/>
      <c r="I78" s="115" t="s">
        <v>101</v>
      </c>
      <c r="J78" s="116" t="s">
        <v>102</v>
      </c>
      <c r="K78" s="115" t="s">
        <v>103</v>
      </c>
      <c r="L78" s="116" t="s">
        <v>104</v>
      </c>
      <c r="M78" s="127" t="s">
        <v>100</v>
      </c>
      <c r="N78" s="127"/>
      <c r="O78" s="119"/>
      <c r="P78" s="120"/>
      <c r="Q78" s="121" t="s">
        <v>101</v>
      </c>
      <c r="R78" s="123" t="s">
        <v>102</v>
      </c>
      <c r="S78" s="121" t="s">
        <v>103</v>
      </c>
      <c r="T78" s="123" t="s">
        <v>104</v>
      </c>
      <c r="U78" s="122" t="s">
        <v>100</v>
      </c>
      <c r="V78" s="122"/>
      <c r="W78" s="115" t="s">
        <v>101</v>
      </c>
      <c r="X78" s="116" t="s">
        <v>102</v>
      </c>
      <c r="Y78" s="115" t="s">
        <v>103</v>
      </c>
      <c r="Z78" s="116" t="s">
        <v>104</v>
      </c>
      <c r="AA78" s="114" t="s">
        <v>100</v>
      </c>
      <c r="AB78" s="114"/>
      <c r="AC78" s="113"/>
    </row>
    <row r="79" spans="1:29" s="8" customFormat="1" ht="14.25">
      <c r="A79" s="122"/>
      <c r="B79" s="129"/>
      <c r="C79" s="115"/>
      <c r="D79" s="116"/>
      <c r="E79" s="115"/>
      <c r="F79" s="116"/>
      <c r="G79" s="35" t="s">
        <v>105</v>
      </c>
      <c r="H79" s="36" t="s">
        <v>98</v>
      </c>
      <c r="I79" s="115"/>
      <c r="J79" s="116"/>
      <c r="K79" s="115"/>
      <c r="L79" s="116"/>
      <c r="M79" s="35" t="s">
        <v>105</v>
      </c>
      <c r="N79" s="36" t="s">
        <v>98</v>
      </c>
      <c r="O79" s="35" t="s">
        <v>105</v>
      </c>
      <c r="P79" s="36" t="s">
        <v>98</v>
      </c>
      <c r="Q79" s="121"/>
      <c r="R79" s="123"/>
      <c r="S79" s="121"/>
      <c r="T79" s="123"/>
      <c r="U79" s="33" t="s">
        <v>105</v>
      </c>
      <c r="V79" s="34" t="s">
        <v>98</v>
      </c>
      <c r="W79" s="115"/>
      <c r="X79" s="116"/>
      <c r="Y79" s="115"/>
      <c r="Z79" s="116"/>
      <c r="AA79" s="35" t="s">
        <v>105</v>
      </c>
      <c r="AB79" s="36" t="s">
        <v>98</v>
      </c>
      <c r="AC79" s="34" t="s">
        <v>98</v>
      </c>
    </row>
    <row r="80" spans="1:29">
      <c r="A80" s="41">
        <v>1</v>
      </c>
      <c r="B80" s="42" t="s">
        <v>68</v>
      </c>
      <c r="C80" s="21">
        <f>C10+C45</f>
        <v>0</v>
      </c>
      <c r="D80" s="22">
        <f>D10+D45</f>
        <v>0</v>
      </c>
      <c r="E80" s="23">
        <f>E10+E45</f>
        <v>0</v>
      </c>
      <c r="F80" s="24">
        <f>F10+F45</f>
        <v>0</v>
      </c>
      <c r="G80" s="37">
        <f>C80+E80</f>
        <v>0</v>
      </c>
      <c r="H80" s="38">
        <f>D80+F80</f>
        <v>0</v>
      </c>
      <c r="I80" s="23">
        <f>I10+I45</f>
        <v>277</v>
      </c>
      <c r="J80" s="24">
        <f>J10+J45</f>
        <v>110639.83860000002</v>
      </c>
      <c r="K80" s="23">
        <f>K10+K45</f>
        <v>0</v>
      </c>
      <c r="L80" s="24">
        <f>L10+L45</f>
        <v>0</v>
      </c>
      <c r="M80" s="37">
        <f>I80+K80</f>
        <v>277</v>
      </c>
      <c r="N80" s="38">
        <f>J80+L80</f>
        <v>110639.83860000002</v>
      </c>
      <c r="O80" s="37">
        <f>G80+M80</f>
        <v>277</v>
      </c>
      <c r="P80" s="38">
        <f>H80+N80</f>
        <v>110639.83860000002</v>
      </c>
      <c r="Q80" s="23">
        <f>Q10+Q45</f>
        <v>32</v>
      </c>
      <c r="R80" s="24">
        <f>R10+R45</f>
        <v>13090.826880000001</v>
      </c>
      <c r="S80" s="23">
        <f>S10+S45</f>
        <v>0</v>
      </c>
      <c r="T80" s="24">
        <f>T10+T45</f>
        <v>0</v>
      </c>
      <c r="U80" s="39">
        <f>Q80+S80</f>
        <v>32</v>
      </c>
      <c r="V80" s="40">
        <f>R80+T80</f>
        <v>13090.826880000001</v>
      </c>
      <c r="W80" s="23">
        <f>W10+W45</f>
        <v>447</v>
      </c>
      <c r="X80" s="24">
        <f>X10+X45</f>
        <v>430178.02217999997</v>
      </c>
      <c r="Y80" s="23">
        <f>Y10+Y45</f>
        <v>0</v>
      </c>
      <c r="Z80" s="24">
        <f>Z10+Z45</f>
        <v>0</v>
      </c>
      <c r="AA80" s="37">
        <f>W80+Y80</f>
        <v>447</v>
      </c>
      <c r="AB80" s="38">
        <f>X80+Z80</f>
        <v>430178.02217999997</v>
      </c>
      <c r="AC80" s="40">
        <f>P80+V80+AB80</f>
        <v>553908.68766000005</v>
      </c>
    </row>
    <row r="81" spans="1:29">
      <c r="A81" s="41">
        <v>2</v>
      </c>
      <c r="B81" s="42" t="s">
        <v>69</v>
      </c>
      <c r="C81" s="21">
        <f t="shared" ref="C81:F96" si="14">C11+C46</f>
        <v>0</v>
      </c>
      <c r="D81" s="22">
        <f t="shared" si="14"/>
        <v>0</v>
      </c>
      <c r="E81" s="23">
        <f t="shared" si="14"/>
        <v>3977</v>
      </c>
      <c r="F81" s="24">
        <f t="shared" si="14"/>
        <v>1694376.1926000004</v>
      </c>
      <c r="G81" s="37">
        <f t="shared" ref="G81:H103" si="15">C81+E81</f>
        <v>3977</v>
      </c>
      <c r="H81" s="38">
        <f t="shared" si="15"/>
        <v>1694376.1926000004</v>
      </c>
      <c r="I81" s="23">
        <f t="shared" ref="I81:L96" si="16">I11+I46</f>
        <v>0</v>
      </c>
      <c r="J81" s="24">
        <f t="shared" si="16"/>
        <v>0</v>
      </c>
      <c r="K81" s="23">
        <f t="shared" si="16"/>
        <v>1760</v>
      </c>
      <c r="L81" s="24">
        <f t="shared" si="16"/>
        <v>937304.4384000001</v>
      </c>
      <c r="M81" s="37">
        <f t="shared" ref="M81:N103" si="17">I81+K81</f>
        <v>1760</v>
      </c>
      <c r="N81" s="38">
        <f t="shared" si="17"/>
        <v>937304.4384000001</v>
      </c>
      <c r="O81" s="37">
        <f t="shared" ref="O81:P103" si="18">G81+M81</f>
        <v>5737</v>
      </c>
      <c r="P81" s="38">
        <f t="shared" si="18"/>
        <v>2631680.6310000005</v>
      </c>
      <c r="Q81" s="23">
        <f t="shared" ref="Q81:T96" si="19">Q11+Q46</f>
        <v>0</v>
      </c>
      <c r="R81" s="24">
        <f t="shared" si="19"/>
        <v>0</v>
      </c>
      <c r="S81" s="23">
        <f t="shared" si="19"/>
        <v>2329.8000000000002</v>
      </c>
      <c r="T81" s="24">
        <f t="shared" si="19"/>
        <v>1270784.8901879997</v>
      </c>
      <c r="U81" s="39">
        <f t="shared" ref="U81:V103" si="20">Q81+S81</f>
        <v>2329.8000000000002</v>
      </c>
      <c r="V81" s="40">
        <f t="shared" si="20"/>
        <v>1270784.8901879997</v>
      </c>
      <c r="W81" s="23">
        <f t="shared" ref="W81:Z96" si="21">W11+W46</f>
        <v>0</v>
      </c>
      <c r="X81" s="24">
        <f t="shared" si="21"/>
        <v>0</v>
      </c>
      <c r="Y81" s="23">
        <f t="shared" si="21"/>
        <v>5198</v>
      </c>
      <c r="Z81" s="24">
        <f t="shared" si="21"/>
        <v>6012470.3576400001</v>
      </c>
      <c r="AA81" s="37">
        <f t="shared" ref="AA81:AB103" si="22">W81+Y81</f>
        <v>5198</v>
      </c>
      <c r="AB81" s="38">
        <f t="shared" si="22"/>
        <v>6012470.3576400001</v>
      </c>
      <c r="AC81" s="40">
        <f t="shared" ref="AC81:AC103" si="23">P81+V81+AB81</f>
        <v>9914935.8788280003</v>
      </c>
    </row>
    <row r="82" spans="1:29">
      <c r="A82" s="41">
        <v>3</v>
      </c>
      <c r="B82" s="42" t="s">
        <v>70</v>
      </c>
      <c r="C82" s="21">
        <f t="shared" si="14"/>
        <v>3264</v>
      </c>
      <c r="D82" s="22">
        <f t="shared" si="14"/>
        <v>922127.3280000001</v>
      </c>
      <c r="E82" s="23">
        <f t="shared" si="14"/>
        <v>0</v>
      </c>
      <c r="F82" s="24">
        <f t="shared" si="14"/>
        <v>0</v>
      </c>
      <c r="G82" s="37">
        <f t="shared" si="15"/>
        <v>3264</v>
      </c>
      <c r="H82" s="38">
        <f t="shared" si="15"/>
        <v>922127.3280000001</v>
      </c>
      <c r="I82" s="23">
        <f t="shared" si="16"/>
        <v>6987</v>
      </c>
      <c r="J82" s="24">
        <f t="shared" si="16"/>
        <v>2467427.04954</v>
      </c>
      <c r="K82" s="23">
        <f t="shared" si="16"/>
        <v>0</v>
      </c>
      <c r="L82" s="24">
        <f t="shared" si="16"/>
        <v>0</v>
      </c>
      <c r="M82" s="37">
        <f t="shared" si="17"/>
        <v>6987</v>
      </c>
      <c r="N82" s="38">
        <f t="shared" si="17"/>
        <v>2467427.04954</v>
      </c>
      <c r="O82" s="37">
        <f t="shared" si="18"/>
        <v>10251</v>
      </c>
      <c r="P82" s="38">
        <f t="shared" si="18"/>
        <v>3389554.3775400002</v>
      </c>
      <c r="Q82" s="23">
        <f t="shared" si="19"/>
        <v>3692</v>
      </c>
      <c r="R82" s="24">
        <f t="shared" si="19"/>
        <v>1335366.8640000001</v>
      </c>
      <c r="S82" s="23">
        <f t="shared" si="19"/>
        <v>0</v>
      </c>
      <c r="T82" s="24">
        <f t="shared" si="19"/>
        <v>0</v>
      </c>
      <c r="U82" s="39">
        <f t="shared" si="20"/>
        <v>3692</v>
      </c>
      <c r="V82" s="40">
        <f t="shared" si="20"/>
        <v>1335366.8640000001</v>
      </c>
      <c r="W82" s="23">
        <f t="shared" si="21"/>
        <v>14556</v>
      </c>
      <c r="X82" s="24">
        <f t="shared" si="21"/>
        <v>10910272.507919999</v>
      </c>
      <c r="Y82" s="23">
        <f t="shared" si="21"/>
        <v>0</v>
      </c>
      <c r="Z82" s="24">
        <f t="shared" si="21"/>
        <v>0</v>
      </c>
      <c r="AA82" s="37">
        <f t="shared" si="22"/>
        <v>14556</v>
      </c>
      <c r="AB82" s="38">
        <f t="shared" si="22"/>
        <v>10910272.507919999</v>
      </c>
      <c r="AC82" s="40">
        <f t="shared" si="23"/>
        <v>15635193.749459999</v>
      </c>
    </row>
    <row r="83" spans="1:29">
      <c r="A83" s="41">
        <v>4</v>
      </c>
      <c r="B83" s="42" t="s">
        <v>71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5</v>
      </c>
      <c r="B84" s="42" t="s">
        <v>72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6</v>
      </c>
      <c r="B85" s="42" t="s">
        <v>73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7</v>
      </c>
      <c r="B86" s="42" t="s">
        <v>74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0</v>
      </c>
      <c r="J86" s="24">
        <f t="shared" si="16"/>
        <v>0</v>
      </c>
      <c r="K86" s="23">
        <f t="shared" si="16"/>
        <v>0</v>
      </c>
      <c r="L86" s="24">
        <f t="shared" si="16"/>
        <v>0</v>
      </c>
      <c r="M86" s="37">
        <f t="shared" si="17"/>
        <v>0</v>
      </c>
      <c r="N86" s="38">
        <f t="shared" si="17"/>
        <v>0</v>
      </c>
      <c r="O86" s="37">
        <f t="shared" si="18"/>
        <v>0</v>
      </c>
      <c r="P86" s="38">
        <f t="shared" si="18"/>
        <v>0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0</v>
      </c>
      <c r="Z86" s="24">
        <f t="shared" si="21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8</v>
      </c>
      <c r="B87" s="42" t="s">
        <v>75</v>
      </c>
      <c r="C87" s="21">
        <f t="shared" si="14"/>
        <v>725</v>
      </c>
      <c r="D87" s="22">
        <f t="shared" si="14"/>
        <v>392142.06000000006</v>
      </c>
      <c r="E87" s="23">
        <f t="shared" si="14"/>
        <v>40</v>
      </c>
      <c r="F87" s="24">
        <f t="shared" si="14"/>
        <v>29672.697600000003</v>
      </c>
      <c r="G87" s="37">
        <f t="shared" si="15"/>
        <v>765</v>
      </c>
      <c r="H87" s="38">
        <f t="shared" si="15"/>
        <v>421814.75760000007</v>
      </c>
      <c r="I87" s="23">
        <f t="shared" si="16"/>
        <v>674</v>
      </c>
      <c r="J87" s="24">
        <f t="shared" si="16"/>
        <v>455696.11800000002</v>
      </c>
      <c r="K87" s="23">
        <f t="shared" si="16"/>
        <v>0</v>
      </c>
      <c r="L87" s="24">
        <f t="shared" si="16"/>
        <v>0</v>
      </c>
      <c r="M87" s="37">
        <f t="shared" si="17"/>
        <v>674</v>
      </c>
      <c r="N87" s="38">
        <f t="shared" si="17"/>
        <v>455696.11800000002</v>
      </c>
      <c r="O87" s="37">
        <f t="shared" si="18"/>
        <v>1439</v>
      </c>
      <c r="P87" s="38">
        <f t="shared" si="18"/>
        <v>877510.87560000014</v>
      </c>
      <c r="Q87" s="23">
        <f t="shared" si="19"/>
        <v>85</v>
      </c>
      <c r="R87" s="24">
        <f t="shared" si="19"/>
        <v>59093.679600000003</v>
      </c>
      <c r="S87" s="23">
        <f t="shared" si="19"/>
        <v>0</v>
      </c>
      <c r="T87" s="24">
        <f t="shared" si="19"/>
        <v>0</v>
      </c>
      <c r="U87" s="39">
        <f t="shared" si="20"/>
        <v>85</v>
      </c>
      <c r="V87" s="40">
        <f t="shared" si="20"/>
        <v>59093.679600000003</v>
      </c>
      <c r="W87" s="23">
        <f t="shared" si="21"/>
        <v>270</v>
      </c>
      <c r="X87" s="24">
        <f t="shared" si="21"/>
        <v>352280.93940000003</v>
      </c>
      <c r="Y87" s="23">
        <f t="shared" si="21"/>
        <v>0</v>
      </c>
      <c r="Z87" s="24">
        <f t="shared" si="21"/>
        <v>0</v>
      </c>
      <c r="AA87" s="37">
        <f t="shared" si="22"/>
        <v>270</v>
      </c>
      <c r="AB87" s="38">
        <f t="shared" si="22"/>
        <v>352280.93940000003</v>
      </c>
      <c r="AC87" s="40">
        <f t="shared" si="23"/>
        <v>1288885.4946000003</v>
      </c>
    </row>
    <row r="88" spans="1:29">
      <c r="A88" s="41">
        <v>9</v>
      </c>
      <c r="B88" s="42" t="s">
        <v>76</v>
      </c>
      <c r="C88" s="21">
        <f t="shared" si="14"/>
        <v>0</v>
      </c>
      <c r="D88" s="22">
        <f t="shared" si="14"/>
        <v>0</v>
      </c>
      <c r="E88" s="23">
        <f t="shared" si="14"/>
        <v>0</v>
      </c>
      <c r="F88" s="24">
        <f t="shared" si="14"/>
        <v>0</v>
      </c>
      <c r="G88" s="37">
        <f t="shared" si="15"/>
        <v>0</v>
      </c>
      <c r="H88" s="38">
        <f t="shared" si="15"/>
        <v>0</v>
      </c>
      <c r="I88" s="23">
        <f t="shared" si="16"/>
        <v>0</v>
      </c>
      <c r="J88" s="24">
        <f t="shared" si="16"/>
        <v>0</v>
      </c>
      <c r="K88" s="23">
        <f t="shared" si="16"/>
        <v>0</v>
      </c>
      <c r="L88" s="24">
        <f t="shared" si="16"/>
        <v>0</v>
      </c>
      <c r="M88" s="37">
        <f t="shared" si="17"/>
        <v>0</v>
      </c>
      <c r="N88" s="38">
        <f t="shared" si="17"/>
        <v>0</v>
      </c>
      <c r="O88" s="37">
        <f t="shared" si="18"/>
        <v>0</v>
      </c>
      <c r="P88" s="38">
        <f t="shared" si="18"/>
        <v>0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0</v>
      </c>
      <c r="X88" s="24">
        <f t="shared" si="21"/>
        <v>0</v>
      </c>
      <c r="Y88" s="23">
        <f t="shared" si="21"/>
        <v>0</v>
      </c>
      <c r="Z88" s="24">
        <f t="shared" si="21"/>
        <v>0</v>
      </c>
      <c r="AA88" s="37">
        <f t="shared" si="22"/>
        <v>0</v>
      </c>
      <c r="AB88" s="38">
        <f t="shared" si="22"/>
        <v>0</v>
      </c>
      <c r="AC88" s="40">
        <f t="shared" si="23"/>
        <v>0</v>
      </c>
    </row>
    <row r="89" spans="1:29">
      <c r="A89" s="41">
        <v>10</v>
      </c>
      <c r="B89" s="42" t="s">
        <v>77</v>
      </c>
      <c r="C89" s="21">
        <f t="shared" si="14"/>
        <v>1231</v>
      </c>
      <c r="D89" s="22">
        <f t="shared" si="14"/>
        <v>405950.73534000007</v>
      </c>
      <c r="E89" s="23">
        <f t="shared" si="14"/>
        <v>158</v>
      </c>
      <c r="F89" s="24">
        <f t="shared" si="14"/>
        <v>55960.876080000002</v>
      </c>
      <c r="G89" s="37">
        <f t="shared" si="15"/>
        <v>1389</v>
      </c>
      <c r="H89" s="38">
        <f t="shared" si="15"/>
        <v>461911.61142000009</v>
      </c>
      <c r="I89" s="23">
        <f t="shared" si="16"/>
        <v>651</v>
      </c>
      <c r="J89" s="24">
        <f t="shared" si="16"/>
        <v>268354.38672000001</v>
      </c>
      <c r="K89" s="23">
        <f t="shared" si="16"/>
        <v>100</v>
      </c>
      <c r="L89" s="24">
        <f t="shared" si="16"/>
        <v>44273.304000000004</v>
      </c>
      <c r="M89" s="37">
        <f t="shared" si="17"/>
        <v>751</v>
      </c>
      <c r="N89" s="38">
        <f t="shared" si="17"/>
        <v>312627.69072000001</v>
      </c>
      <c r="O89" s="37">
        <f t="shared" si="18"/>
        <v>2140</v>
      </c>
      <c r="P89" s="38">
        <f t="shared" si="18"/>
        <v>774539.30214000004</v>
      </c>
      <c r="Q89" s="23">
        <f t="shared" si="19"/>
        <v>361</v>
      </c>
      <c r="R89" s="24">
        <f t="shared" si="19"/>
        <v>152413.25418000002</v>
      </c>
      <c r="S89" s="23">
        <f t="shared" si="19"/>
        <v>63</v>
      </c>
      <c r="T89" s="24">
        <f t="shared" si="19"/>
        <v>28567.104299999999</v>
      </c>
      <c r="U89" s="39">
        <f t="shared" si="20"/>
        <v>424</v>
      </c>
      <c r="V89" s="40">
        <f t="shared" si="20"/>
        <v>180980.35848000002</v>
      </c>
      <c r="W89" s="23">
        <f t="shared" si="21"/>
        <v>1334</v>
      </c>
      <c r="X89" s="24">
        <f t="shared" si="21"/>
        <v>1246765.2310800001</v>
      </c>
      <c r="Y89" s="23">
        <f t="shared" si="21"/>
        <v>580</v>
      </c>
      <c r="Z89" s="24">
        <f t="shared" si="21"/>
        <v>579640.80599999998</v>
      </c>
      <c r="AA89" s="37">
        <f t="shared" si="22"/>
        <v>1914</v>
      </c>
      <c r="AB89" s="38">
        <f t="shared" si="22"/>
        <v>1826406.0370800002</v>
      </c>
      <c r="AC89" s="40">
        <f t="shared" si="23"/>
        <v>2781925.6977000004</v>
      </c>
    </row>
    <row r="90" spans="1:29">
      <c r="A90" s="41">
        <v>11</v>
      </c>
      <c r="B90" s="42" t="s">
        <v>78</v>
      </c>
      <c r="C90" s="21">
        <f t="shared" si="14"/>
        <v>354</v>
      </c>
      <c r="D90" s="22">
        <f t="shared" si="14"/>
        <v>149721.09984000001</v>
      </c>
      <c r="E90" s="23">
        <f t="shared" si="14"/>
        <v>0</v>
      </c>
      <c r="F90" s="24">
        <f t="shared" si="14"/>
        <v>0</v>
      </c>
      <c r="G90" s="37">
        <f t="shared" si="15"/>
        <v>354</v>
      </c>
      <c r="H90" s="38">
        <f t="shared" si="15"/>
        <v>149721.09984000001</v>
      </c>
      <c r="I90" s="23">
        <f t="shared" si="16"/>
        <v>20</v>
      </c>
      <c r="J90" s="24">
        <f t="shared" si="16"/>
        <v>10573.524000000001</v>
      </c>
      <c r="K90" s="23">
        <f t="shared" si="16"/>
        <v>0</v>
      </c>
      <c r="L90" s="24">
        <f t="shared" si="16"/>
        <v>0</v>
      </c>
      <c r="M90" s="37">
        <f t="shared" si="17"/>
        <v>20</v>
      </c>
      <c r="N90" s="38">
        <f t="shared" si="17"/>
        <v>10573.524000000001</v>
      </c>
      <c r="O90" s="37">
        <f t="shared" si="18"/>
        <v>374</v>
      </c>
      <c r="P90" s="38">
        <f t="shared" si="18"/>
        <v>160294.62384000001</v>
      </c>
      <c r="Q90" s="23">
        <f t="shared" si="19"/>
        <v>0</v>
      </c>
      <c r="R90" s="24">
        <f t="shared" si="19"/>
        <v>0</v>
      </c>
      <c r="S90" s="23">
        <f t="shared" si="19"/>
        <v>0</v>
      </c>
      <c r="T90" s="24">
        <f t="shared" si="19"/>
        <v>0</v>
      </c>
      <c r="U90" s="39">
        <f t="shared" si="20"/>
        <v>0</v>
      </c>
      <c r="V90" s="40">
        <f t="shared" si="20"/>
        <v>0</v>
      </c>
      <c r="W90" s="23">
        <f t="shared" si="21"/>
        <v>138</v>
      </c>
      <c r="X90" s="24">
        <f t="shared" si="21"/>
        <v>134083.61244000003</v>
      </c>
      <c r="Y90" s="23">
        <f t="shared" si="21"/>
        <v>108</v>
      </c>
      <c r="Z90" s="24">
        <f t="shared" si="21"/>
        <v>106933.74408</v>
      </c>
      <c r="AA90" s="37">
        <f t="shared" si="22"/>
        <v>246</v>
      </c>
      <c r="AB90" s="38">
        <f t="shared" si="22"/>
        <v>241017.35652000003</v>
      </c>
      <c r="AC90" s="40">
        <f t="shared" si="23"/>
        <v>401311.98036000005</v>
      </c>
    </row>
    <row r="91" spans="1:29">
      <c r="A91" s="41">
        <v>12</v>
      </c>
      <c r="B91" s="42" t="s">
        <v>79</v>
      </c>
      <c r="C91" s="21">
        <f t="shared" si="14"/>
        <v>1536</v>
      </c>
      <c r="D91" s="22">
        <f t="shared" si="14"/>
        <v>461988.12672</v>
      </c>
      <c r="E91" s="23">
        <f t="shared" si="14"/>
        <v>544</v>
      </c>
      <c r="F91" s="24">
        <f t="shared" si="14"/>
        <v>164284.98624000003</v>
      </c>
      <c r="G91" s="37">
        <f t="shared" si="15"/>
        <v>2080</v>
      </c>
      <c r="H91" s="38">
        <f t="shared" si="15"/>
        <v>626273.11296000006</v>
      </c>
      <c r="I91" s="23">
        <f t="shared" si="16"/>
        <v>25</v>
      </c>
      <c r="J91" s="24">
        <f t="shared" si="16"/>
        <v>9399.1725000000006</v>
      </c>
      <c r="K91" s="23">
        <f t="shared" si="16"/>
        <v>9</v>
      </c>
      <c r="L91" s="24">
        <f t="shared" si="16"/>
        <v>3397.4170199999999</v>
      </c>
      <c r="M91" s="37">
        <f t="shared" si="17"/>
        <v>34</v>
      </c>
      <c r="N91" s="38">
        <f t="shared" si="17"/>
        <v>12796.589520000001</v>
      </c>
      <c r="O91" s="37">
        <f t="shared" si="18"/>
        <v>2114</v>
      </c>
      <c r="P91" s="38">
        <f t="shared" si="18"/>
        <v>639069.70248000009</v>
      </c>
      <c r="Q91" s="23">
        <f t="shared" si="19"/>
        <v>252</v>
      </c>
      <c r="R91" s="24">
        <f t="shared" si="19"/>
        <v>97038.511920000019</v>
      </c>
      <c r="S91" s="23">
        <f t="shared" si="19"/>
        <v>61</v>
      </c>
      <c r="T91" s="24">
        <f t="shared" si="19"/>
        <v>23584.677660000005</v>
      </c>
      <c r="U91" s="39">
        <f t="shared" si="20"/>
        <v>313</v>
      </c>
      <c r="V91" s="40">
        <f t="shared" si="20"/>
        <v>120623.18958000002</v>
      </c>
      <c r="W91" s="23">
        <f t="shared" si="21"/>
        <v>1974</v>
      </c>
      <c r="X91" s="24">
        <f t="shared" si="21"/>
        <v>1735315.7245199999</v>
      </c>
      <c r="Y91" s="23">
        <f t="shared" si="21"/>
        <v>608</v>
      </c>
      <c r="Z91" s="24">
        <f t="shared" si="21"/>
        <v>534484.27584000002</v>
      </c>
      <c r="AA91" s="37">
        <f t="shared" si="22"/>
        <v>2582</v>
      </c>
      <c r="AB91" s="38">
        <f t="shared" si="22"/>
        <v>2269800.0003599999</v>
      </c>
      <c r="AC91" s="40">
        <f t="shared" si="23"/>
        <v>3029492.8924199999</v>
      </c>
    </row>
    <row r="92" spans="1:29">
      <c r="A92" s="41">
        <v>13</v>
      </c>
      <c r="B92" s="42" t="s">
        <v>80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1593</v>
      </c>
      <c r="J92" s="24">
        <f t="shared" si="16"/>
        <v>598915.27170000004</v>
      </c>
      <c r="K92" s="23">
        <f t="shared" si="16"/>
        <v>0</v>
      </c>
      <c r="L92" s="24">
        <f t="shared" si="16"/>
        <v>0</v>
      </c>
      <c r="M92" s="37">
        <f t="shared" si="17"/>
        <v>1593</v>
      </c>
      <c r="N92" s="38">
        <f t="shared" si="17"/>
        <v>598915.27170000004</v>
      </c>
      <c r="O92" s="37">
        <f t="shared" si="18"/>
        <v>1593</v>
      </c>
      <c r="P92" s="38">
        <f t="shared" si="18"/>
        <v>598915.27170000004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678</v>
      </c>
      <c r="X92" s="24">
        <f t="shared" si="21"/>
        <v>596020.29443999997</v>
      </c>
      <c r="Y92" s="23">
        <f t="shared" si="21"/>
        <v>280</v>
      </c>
      <c r="Z92" s="24">
        <f t="shared" si="21"/>
        <v>246144.07440000001</v>
      </c>
      <c r="AA92" s="37">
        <f t="shared" si="22"/>
        <v>958</v>
      </c>
      <c r="AB92" s="38">
        <f t="shared" si="22"/>
        <v>842164.36884000001</v>
      </c>
      <c r="AC92" s="40">
        <f t="shared" si="23"/>
        <v>1441079.6405400001</v>
      </c>
    </row>
    <row r="93" spans="1:29">
      <c r="A93" s="41">
        <v>14</v>
      </c>
      <c r="B93" s="42" t="s">
        <v>81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15</v>
      </c>
      <c r="B94" s="42" t="s">
        <v>82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16</v>
      </c>
      <c r="B95" s="42" t="s">
        <v>83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17</v>
      </c>
      <c r="B96" s="42" t="s">
        <v>84</v>
      </c>
      <c r="C96" s="21">
        <f t="shared" si="14"/>
        <v>26</v>
      </c>
      <c r="D96" s="22">
        <f t="shared" si="14"/>
        <v>7820.1115199999995</v>
      </c>
      <c r="E96" s="23">
        <f t="shared" si="14"/>
        <v>0</v>
      </c>
      <c r="F96" s="24">
        <f t="shared" si="14"/>
        <v>0</v>
      </c>
      <c r="G96" s="37">
        <f t="shared" si="15"/>
        <v>26</v>
      </c>
      <c r="H96" s="38">
        <f t="shared" si="15"/>
        <v>7820.1115199999995</v>
      </c>
      <c r="I96" s="23">
        <f t="shared" si="16"/>
        <v>2450</v>
      </c>
      <c r="J96" s="24">
        <f t="shared" si="16"/>
        <v>921118.90500000003</v>
      </c>
      <c r="K96" s="23">
        <f t="shared" si="16"/>
        <v>0</v>
      </c>
      <c r="L96" s="24">
        <f t="shared" si="16"/>
        <v>0</v>
      </c>
      <c r="M96" s="37">
        <f t="shared" si="17"/>
        <v>2450</v>
      </c>
      <c r="N96" s="38">
        <f t="shared" si="17"/>
        <v>921118.90500000003</v>
      </c>
      <c r="O96" s="37">
        <f t="shared" si="18"/>
        <v>2476</v>
      </c>
      <c r="P96" s="38">
        <f t="shared" si="18"/>
        <v>928939.01652000006</v>
      </c>
      <c r="Q96" s="23">
        <f t="shared" si="19"/>
        <v>230</v>
      </c>
      <c r="R96" s="24">
        <f t="shared" si="19"/>
        <v>88566.895800000013</v>
      </c>
      <c r="S96" s="23">
        <f t="shared" si="19"/>
        <v>0</v>
      </c>
      <c r="T96" s="24">
        <f t="shared" si="19"/>
        <v>0</v>
      </c>
      <c r="U96" s="39">
        <f t="shared" si="20"/>
        <v>230</v>
      </c>
      <c r="V96" s="40">
        <f t="shared" si="20"/>
        <v>88566.895800000013</v>
      </c>
      <c r="W96" s="23">
        <f t="shared" si="21"/>
        <v>465</v>
      </c>
      <c r="X96" s="24">
        <f t="shared" si="21"/>
        <v>408774.98070000001</v>
      </c>
      <c r="Y96" s="23">
        <f t="shared" si="21"/>
        <v>0</v>
      </c>
      <c r="Z96" s="24">
        <f t="shared" si="21"/>
        <v>0</v>
      </c>
      <c r="AA96" s="37">
        <f t="shared" si="22"/>
        <v>465</v>
      </c>
      <c r="AB96" s="38">
        <f t="shared" si="22"/>
        <v>408774.98070000001</v>
      </c>
      <c r="AC96" s="40">
        <f t="shared" si="23"/>
        <v>1426280.8930200001</v>
      </c>
    </row>
    <row r="97" spans="1:29">
      <c r="A97" s="41">
        <v>18</v>
      </c>
      <c r="B97" s="42" t="s">
        <v>85</v>
      </c>
      <c r="C97" s="21">
        <f t="shared" ref="C97:F103" si="24">C27+C62</f>
        <v>0</v>
      </c>
      <c r="D97" s="22">
        <f t="shared" si="24"/>
        <v>0</v>
      </c>
      <c r="E97" s="23">
        <f t="shared" si="24"/>
        <v>0</v>
      </c>
      <c r="F97" s="24">
        <f t="shared" si="24"/>
        <v>0</v>
      </c>
      <c r="G97" s="37">
        <f t="shared" si="15"/>
        <v>0</v>
      </c>
      <c r="H97" s="38">
        <f t="shared" si="15"/>
        <v>0</v>
      </c>
      <c r="I97" s="23">
        <f t="shared" ref="I97:L103" si="25">I27+I62</f>
        <v>333</v>
      </c>
      <c r="J97" s="24">
        <f t="shared" si="25"/>
        <v>100371.56796</v>
      </c>
      <c r="K97" s="23">
        <f t="shared" si="25"/>
        <v>0</v>
      </c>
      <c r="L97" s="24">
        <f t="shared" si="25"/>
        <v>0</v>
      </c>
      <c r="M97" s="37">
        <f t="shared" si="17"/>
        <v>333</v>
      </c>
      <c r="N97" s="38">
        <f t="shared" si="17"/>
        <v>100371.56796</v>
      </c>
      <c r="O97" s="37">
        <f t="shared" si="18"/>
        <v>333</v>
      </c>
      <c r="P97" s="38">
        <f t="shared" si="18"/>
        <v>100371.56796</v>
      </c>
      <c r="Q97" s="23">
        <f t="shared" ref="Q97:T103" si="26">Q27+Q62</f>
        <v>115</v>
      </c>
      <c r="R97" s="24">
        <f t="shared" si="26"/>
        <v>35501.079599999997</v>
      </c>
      <c r="S97" s="23">
        <f t="shared" si="26"/>
        <v>0</v>
      </c>
      <c r="T97" s="24">
        <f t="shared" si="26"/>
        <v>0</v>
      </c>
      <c r="U97" s="39">
        <f t="shared" si="20"/>
        <v>115</v>
      </c>
      <c r="V97" s="40">
        <f t="shared" si="20"/>
        <v>35501.079599999997</v>
      </c>
      <c r="W97" s="23">
        <f t="shared" ref="W97:Z103" si="27">W27+W62</f>
        <v>430</v>
      </c>
      <c r="X97" s="24">
        <f t="shared" si="27"/>
        <v>262616.57459999999</v>
      </c>
      <c r="Y97" s="23">
        <f t="shared" si="27"/>
        <v>0</v>
      </c>
      <c r="Z97" s="24">
        <f t="shared" si="27"/>
        <v>0</v>
      </c>
      <c r="AA97" s="37">
        <f t="shared" si="22"/>
        <v>430</v>
      </c>
      <c r="AB97" s="38">
        <f t="shared" si="22"/>
        <v>262616.57459999999</v>
      </c>
      <c r="AC97" s="40">
        <f t="shared" si="23"/>
        <v>398489.22216</v>
      </c>
    </row>
    <row r="98" spans="1:29">
      <c r="A98" s="41">
        <v>19</v>
      </c>
      <c r="B98" s="42" t="s">
        <v>86</v>
      </c>
      <c r="C98" s="21">
        <f t="shared" si="24"/>
        <v>2661</v>
      </c>
      <c r="D98" s="22">
        <f t="shared" si="24"/>
        <v>1054604.7525600002</v>
      </c>
      <c r="E98" s="23">
        <f t="shared" si="24"/>
        <v>0</v>
      </c>
      <c r="F98" s="24">
        <f t="shared" si="24"/>
        <v>0</v>
      </c>
      <c r="G98" s="37">
        <f t="shared" si="15"/>
        <v>2661</v>
      </c>
      <c r="H98" s="38">
        <f t="shared" si="15"/>
        <v>1054604.7525600002</v>
      </c>
      <c r="I98" s="23">
        <f t="shared" si="25"/>
        <v>454</v>
      </c>
      <c r="J98" s="24">
        <f t="shared" si="25"/>
        <v>224911.0098</v>
      </c>
      <c r="K98" s="23">
        <f t="shared" si="25"/>
        <v>0</v>
      </c>
      <c r="L98" s="24">
        <f t="shared" si="25"/>
        <v>0</v>
      </c>
      <c r="M98" s="37">
        <f t="shared" si="17"/>
        <v>454</v>
      </c>
      <c r="N98" s="38">
        <f t="shared" si="17"/>
        <v>224911.0098</v>
      </c>
      <c r="O98" s="37">
        <f t="shared" si="18"/>
        <v>3115</v>
      </c>
      <c r="P98" s="38">
        <f t="shared" si="18"/>
        <v>1279515.7623600001</v>
      </c>
      <c r="Q98" s="23">
        <f t="shared" si="26"/>
        <v>518</v>
      </c>
      <c r="R98" s="24">
        <f t="shared" si="26"/>
        <v>262831.62528000004</v>
      </c>
      <c r="S98" s="23">
        <f t="shared" si="26"/>
        <v>50</v>
      </c>
      <c r="T98" s="24">
        <f t="shared" si="26"/>
        <v>20245.113000000001</v>
      </c>
      <c r="U98" s="39">
        <f t="shared" si="20"/>
        <v>568</v>
      </c>
      <c r="V98" s="40">
        <f t="shared" si="20"/>
        <v>283076.73828000005</v>
      </c>
      <c r="W98" s="23">
        <f t="shared" si="27"/>
        <v>1871</v>
      </c>
      <c r="X98" s="24">
        <f t="shared" si="27"/>
        <v>2700891.4050000003</v>
      </c>
      <c r="Y98" s="23">
        <f t="shared" si="27"/>
        <v>0</v>
      </c>
      <c r="Z98" s="24">
        <f t="shared" si="27"/>
        <v>0</v>
      </c>
      <c r="AA98" s="37">
        <f t="shared" si="22"/>
        <v>1871</v>
      </c>
      <c r="AB98" s="38">
        <f t="shared" si="22"/>
        <v>2700891.4050000003</v>
      </c>
      <c r="AC98" s="40">
        <f t="shared" si="23"/>
        <v>4263483.9056400005</v>
      </c>
    </row>
    <row r="99" spans="1:29">
      <c r="A99" s="41">
        <v>20</v>
      </c>
      <c r="B99" s="42" t="s">
        <v>87</v>
      </c>
      <c r="C99" s="23">
        <f t="shared" si="24"/>
        <v>0</v>
      </c>
      <c r="D99" s="22">
        <f t="shared" si="24"/>
        <v>0</v>
      </c>
      <c r="E99" s="23">
        <f t="shared" si="24"/>
        <v>1159</v>
      </c>
      <c r="F99" s="24">
        <f t="shared" si="24"/>
        <v>278162.22528000001</v>
      </c>
      <c r="G99" s="37">
        <f t="shared" si="15"/>
        <v>1159</v>
      </c>
      <c r="H99" s="38">
        <f t="shared" si="15"/>
        <v>278162.22528000001</v>
      </c>
      <c r="I99" s="23">
        <f t="shared" si="25"/>
        <v>1536</v>
      </c>
      <c r="J99" s="24">
        <f t="shared" si="25"/>
        <v>445659.77088000003</v>
      </c>
      <c r="K99" s="23">
        <f t="shared" si="25"/>
        <v>154</v>
      </c>
      <c r="L99" s="24">
        <f t="shared" si="25"/>
        <v>46200.369600000005</v>
      </c>
      <c r="M99" s="37">
        <f t="shared" si="17"/>
        <v>1690</v>
      </c>
      <c r="N99" s="38">
        <f t="shared" si="17"/>
        <v>491860.14048000006</v>
      </c>
      <c r="O99" s="37">
        <f t="shared" si="18"/>
        <v>2849</v>
      </c>
      <c r="P99" s="38">
        <f t="shared" si="18"/>
        <v>770022.36576000007</v>
      </c>
      <c r="Q99" s="23">
        <f t="shared" si="26"/>
        <v>115</v>
      </c>
      <c r="R99" s="24">
        <f t="shared" si="26"/>
        <v>34174.064699999995</v>
      </c>
      <c r="S99" s="23">
        <f t="shared" si="26"/>
        <v>30</v>
      </c>
      <c r="T99" s="24">
        <f t="shared" si="26"/>
        <v>9218.1887999999999</v>
      </c>
      <c r="U99" s="39">
        <f t="shared" si="20"/>
        <v>145</v>
      </c>
      <c r="V99" s="40">
        <f t="shared" si="20"/>
        <v>43392.253499999992</v>
      </c>
      <c r="W99" s="23">
        <f t="shared" si="27"/>
        <v>734</v>
      </c>
      <c r="X99" s="24">
        <f t="shared" si="27"/>
        <v>672417.20915999997</v>
      </c>
      <c r="Y99" s="23">
        <f t="shared" si="27"/>
        <v>560</v>
      </c>
      <c r="Z99" s="24">
        <f t="shared" si="27"/>
        <v>528561.63360000006</v>
      </c>
      <c r="AA99" s="37">
        <f t="shared" si="22"/>
        <v>1294</v>
      </c>
      <c r="AB99" s="38">
        <f t="shared" si="22"/>
        <v>1200978.8427599999</v>
      </c>
      <c r="AC99" s="40">
        <f t="shared" si="23"/>
        <v>2014393.46202</v>
      </c>
    </row>
    <row r="100" spans="1:29">
      <c r="A100" s="41">
        <v>21</v>
      </c>
      <c r="B100" s="42" t="s">
        <v>88</v>
      </c>
      <c r="C100" s="23">
        <f t="shared" si="24"/>
        <v>125</v>
      </c>
      <c r="D100" s="22">
        <f t="shared" si="24"/>
        <v>23147.370000000003</v>
      </c>
      <c r="E100" s="23">
        <f t="shared" si="24"/>
        <v>841</v>
      </c>
      <c r="F100" s="24">
        <f t="shared" si="24"/>
        <v>217622.07144</v>
      </c>
      <c r="G100" s="37">
        <f t="shared" si="15"/>
        <v>966</v>
      </c>
      <c r="H100" s="38">
        <f t="shared" si="15"/>
        <v>240769.44144</v>
      </c>
      <c r="I100" s="23">
        <f t="shared" si="25"/>
        <v>931</v>
      </c>
      <c r="J100" s="24">
        <f t="shared" si="25"/>
        <v>215502.0147</v>
      </c>
      <c r="K100" s="23">
        <f t="shared" si="25"/>
        <v>425</v>
      </c>
      <c r="L100" s="24">
        <f t="shared" si="25"/>
        <v>137469.35250000001</v>
      </c>
      <c r="M100" s="37">
        <f t="shared" si="17"/>
        <v>1356</v>
      </c>
      <c r="N100" s="38">
        <f t="shared" si="17"/>
        <v>352971.36719999998</v>
      </c>
      <c r="O100" s="37">
        <f t="shared" si="18"/>
        <v>2322</v>
      </c>
      <c r="P100" s="38">
        <f t="shared" si="18"/>
        <v>593740.80863999994</v>
      </c>
      <c r="Q100" s="23">
        <f t="shared" si="26"/>
        <v>230</v>
      </c>
      <c r="R100" s="24">
        <f t="shared" si="26"/>
        <v>54529.0164</v>
      </c>
      <c r="S100" s="23">
        <f t="shared" si="26"/>
        <v>64</v>
      </c>
      <c r="T100" s="24">
        <f t="shared" si="26"/>
        <v>21202.421760000001</v>
      </c>
      <c r="U100" s="39">
        <f t="shared" si="20"/>
        <v>294</v>
      </c>
      <c r="V100" s="40">
        <f t="shared" si="20"/>
        <v>75731.438160000005</v>
      </c>
      <c r="W100" s="23">
        <f t="shared" si="27"/>
        <v>1224</v>
      </c>
      <c r="X100" s="24">
        <f t="shared" si="27"/>
        <v>826824.60720000009</v>
      </c>
      <c r="Y100" s="23">
        <f t="shared" si="27"/>
        <v>420</v>
      </c>
      <c r="Z100" s="24">
        <f t="shared" si="27"/>
        <v>396421.22520000004</v>
      </c>
      <c r="AA100" s="37">
        <f t="shared" si="22"/>
        <v>1644</v>
      </c>
      <c r="AB100" s="38">
        <f t="shared" si="22"/>
        <v>1223245.8324000002</v>
      </c>
      <c r="AC100" s="40">
        <f t="shared" si="23"/>
        <v>1892718.0792</v>
      </c>
    </row>
    <row r="101" spans="1:29">
      <c r="A101" s="41">
        <v>22</v>
      </c>
      <c r="B101" s="42" t="s">
        <v>89</v>
      </c>
      <c r="C101" s="23">
        <f t="shared" si="24"/>
        <v>595</v>
      </c>
      <c r="D101" s="22">
        <f t="shared" si="24"/>
        <v>133428.17880000002</v>
      </c>
      <c r="E101" s="23">
        <f t="shared" si="24"/>
        <v>489</v>
      </c>
      <c r="F101" s="24">
        <f t="shared" si="24"/>
        <v>143994.29454</v>
      </c>
      <c r="G101" s="37">
        <f t="shared" si="15"/>
        <v>1084</v>
      </c>
      <c r="H101" s="38">
        <f t="shared" si="15"/>
        <v>277422.47334000003</v>
      </c>
      <c r="I101" s="23">
        <f t="shared" si="25"/>
        <v>937</v>
      </c>
      <c r="J101" s="24">
        <f t="shared" si="25"/>
        <v>262651.68810000003</v>
      </c>
      <c r="K101" s="23">
        <f t="shared" si="25"/>
        <v>7</v>
      </c>
      <c r="L101" s="24">
        <f t="shared" si="25"/>
        <v>2576.5689600000001</v>
      </c>
      <c r="M101" s="37">
        <f t="shared" si="17"/>
        <v>944</v>
      </c>
      <c r="N101" s="38">
        <f t="shared" si="17"/>
        <v>265228.25706000003</v>
      </c>
      <c r="O101" s="37">
        <f t="shared" si="18"/>
        <v>2028</v>
      </c>
      <c r="P101" s="38">
        <f t="shared" si="18"/>
        <v>542650.7304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1254</v>
      </c>
      <c r="X101" s="24">
        <f t="shared" si="27"/>
        <v>1137185.2602000001</v>
      </c>
      <c r="Y101" s="23">
        <f t="shared" si="27"/>
        <v>318</v>
      </c>
      <c r="Z101" s="24">
        <f t="shared" si="27"/>
        <v>376654.94099999999</v>
      </c>
      <c r="AA101" s="37">
        <f t="shared" si="22"/>
        <v>1572</v>
      </c>
      <c r="AB101" s="38">
        <f t="shared" si="22"/>
        <v>1513840.2012</v>
      </c>
      <c r="AC101" s="40">
        <f t="shared" si="23"/>
        <v>2056490.9316</v>
      </c>
    </row>
    <row r="102" spans="1:29">
      <c r="A102" s="41">
        <v>23</v>
      </c>
      <c r="B102" s="42" t="s">
        <v>90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>
      <c r="A103" s="41">
        <v>24</v>
      </c>
      <c r="B103" s="42" t="s">
        <v>91</v>
      </c>
      <c r="C103" s="23">
        <f t="shared" si="24"/>
        <v>1707</v>
      </c>
      <c r="D103" s="22">
        <f t="shared" si="24"/>
        <v>361653.93054000003</v>
      </c>
      <c r="E103" s="23">
        <f t="shared" si="24"/>
        <v>0</v>
      </c>
      <c r="F103" s="24">
        <f t="shared" si="24"/>
        <v>0</v>
      </c>
      <c r="G103" s="37">
        <f t="shared" si="15"/>
        <v>1707</v>
      </c>
      <c r="H103" s="38">
        <f t="shared" si="15"/>
        <v>361653.93054000003</v>
      </c>
      <c r="I103" s="23">
        <f t="shared" si="25"/>
        <v>3179</v>
      </c>
      <c r="J103" s="24">
        <f t="shared" si="25"/>
        <v>673519.53438000008</v>
      </c>
      <c r="K103" s="23">
        <f t="shared" si="25"/>
        <v>343</v>
      </c>
      <c r="L103" s="24">
        <f t="shared" si="25"/>
        <v>72669.77046</v>
      </c>
      <c r="M103" s="37">
        <f t="shared" si="17"/>
        <v>3522</v>
      </c>
      <c r="N103" s="38">
        <f t="shared" si="17"/>
        <v>746189.30484000011</v>
      </c>
      <c r="O103" s="37">
        <f t="shared" si="18"/>
        <v>5229</v>
      </c>
      <c r="P103" s="38">
        <f t="shared" si="18"/>
        <v>1107843.2353800002</v>
      </c>
      <c r="Q103" s="23">
        <f t="shared" si="26"/>
        <v>2776</v>
      </c>
      <c r="R103" s="24">
        <f t="shared" si="26"/>
        <v>752966.29296000011</v>
      </c>
      <c r="S103" s="23">
        <f t="shared" si="26"/>
        <v>0</v>
      </c>
      <c r="T103" s="24">
        <f t="shared" si="26"/>
        <v>0</v>
      </c>
      <c r="U103" s="39">
        <f t="shared" si="20"/>
        <v>2776</v>
      </c>
      <c r="V103" s="40">
        <f t="shared" si="20"/>
        <v>752966.29296000011</v>
      </c>
      <c r="W103" s="23">
        <f t="shared" si="27"/>
        <v>0</v>
      </c>
      <c r="X103" s="24">
        <f t="shared" si="27"/>
        <v>0</v>
      </c>
      <c r="Y103" s="23">
        <f t="shared" si="27"/>
        <v>0</v>
      </c>
      <c r="Z103" s="24">
        <f t="shared" si="27"/>
        <v>0</v>
      </c>
      <c r="AA103" s="37">
        <f t="shared" si="22"/>
        <v>0</v>
      </c>
      <c r="AB103" s="38">
        <f t="shared" si="22"/>
        <v>0</v>
      </c>
      <c r="AC103" s="40">
        <f t="shared" si="23"/>
        <v>1860809.5283400002</v>
      </c>
    </row>
    <row r="104" spans="1:29" s="10" customFormat="1">
      <c r="A104" s="43"/>
      <c r="B104" s="44" t="s">
        <v>107</v>
      </c>
      <c r="C104" s="37">
        <f t="shared" ref="C104:AC104" si="28">SUM(C80:C103)</f>
        <v>12224</v>
      </c>
      <c r="D104" s="38">
        <f t="shared" si="28"/>
        <v>3912583.6933200005</v>
      </c>
      <c r="E104" s="37">
        <f t="shared" si="28"/>
        <v>7208</v>
      </c>
      <c r="F104" s="38">
        <f t="shared" si="28"/>
        <v>2584073.3437800007</v>
      </c>
      <c r="G104" s="37">
        <f t="shared" si="28"/>
        <v>19432</v>
      </c>
      <c r="H104" s="38">
        <f t="shared" si="28"/>
        <v>6496657.0371000003</v>
      </c>
      <c r="I104" s="37">
        <f t="shared" si="28"/>
        <v>20047</v>
      </c>
      <c r="J104" s="38">
        <f t="shared" si="28"/>
        <v>6764739.85188</v>
      </c>
      <c r="K104" s="37">
        <f t="shared" si="28"/>
        <v>2798</v>
      </c>
      <c r="L104" s="38">
        <f t="shared" si="28"/>
        <v>1243891.2209400001</v>
      </c>
      <c r="M104" s="37">
        <f t="shared" si="28"/>
        <v>22845</v>
      </c>
      <c r="N104" s="38">
        <f t="shared" si="28"/>
        <v>8008631.0728200013</v>
      </c>
      <c r="O104" s="37">
        <f t="shared" si="28"/>
        <v>42277</v>
      </c>
      <c r="P104" s="38">
        <f t="shared" si="28"/>
        <v>14505288.109920003</v>
      </c>
      <c r="Q104" s="39">
        <f t="shared" si="28"/>
        <v>8406</v>
      </c>
      <c r="R104" s="40">
        <f t="shared" si="28"/>
        <v>2885572.1113200001</v>
      </c>
      <c r="S104" s="39">
        <f t="shared" si="28"/>
        <v>2597.8000000000002</v>
      </c>
      <c r="T104" s="40">
        <f t="shared" si="28"/>
        <v>1373602.3957079996</v>
      </c>
      <c r="U104" s="39">
        <f t="shared" si="28"/>
        <v>11003.8</v>
      </c>
      <c r="V104" s="40">
        <f t="shared" si="28"/>
        <v>4259174.5070279995</v>
      </c>
      <c r="W104" s="37">
        <f t="shared" si="28"/>
        <v>25375</v>
      </c>
      <c r="X104" s="38">
        <f t="shared" si="28"/>
        <v>21413626.368839998</v>
      </c>
      <c r="Y104" s="37">
        <f t="shared" si="28"/>
        <v>8072</v>
      </c>
      <c r="Z104" s="38">
        <f t="shared" si="28"/>
        <v>8781311.0577600002</v>
      </c>
      <c r="AA104" s="37">
        <f t="shared" si="28"/>
        <v>33447</v>
      </c>
      <c r="AB104" s="38">
        <f t="shared" si="28"/>
        <v>30194937.426600009</v>
      </c>
      <c r="AC104" s="40">
        <f t="shared" si="28"/>
        <v>48959400.043547988</v>
      </c>
    </row>
  </sheetData>
  <mergeCells count="93">
    <mergeCell ref="K8:K9"/>
    <mergeCell ref="A3:E3"/>
    <mergeCell ref="G3:I3"/>
    <mergeCell ref="A6:A9"/>
    <mergeCell ref="B6:B9"/>
    <mergeCell ref="C6:P6"/>
    <mergeCell ref="M8:N8"/>
    <mergeCell ref="I7:N7"/>
    <mergeCell ref="C8:C9"/>
    <mergeCell ref="D8:D9"/>
    <mergeCell ref="J8:J9"/>
    <mergeCell ref="E8:E9"/>
    <mergeCell ref="F8:F9"/>
    <mergeCell ref="G8:H8"/>
    <mergeCell ref="I8:I9"/>
    <mergeCell ref="C7:H7"/>
    <mergeCell ref="L8:L9"/>
    <mergeCell ref="R43:R44"/>
    <mergeCell ref="O42:P43"/>
    <mergeCell ref="AC6:AC8"/>
    <mergeCell ref="Q6:V7"/>
    <mergeCell ref="T8:T9"/>
    <mergeCell ref="W6:AB7"/>
    <mergeCell ref="W8:W9"/>
    <mergeCell ref="Q8:Q9"/>
    <mergeCell ref="AA8:AB8"/>
    <mergeCell ref="S8:S9"/>
    <mergeCell ref="X8:X9"/>
    <mergeCell ref="U8:V8"/>
    <mergeCell ref="AC41:AC43"/>
    <mergeCell ref="W41:AB42"/>
    <mergeCell ref="R8:R9"/>
    <mergeCell ref="O7:P8"/>
    <mergeCell ref="S43:S44"/>
    <mergeCell ref="T43:T44"/>
    <mergeCell ref="Y8:Y9"/>
    <mergeCell ref="Z8:Z9"/>
    <mergeCell ref="AA43:AB43"/>
    <mergeCell ref="W43:W44"/>
    <mergeCell ref="U43:V43"/>
    <mergeCell ref="Y43:Y44"/>
    <mergeCell ref="Q41:V42"/>
    <mergeCell ref="Q43:Q44"/>
    <mergeCell ref="X43:X44"/>
    <mergeCell ref="Z43:Z44"/>
    <mergeCell ref="A38:E38"/>
    <mergeCell ref="G38:I38"/>
    <mergeCell ref="B41:B44"/>
    <mergeCell ref="C41:P41"/>
    <mergeCell ref="D43:D44"/>
    <mergeCell ref="E43:E44"/>
    <mergeCell ref="F43:F44"/>
    <mergeCell ref="A41:A44"/>
    <mergeCell ref="M43:N43"/>
    <mergeCell ref="C42:H42"/>
    <mergeCell ref="G43:H43"/>
    <mergeCell ref="I43:I44"/>
    <mergeCell ref="J43:J44"/>
    <mergeCell ref="K43:K44"/>
    <mergeCell ref="L43:L44"/>
    <mergeCell ref="I42:N42"/>
    <mergeCell ref="AC76:AC78"/>
    <mergeCell ref="X78:X79"/>
    <mergeCell ref="Y78:Y79"/>
    <mergeCell ref="Z78:Z79"/>
    <mergeCell ref="W76:AB77"/>
    <mergeCell ref="W78:W79"/>
    <mergeCell ref="AA78:AB78"/>
    <mergeCell ref="C43:C44"/>
    <mergeCell ref="G73:I73"/>
    <mergeCell ref="A73:E73"/>
    <mergeCell ref="A76:A79"/>
    <mergeCell ref="B76:B79"/>
    <mergeCell ref="D78:D79"/>
    <mergeCell ref="C77:H77"/>
    <mergeCell ref="I77:N77"/>
    <mergeCell ref="C76:P76"/>
    <mergeCell ref="J78:J79"/>
    <mergeCell ref="C78:C79"/>
    <mergeCell ref="I78:I79"/>
    <mergeCell ref="K78:K79"/>
    <mergeCell ref="M78:N78"/>
    <mergeCell ref="U78:V78"/>
    <mergeCell ref="F78:F79"/>
    <mergeCell ref="E78:E79"/>
    <mergeCell ref="L78:L79"/>
    <mergeCell ref="G78:H78"/>
    <mergeCell ref="S78:S79"/>
    <mergeCell ref="T78:T79"/>
    <mergeCell ref="O77:P78"/>
    <mergeCell ref="Q78:Q79"/>
    <mergeCell ref="R78:R79"/>
    <mergeCell ref="Q76:V77"/>
  </mergeCells>
  <phoneticPr fontId="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103"/>
  <sheetViews>
    <sheetView topLeftCell="E1"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150020</v>
      </c>
      <c r="G2" s="131" t="str">
        <f>VLOOKUP(F2,Списки!$A$1:$B$68,2,0)</f>
        <v>РЦОПП «Фиагдон»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0</v>
      </c>
      <c r="D9" s="22">
        <f>C9*Тарифы!B4*$C$4</f>
        <v>0</v>
      </c>
      <c r="E9" s="23">
        <v>0</v>
      </c>
      <c r="F9" s="24">
        <f>E9*Тарифы!C4*$C$4</f>
        <v>0</v>
      </c>
      <c r="G9" s="37">
        <f>C9+E9</f>
        <v>0</v>
      </c>
      <c r="H9" s="38">
        <f>D9+F9</f>
        <v>0</v>
      </c>
      <c r="I9" s="23">
        <v>0</v>
      </c>
      <c r="J9" s="24">
        <f>I9*Тарифы!D4*$C$4</f>
        <v>0</v>
      </c>
      <c r="K9" s="23">
        <v>0</v>
      </c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>
        <v>0</v>
      </c>
      <c r="R9" s="24">
        <f>Q9*Тарифы!F4*$C$4</f>
        <v>0</v>
      </c>
      <c r="S9" s="23">
        <v>0</v>
      </c>
      <c r="T9" s="24">
        <f>S9*Тарифы!G4*$C$4</f>
        <v>0</v>
      </c>
      <c r="U9" s="39">
        <f>Q9+S9</f>
        <v>0</v>
      </c>
      <c r="V9" s="40">
        <f>R9+T9</f>
        <v>0</v>
      </c>
      <c r="W9" s="23">
        <v>0</v>
      </c>
      <c r="X9" s="24">
        <f>W9*Тарифы!H4*$C$4</f>
        <v>0</v>
      </c>
      <c r="Y9" s="23">
        <v>0</v>
      </c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259</v>
      </c>
      <c r="F10" s="24">
        <f>E10*Тарифы!C5*$C$4</f>
        <v>120201.90000000001</v>
      </c>
      <c r="G10" s="37">
        <f t="shared" ref="G10:H32" si="0">C10+E10</f>
        <v>259</v>
      </c>
      <c r="H10" s="38">
        <f t="shared" si="0"/>
        <v>120201.90000000001</v>
      </c>
      <c r="I10" s="23">
        <v>0</v>
      </c>
      <c r="J10" s="24">
        <f>I10*Тарифы!D5*$C$4</f>
        <v>0</v>
      </c>
      <c r="K10" s="23">
        <v>30</v>
      </c>
      <c r="L10" s="24">
        <f>K10*Тарифы!E5*$C$4</f>
        <v>17403.900000000001</v>
      </c>
      <c r="M10" s="37">
        <f t="shared" ref="M10:N32" si="1">I10+K10</f>
        <v>30</v>
      </c>
      <c r="N10" s="38">
        <f t="shared" si="1"/>
        <v>17403.900000000001</v>
      </c>
      <c r="O10" s="37">
        <f t="shared" ref="O10:P32" si="2">G10+M10</f>
        <v>289</v>
      </c>
      <c r="P10" s="38">
        <f t="shared" si="2"/>
        <v>137605.80000000002</v>
      </c>
      <c r="Q10" s="23">
        <v>0</v>
      </c>
      <c r="R10" s="24">
        <f>Q10*Тарифы!F5*$C$4</f>
        <v>0</v>
      </c>
      <c r="S10" s="23">
        <v>75</v>
      </c>
      <c r="T10" s="24">
        <f>S10*Тарифы!G5*$C$4</f>
        <v>44562.75</v>
      </c>
      <c r="U10" s="39">
        <f t="shared" ref="U10:V32" si="3">Q10+S10</f>
        <v>75</v>
      </c>
      <c r="V10" s="40">
        <f t="shared" si="3"/>
        <v>44562.75</v>
      </c>
      <c r="W10" s="23">
        <v>0</v>
      </c>
      <c r="X10" s="24">
        <f>W10*Тарифы!H5*$C$4</f>
        <v>0</v>
      </c>
      <c r="Y10" s="23">
        <v>227</v>
      </c>
      <c r="Z10" s="24">
        <f>Y10*Тарифы!I5*$C$4</f>
        <v>286022.27</v>
      </c>
      <c r="AA10" s="37">
        <f t="shared" ref="AA10:AB32" si="4">W10+Y10</f>
        <v>227</v>
      </c>
      <c r="AB10" s="38">
        <f t="shared" si="4"/>
        <v>286022.27</v>
      </c>
      <c r="AC10" s="40">
        <f t="shared" ref="AC10:AC32" si="5">P10+V10+AB10</f>
        <v>468190.82000000007</v>
      </c>
    </row>
    <row r="11" spans="1:29">
      <c r="A11" s="41">
        <v>3</v>
      </c>
      <c r="B11" s="42" t="s">
        <v>70</v>
      </c>
      <c r="C11" s="21">
        <v>120</v>
      </c>
      <c r="D11" s="22">
        <f>C11*Тарифы!B6*$C$4</f>
        <v>36930</v>
      </c>
      <c r="E11" s="23">
        <v>0</v>
      </c>
      <c r="F11" s="24">
        <f>E11*Тарифы!C6*$C$4</f>
        <v>0</v>
      </c>
      <c r="G11" s="37">
        <f t="shared" si="0"/>
        <v>120</v>
      </c>
      <c r="H11" s="38">
        <f t="shared" si="0"/>
        <v>36930</v>
      </c>
      <c r="I11" s="23">
        <v>40</v>
      </c>
      <c r="J11" s="24">
        <f>I11*Тарифы!D6*$C$4</f>
        <v>15387.6</v>
      </c>
      <c r="K11" s="23">
        <v>0</v>
      </c>
      <c r="L11" s="24">
        <f>K11*Тарифы!E6*$C$4</f>
        <v>0</v>
      </c>
      <c r="M11" s="37">
        <f t="shared" si="1"/>
        <v>40</v>
      </c>
      <c r="N11" s="38">
        <f t="shared" si="1"/>
        <v>15387.6</v>
      </c>
      <c r="O11" s="37">
        <f t="shared" si="2"/>
        <v>160</v>
      </c>
      <c r="P11" s="38">
        <f t="shared" si="2"/>
        <v>52317.599999999999</v>
      </c>
      <c r="Q11" s="23">
        <v>159</v>
      </c>
      <c r="R11" s="24">
        <f>Q11*Тарифы!F6*$C$4</f>
        <v>62646</v>
      </c>
      <c r="S11" s="23">
        <v>0</v>
      </c>
      <c r="T11" s="24">
        <f>S11*Тарифы!G6*$C$4</f>
        <v>0</v>
      </c>
      <c r="U11" s="39">
        <f t="shared" si="3"/>
        <v>159</v>
      </c>
      <c r="V11" s="40">
        <f t="shared" si="3"/>
        <v>62646</v>
      </c>
      <c r="W11" s="23">
        <v>342</v>
      </c>
      <c r="X11" s="24">
        <f>W11*Тарифы!H6*$C$4</f>
        <v>279239.58</v>
      </c>
      <c r="Y11" s="23">
        <v>0</v>
      </c>
      <c r="Z11" s="24">
        <f>Y11*Тарифы!I6*$C$4</f>
        <v>0</v>
      </c>
      <c r="AA11" s="37">
        <f t="shared" si="4"/>
        <v>342</v>
      </c>
      <c r="AB11" s="38">
        <f t="shared" si="4"/>
        <v>279239.58</v>
      </c>
      <c r="AC11" s="40">
        <f t="shared" si="5"/>
        <v>394203.18000000005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0</v>
      </c>
      <c r="D16" s="22">
        <f>C16*Тарифы!B11*$C$4</f>
        <v>0</v>
      </c>
      <c r="E16" s="23">
        <v>0</v>
      </c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>
        <v>0</v>
      </c>
      <c r="J16" s="24">
        <f>I16*Тарифы!D11*$C$4</f>
        <v>0</v>
      </c>
      <c r="K16" s="23">
        <v>0</v>
      </c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>
        <v>0</v>
      </c>
      <c r="R16" s="24">
        <f>Q16*Тарифы!F11*$C$4</f>
        <v>0</v>
      </c>
      <c r="S16" s="23">
        <v>0</v>
      </c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0</v>
      </c>
      <c r="X16" s="24">
        <f>W16*Тарифы!H11*$C$4</f>
        <v>0</v>
      </c>
      <c r="Y16" s="23">
        <v>0</v>
      </c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0</v>
      </c>
      <c r="D18" s="22">
        <f>C18*Тарифы!B13*$C$4</f>
        <v>0</v>
      </c>
      <c r="E18" s="23">
        <v>0</v>
      </c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>
        <v>0</v>
      </c>
      <c r="J18" s="24">
        <f>I18*Тарифы!D13*$C$4</f>
        <v>0</v>
      </c>
      <c r="K18" s="23">
        <v>0</v>
      </c>
      <c r="L18" s="24">
        <f>K18*Тарифы!E13*$C$4</f>
        <v>0</v>
      </c>
      <c r="M18" s="37">
        <f t="shared" si="1"/>
        <v>0</v>
      </c>
      <c r="N18" s="38">
        <f t="shared" si="1"/>
        <v>0</v>
      </c>
      <c r="O18" s="37">
        <f t="shared" si="2"/>
        <v>0</v>
      </c>
      <c r="P18" s="38">
        <f t="shared" si="2"/>
        <v>0</v>
      </c>
      <c r="Q18" s="23">
        <v>0</v>
      </c>
      <c r="R18" s="24">
        <f>Q18*Тарифы!F13*$C$4</f>
        <v>0</v>
      </c>
      <c r="S18" s="23">
        <v>0</v>
      </c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>
        <v>0</v>
      </c>
      <c r="X18" s="24">
        <f>W18*Тарифы!H13*$C$4</f>
        <v>0</v>
      </c>
      <c r="Y18" s="23">
        <v>0</v>
      </c>
      <c r="Z18" s="24">
        <f>Y18*Тарифы!I13*$C$4</f>
        <v>0</v>
      </c>
      <c r="AA18" s="37">
        <f t="shared" si="4"/>
        <v>0</v>
      </c>
      <c r="AB18" s="38">
        <f t="shared" si="4"/>
        <v>0</v>
      </c>
      <c r="AC18" s="40">
        <f t="shared" si="5"/>
        <v>0</v>
      </c>
    </row>
    <row r="19" spans="1:29">
      <c r="A19" s="41">
        <v>11</v>
      </c>
      <c r="B19" s="42" t="s">
        <v>78</v>
      </c>
      <c r="C19" s="21">
        <v>0</v>
      </c>
      <c r="D19" s="22">
        <f>C19*Тарифы!B14*$C$4</f>
        <v>0</v>
      </c>
      <c r="E19" s="23">
        <v>0</v>
      </c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0</v>
      </c>
      <c r="J19" s="24">
        <f>I19*Тарифы!D14*$C$4</f>
        <v>0</v>
      </c>
      <c r="K19" s="23">
        <v>0</v>
      </c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0</v>
      </c>
      <c r="X19" s="24">
        <f>W19*Тарифы!H14*$C$4</f>
        <v>0</v>
      </c>
      <c r="Y19" s="23">
        <v>0</v>
      </c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>
        <v>20</v>
      </c>
      <c r="D20" s="22">
        <f>C20*Тарифы!B15*$C$4</f>
        <v>6552.7999999999993</v>
      </c>
      <c r="E20" s="23">
        <v>0</v>
      </c>
      <c r="F20" s="24">
        <f>E20*Тарифы!C15*$C$4</f>
        <v>0</v>
      </c>
      <c r="G20" s="37">
        <f t="shared" si="0"/>
        <v>20</v>
      </c>
      <c r="H20" s="38">
        <f t="shared" si="0"/>
        <v>6552.7999999999993</v>
      </c>
      <c r="I20" s="23">
        <v>20</v>
      </c>
      <c r="J20" s="24">
        <f>I20*Тарифы!D15*$C$4</f>
        <v>8191</v>
      </c>
      <c r="K20" s="23">
        <v>0</v>
      </c>
      <c r="L20" s="24">
        <f>K20*Тарифы!E15*$C$4</f>
        <v>0</v>
      </c>
      <c r="M20" s="37">
        <f t="shared" si="1"/>
        <v>20</v>
      </c>
      <c r="N20" s="38">
        <f t="shared" si="1"/>
        <v>8191</v>
      </c>
      <c r="O20" s="37">
        <f t="shared" si="2"/>
        <v>40</v>
      </c>
      <c r="P20" s="38">
        <f t="shared" si="2"/>
        <v>14743.8</v>
      </c>
      <c r="Q20" s="23">
        <v>159</v>
      </c>
      <c r="R20" s="24">
        <f>Q20*Тарифы!F15*$C$4</f>
        <v>66695.73000000001</v>
      </c>
      <c r="S20" s="23">
        <v>0</v>
      </c>
      <c r="T20" s="24">
        <f>S20*Тарифы!G15*$C$4</f>
        <v>0</v>
      </c>
      <c r="U20" s="39">
        <f t="shared" si="3"/>
        <v>159</v>
      </c>
      <c r="V20" s="40">
        <f t="shared" si="3"/>
        <v>66695.73000000001</v>
      </c>
      <c r="W20" s="23">
        <v>60</v>
      </c>
      <c r="X20" s="24">
        <f>W20*Тарифы!H15*$C$4</f>
        <v>57456.6</v>
      </c>
      <c r="Y20" s="23">
        <v>0</v>
      </c>
      <c r="Z20" s="24">
        <f>Y20*Тарифы!I15*$C$4</f>
        <v>0</v>
      </c>
      <c r="AA20" s="37">
        <f t="shared" si="4"/>
        <v>60</v>
      </c>
      <c r="AB20" s="38">
        <f t="shared" si="4"/>
        <v>57456.6</v>
      </c>
      <c r="AC20" s="40">
        <f t="shared" si="5"/>
        <v>138896.13</v>
      </c>
    </row>
    <row r="21" spans="1:29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>
        <v>0</v>
      </c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0</v>
      </c>
      <c r="J21" s="24">
        <f>I21*Тарифы!D16*$C$4</f>
        <v>0</v>
      </c>
      <c r="K21" s="23">
        <v>0</v>
      </c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>
        <v>0</v>
      </c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0</v>
      </c>
      <c r="X21" s="24">
        <f>W21*Тарифы!H16*$C$4</f>
        <v>0</v>
      </c>
      <c r="Y21" s="23">
        <v>0</v>
      </c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0</v>
      </c>
      <c r="J25" s="24">
        <f>I25*Тарифы!D20*$C$4</f>
        <v>0</v>
      </c>
      <c r="K25" s="23">
        <v>0</v>
      </c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>
        <v>0</v>
      </c>
      <c r="R25" s="24">
        <f>Q25*Тарифы!F20*$C$4</f>
        <v>0</v>
      </c>
      <c r="S25" s="23">
        <v>0</v>
      </c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>
        <v>0</v>
      </c>
      <c r="X25" s="24">
        <f>W25*Тарифы!H20*$C$4</f>
        <v>0</v>
      </c>
      <c r="Y25" s="23">
        <v>0</v>
      </c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0</v>
      </c>
      <c r="J26" s="24">
        <f>I26*Тарифы!D21*$C$4</f>
        <v>0</v>
      </c>
      <c r="K26" s="23">
        <v>0</v>
      </c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>
        <v>0</v>
      </c>
      <c r="R26" s="24">
        <f>Q26*Тарифы!F21*$C$4</f>
        <v>0</v>
      </c>
      <c r="S26" s="23">
        <v>0</v>
      </c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>
        <v>0</v>
      </c>
      <c r="X26" s="24">
        <f>W26*Тарифы!H21*$C$4</f>
        <v>0</v>
      </c>
      <c r="Y26" s="23">
        <v>0</v>
      </c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>
        <v>0</v>
      </c>
      <c r="D27" s="22">
        <f>C27*Тарифы!B22*$C$4</f>
        <v>0</v>
      </c>
      <c r="E27" s="23">
        <v>0</v>
      </c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>
        <v>0</v>
      </c>
      <c r="J27" s="24">
        <f>I27*Тарифы!D22*$C$4</f>
        <v>0</v>
      </c>
      <c r="K27" s="23">
        <v>0</v>
      </c>
      <c r="L27" s="24">
        <f>K27*Тарифы!E22*$C$4</f>
        <v>0</v>
      </c>
      <c r="M27" s="37">
        <f t="shared" si="1"/>
        <v>0</v>
      </c>
      <c r="N27" s="38">
        <f t="shared" si="1"/>
        <v>0</v>
      </c>
      <c r="O27" s="37">
        <f t="shared" si="2"/>
        <v>0</v>
      </c>
      <c r="P27" s="38">
        <f t="shared" si="2"/>
        <v>0</v>
      </c>
      <c r="Q27" s="23">
        <v>0</v>
      </c>
      <c r="R27" s="24">
        <f>Q27*Тарифы!F22*$C$4</f>
        <v>0</v>
      </c>
      <c r="S27" s="23">
        <v>0</v>
      </c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>
        <v>0</v>
      </c>
      <c r="X27" s="24">
        <f>W27*Тарифы!H22*$C$4</f>
        <v>0</v>
      </c>
      <c r="Y27" s="23">
        <v>0</v>
      </c>
      <c r="Z27" s="24">
        <f>Y27*Тарифы!I22*$C$4</f>
        <v>0</v>
      </c>
      <c r="AA27" s="37">
        <f t="shared" si="4"/>
        <v>0</v>
      </c>
      <c r="AB27" s="38">
        <f t="shared" si="4"/>
        <v>0</v>
      </c>
      <c r="AC27" s="40">
        <f t="shared" si="5"/>
        <v>0</v>
      </c>
    </row>
    <row r="28" spans="1:29">
      <c r="A28" s="41">
        <v>20</v>
      </c>
      <c r="B28" s="42" t="s">
        <v>87</v>
      </c>
      <c r="C28" s="23">
        <v>0</v>
      </c>
      <c r="D28" s="22">
        <f>C28*Тарифы!B23*$C$4</f>
        <v>0</v>
      </c>
      <c r="E28" s="23">
        <v>0</v>
      </c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>
        <v>0</v>
      </c>
      <c r="J28" s="24">
        <f>I28*Тарифы!D23*$C$4</f>
        <v>0</v>
      </c>
      <c r="K28" s="23">
        <v>0</v>
      </c>
      <c r="L28" s="24">
        <f>K28*Тарифы!E23*$C$4</f>
        <v>0</v>
      </c>
      <c r="M28" s="37">
        <f t="shared" si="1"/>
        <v>0</v>
      </c>
      <c r="N28" s="38">
        <f t="shared" si="1"/>
        <v>0</v>
      </c>
      <c r="O28" s="37">
        <f t="shared" si="2"/>
        <v>0</v>
      </c>
      <c r="P28" s="38">
        <f t="shared" si="2"/>
        <v>0</v>
      </c>
      <c r="Q28" s="23">
        <v>0</v>
      </c>
      <c r="R28" s="24">
        <f>Q28*Тарифы!F23*$C$4</f>
        <v>0</v>
      </c>
      <c r="S28" s="23">
        <v>0</v>
      </c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>
        <v>0</v>
      </c>
      <c r="X28" s="24">
        <f>W28*Тарифы!H23*$C$4</f>
        <v>0</v>
      </c>
      <c r="Y28" s="23">
        <v>0</v>
      </c>
      <c r="Z28" s="24">
        <f>Y28*Тарифы!I23*$C$4</f>
        <v>0</v>
      </c>
      <c r="AA28" s="37">
        <f t="shared" si="4"/>
        <v>0</v>
      </c>
      <c r="AB28" s="38">
        <f t="shared" si="4"/>
        <v>0</v>
      </c>
      <c r="AC28" s="40">
        <f t="shared" si="5"/>
        <v>0</v>
      </c>
    </row>
    <row r="29" spans="1:29">
      <c r="A29" s="41">
        <v>21</v>
      </c>
      <c r="B29" s="42" t="s">
        <v>88</v>
      </c>
      <c r="C29" s="23">
        <v>0</v>
      </c>
      <c r="D29" s="22">
        <f>C29*Тарифы!B24*$C$4</f>
        <v>0</v>
      </c>
      <c r="E29" s="23">
        <v>0</v>
      </c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>
        <v>0</v>
      </c>
      <c r="J29" s="24">
        <f>I29*Тарифы!D24*$C$4</f>
        <v>0</v>
      </c>
      <c r="K29" s="23">
        <v>0</v>
      </c>
      <c r="L29" s="24">
        <f>K29*Тарифы!E24*$C$4</f>
        <v>0</v>
      </c>
      <c r="M29" s="37">
        <f t="shared" si="1"/>
        <v>0</v>
      </c>
      <c r="N29" s="38">
        <f t="shared" si="1"/>
        <v>0</v>
      </c>
      <c r="O29" s="37">
        <f t="shared" si="2"/>
        <v>0</v>
      </c>
      <c r="P29" s="38">
        <f t="shared" si="2"/>
        <v>0</v>
      </c>
      <c r="Q29" s="23">
        <v>0</v>
      </c>
      <c r="R29" s="24">
        <f>Q29*Тарифы!F24*$C$4</f>
        <v>0</v>
      </c>
      <c r="S29" s="23">
        <v>0</v>
      </c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>
        <v>0</v>
      </c>
      <c r="X29" s="24">
        <f>W29*Тарифы!H24*$C$4</f>
        <v>0</v>
      </c>
      <c r="Y29" s="23">
        <v>0</v>
      </c>
      <c r="Z29" s="24">
        <f>Y29*Тарифы!I24*$C$4</f>
        <v>0</v>
      </c>
      <c r="AA29" s="37">
        <f t="shared" si="4"/>
        <v>0</v>
      </c>
      <c r="AB29" s="38">
        <f t="shared" si="4"/>
        <v>0</v>
      </c>
      <c r="AC29" s="40">
        <f t="shared" si="5"/>
        <v>0</v>
      </c>
    </row>
    <row r="30" spans="1:29">
      <c r="A30" s="41">
        <v>22</v>
      </c>
      <c r="B30" s="42" t="s">
        <v>89</v>
      </c>
      <c r="C30" s="23">
        <v>0</v>
      </c>
      <c r="D30" s="22">
        <f>C30*Тарифы!B25*$C$4</f>
        <v>0</v>
      </c>
      <c r="E30" s="23">
        <v>0</v>
      </c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>
        <v>0</v>
      </c>
      <c r="J30" s="24">
        <f>I30*Тарифы!D25*$C$4</f>
        <v>0</v>
      </c>
      <c r="K30" s="23">
        <v>0</v>
      </c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0</v>
      </c>
      <c r="X30" s="24">
        <f>W30*Тарифы!H25*$C$4</f>
        <v>0</v>
      </c>
      <c r="Y30" s="23">
        <v>0</v>
      </c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0</v>
      </c>
      <c r="D32" s="22">
        <f>C32*Тарифы!B27*$C$4</f>
        <v>0</v>
      </c>
      <c r="E32" s="23">
        <v>0</v>
      </c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>
        <v>0</v>
      </c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140</v>
      </c>
      <c r="D33" s="38">
        <f t="shared" si="6"/>
        <v>43482.8</v>
      </c>
      <c r="E33" s="37">
        <f t="shared" si="6"/>
        <v>259</v>
      </c>
      <c r="F33" s="38">
        <f t="shared" si="6"/>
        <v>120201.90000000001</v>
      </c>
      <c r="G33" s="37">
        <f t="shared" si="6"/>
        <v>399</v>
      </c>
      <c r="H33" s="38">
        <f t="shared" si="6"/>
        <v>163684.70000000001</v>
      </c>
      <c r="I33" s="37">
        <f t="shared" si="6"/>
        <v>60</v>
      </c>
      <c r="J33" s="38">
        <f t="shared" si="6"/>
        <v>23578.6</v>
      </c>
      <c r="K33" s="37">
        <f t="shared" si="6"/>
        <v>30</v>
      </c>
      <c r="L33" s="38">
        <f t="shared" si="6"/>
        <v>17403.900000000001</v>
      </c>
      <c r="M33" s="37">
        <f t="shared" si="6"/>
        <v>90</v>
      </c>
      <c r="N33" s="38">
        <f t="shared" si="6"/>
        <v>40982.5</v>
      </c>
      <c r="O33" s="37">
        <f t="shared" si="6"/>
        <v>489</v>
      </c>
      <c r="P33" s="38">
        <f t="shared" si="6"/>
        <v>204667.2</v>
      </c>
      <c r="Q33" s="39">
        <f t="shared" si="6"/>
        <v>318</v>
      </c>
      <c r="R33" s="40">
        <f t="shared" si="6"/>
        <v>129341.73000000001</v>
      </c>
      <c r="S33" s="39">
        <f t="shared" si="6"/>
        <v>75</v>
      </c>
      <c r="T33" s="40">
        <f t="shared" si="6"/>
        <v>44562.75</v>
      </c>
      <c r="U33" s="39">
        <f t="shared" si="6"/>
        <v>393</v>
      </c>
      <c r="V33" s="40">
        <f t="shared" si="6"/>
        <v>173904.48</v>
      </c>
      <c r="W33" s="37">
        <f t="shared" si="6"/>
        <v>402</v>
      </c>
      <c r="X33" s="38">
        <f t="shared" si="6"/>
        <v>336696.18</v>
      </c>
      <c r="Y33" s="37">
        <f t="shared" si="6"/>
        <v>227</v>
      </c>
      <c r="Z33" s="38">
        <f t="shared" si="6"/>
        <v>286022.27</v>
      </c>
      <c r="AA33" s="37">
        <f t="shared" si="6"/>
        <v>629</v>
      </c>
      <c r="AB33" s="38">
        <f t="shared" si="6"/>
        <v>622718.45000000007</v>
      </c>
      <c r="AC33" s="40">
        <f t="shared" si="6"/>
        <v>1001290.1300000001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150020</v>
      </c>
      <c r="G37" s="131" t="str">
        <f>VLOOKUP(F37,Списки!$A$1:$B$68,2,0)</f>
        <v>РЦОПП «Фиагдон»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0</v>
      </c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0</v>
      </c>
      <c r="J44" s="24">
        <f>I44*Тарифы!D4*$C$4</f>
        <v>0</v>
      </c>
      <c r="K44" s="23">
        <v>0</v>
      </c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>
        <v>0</v>
      </c>
      <c r="R44" s="24">
        <f>Q44*Тарифы!F4*$C$4</f>
        <v>0</v>
      </c>
      <c r="S44" s="23">
        <v>0</v>
      </c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0</v>
      </c>
      <c r="X44" s="24">
        <f>W44*Тарифы!H4*$C$4</f>
        <v>0</v>
      </c>
      <c r="Y44" s="23">
        <v>0</v>
      </c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>
        <v>0</v>
      </c>
      <c r="J45" s="24">
        <f>I45*Тарифы!D5*$C$4</f>
        <v>0</v>
      </c>
      <c r="K45" s="23">
        <v>13</v>
      </c>
      <c r="L45" s="24">
        <f>K45*Тарифы!E5*$C$4</f>
        <v>7541.69</v>
      </c>
      <c r="M45" s="37">
        <f t="shared" ref="M45:N67" si="8">I45+K45</f>
        <v>13</v>
      </c>
      <c r="N45" s="38">
        <f t="shared" si="8"/>
        <v>7541.69</v>
      </c>
      <c r="O45" s="37">
        <f t="shared" ref="O45:P67" si="9">G45+M45</f>
        <v>13</v>
      </c>
      <c r="P45" s="38">
        <f t="shared" si="9"/>
        <v>7541.69</v>
      </c>
      <c r="Q45" s="23">
        <v>0</v>
      </c>
      <c r="R45" s="24">
        <f>Q45*Тарифы!F5*$C$4</f>
        <v>0</v>
      </c>
      <c r="S45" s="23">
        <v>6</v>
      </c>
      <c r="T45" s="24">
        <f>S45*Тарифы!G5*$C$4</f>
        <v>3565.0199999999995</v>
      </c>
      <c r="U45" s="39">
        <f t="shared" ref="U45:V67" si="10">Q45+S45</f>
        <v>6</v>
      </c>
      <c r="V45" s="40">
        <f t="shared" si="10"/>
        <v>3565.0199999999995</v>
      </c>
      <c r="W45" s="23">
        <v>0</v>
      </c>
      <c r="X45" s="24">
        <f>W45*Тарифы!H5*$C$4</f>
        <v>0</v>
      </c>
      <c r="Y45" s="23">
        <v>20</v>
      </c>
      <c r="Z45" s="24">
        <f>Y45*Тарифы!I5*$C$4</f>
        <v>25200.2</v>
      </c>
      <c r="AA45" s="37">
        <f t="shared" ref="AA45:AB67" si="11">W45+Y45</f>
        <v>20</v>
      </c>
      <c r="AB45" s="38">
        <f t="shared" si="11"/>
        <v>25200.2</v>
      </c>
      <c r="AC45" s="40">
        <f t="shared" ref="AC45:AC67" si="12">P45+V45+AB45</f>
        <v>36306.910000000003</v>
      </c>
    </row>
    <row r="46" spans="1:29">
      <c r="A46" s="41">
        <v>3</v>
      </c>
      <c r="B46" s="42" t="s">
        <v>70</v>
      </c>
      <c r="C46" s="21">
        <v>20</v>
      </c>
      <c r="D46" s="22">
        <f>C46*Тарифы!B6*$C$4</f>
        <v>6155</v>
      </c>
      <c r="E46" s="23"/>
      <c r="F46" s="24">
        <f>E46*Тарифы!C6*$C$4</f>
        <v>0</v>
      </c>
      <c r="G46" s="37">
        <f t="shared" si="7"/>
        <v>20</v>
      </c>
      <c r="H46" s="38">
        <f t="shared" si="7"/>
        <v>6155</v>
      </c>
      <c r="I46" s="23">
        <v>31</v>
      </c>
      <c r="J46" s="24">
        <f>I46*Тарифы!D6*$C$4</f>
        <v>11925.39</v>
      </c>
      <c r="K46" s="23">
        <v>0</v>
      </c>
      <c r="L46" s="24">
        <f>K46*Тарифы!E6*$C$4</f>
        <v>0</v>
      </c>
      <c r="M46" s="37">
        <f t="shared" si="8"/>
        <v>31</v>
      </c>
      <c r="N46" s="38">
        <f t="shared" si="8"/>
        <v>11925.39</v>
      </c>
      <c r="O46" s="37">
        <f t="shared" si="9"/>
        <v>51</v>
      </c>
      <c r="P46" s="38">
        <f t="shared" si="9"/>
        <v>18080.39</v>
      </c>
      <c r="Q46" s="23">
        <v>41</v>
      </c>
      <c r="R46" s="24">
        <f>Q46*Тарифы!F6*$C$4</f>
        <v>16154</v>
      </c>
      <c r="S46" s="23">
        <v>0</v>
      </c>
      <c r="T46" s="24">
        <f>S46*Тарифы!G6*$C$4</f>
        <v>0</v>
      </c>
      <c r="U46" s="39">
        <f t="shared" si="10"/>
        <v>41</v>
      </c>
      <c r="V46" s="40">
        <f t="shared" si="10"/>
        <v>16154</v>
      </c>
      <c r="W46" s="23">
        <v>165</v>
      </c>
      <c r="X46" s="24">
        <f>W46*Тарифы!H6*$C$4</f>
        <v>134720.85</v>
      </c>
      <c r="Y46" s="23">
        <v>0</v>
      </c>
      <c r="Z46" s="24">
        <f>Y46*Тарифы!I6*$C$4</f>
        <v>0</v>
      </c>
      <c r="AA46" s="37">
        <f t="shared" si="11"/>
        <v>165</v>
      </c>
      <c r="AB46" s="38">
        <f t="shared" si="11"/>
        <v>134720.85</v>
      </c>
      <c r="AC46" s="40">
        <f t="shared" si="12"/>
        <v>168955.24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0</v>
      </c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0</v>
      </c>
      <c r="J51" s="24">
        <f>I51*Тарифы!D11*$C$4</f>
        <v>0</v>
      </c>
      <c r="K51" s="23">
        <v>0</v>
      </c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>
        <v>0</v>
      </c>
      <c r="R51" s="24">
        <f>Q51*Тарифы!F11*$C$4</f>
        <v>0</v>
      </c>
      <c r="S51" s="23">
        <v>0</v>
      </c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0</v>
      </c>
      <c r="X51" s="24">
        <f>W51*Тарифы!H11*$C$4</f>
        <v>0</v>
      </c>
      <c r="Y51" s="23">
        <v>0</v>
      </c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0</v>
      </c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>
        <v>0</v>
      </c>
      <c r="J53" s="24">
        <f>I53*Тарифы!D13*$C$4</f>
        <v>0</v>
      </c>
      <c r="K53" s="23">
        <v>0</v>
      </c>
      <c r="L53" s="24">
        <f>K53*Тарифы!E13*$C$4</f>
        <v>0</v>
      </c>
      <c r="M53" s="37">
        <f t="shared" si="8"/>
        <v>0</v>
      </c>
      <c r="N53" s="38">
        <f t="shared" si="8"/>
        <v>0</v>
      </c>
      <c r="O53" s="37">
        <f t="shared" si="9"/>
        <v>0</v>
      </c>
      <c r="P53" s="38">
        <f t="shared" si="9"/>
        <v>0</v>
      </c>
      <c r="Q53" s="23">
        <v>0</v>
      </c>
      <c r="R53" s="24">
        <f>Q53*Тарифы!F13*$C$4</f>
        <v>0</v>
      </c>
      <c r="S53" s="23">
        <v>0</v>
      </c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>
        <v>0</v>
      </c>
      <c r="X53" s="24">
        <f>W53*Тарифы!H13*$C$4</f>
        <v>0</v>
      </c>
      <c r="Y53" s="23">
        <v>0</v>
      </c>
      <c r="Z53" s="24">
        <f>Y53*Тарифы!I13*$C$4</f>
        <v>0</v>
      </c>
      <c r="AA53" s="37">
        <f t="shared" si="11"/>
        <v>0</v>
      </c>
      <c r="AB53" s="38">
        <f t="shared" si="11"/>
        <v>0</v>
      </c>
      <c r="AC53" s="40">
        <f t="shared" si="12"/>
        <v>0</v>
      </c>
    </row>
    <row r="54" spans="1:29">
      <c r="A54" s="41">
        <v>11</v>
      </c>
      <c r="B54" s="42" t="s">
        <v>78</v>
      </c>
      <c r="C54" s="21">
        <v>0</v>
      </c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0</v>
      </c>
      <c r="X54" s="24">
        <f>W54*Тарифы!H14*$C$4</f>
        <v>0</v>
      </c>
      <c r="Y54" s="23">
        <v>0</v>
      </c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>
        <v>10</v>
      </c>
      <c r="D55" s="22">
        <f>C55*Тарифы!B15*$C$4</f>
        <v>3276.3999999999996</v>
      </c>
      <c r="E55" s="23"/>
      <c r="F55" s="24">
        <f>E55*Тарифы!C15*$C$4</f>
        <v>0</v>
      </c>
      <c r="G55" s="37">
        <f t="shared" si="7"/>
        <v>10</v>
      </c>
      <c r="H55" s="38">
        <f t="shared" si="7"/>
        <v>3276.3999999999996</v>
      </c>
      <c r="I55" s="23">
        <v>8</v>
      </c>
      <c r="J55" s="24">
        <f>I55*Тарифы!D15*$C$4</f>
        <v>3276.4</v>
      </c>
      <c r="K55" s="23">
        <v>0</v>
      </c>
      <c r="L55" s="24">
        <f>K55*Тарифы!E15*$C$4</f>
        <v>0</v>
      </c>
      <c r="M55" s="37">
        <f t="shared" si="8"/>
        <v>8</v>
      </c>
      <c r="N55" s="38">
        <f t="shared" si="8"/>
        <v>3276.4</v>
      </c>
      <c r="O55" s="37">
        <f t="shared" si="9"/>
        <v>18</v>
      </c>
      <c r="P55" s="38">
        <f t="shared" si="9"/>
        <v>6552.7999999999993</v>
      </c>
      <c r="Q55" s="23">
        <v>41</v>
      </c>
      <c r="R55" s="24">
        <f>Q55*Тарифы!F15*$C$4</f>
        <v>17198.27</v>
      </c>
      <c r="S55" s="23">
        <v>0</v>
      </c>
      <c r="T55" s="24">
        <f>S55*Тарифы!G15*$C$4</f>
        <v>0</v>
      </c>
      <c r="U55" s="39">
        <f t="shared" si="10"/>
        <v>41</v>
      </c>
      <c r="V55" s="40">
        <f t="shared" si="10"/>
        <v>17198.27</v>
      </c>
      <c r="W55" s="23">
        <v>38</v>
      </c>
      <c r="X55" s="24">
        <f>W55*Тарифы!H15*$C$4</f>
        <v>36389.18</v>
      </c>
      <c r="Y55" s="23">
        <v>0</v>
      </c>
      <c r="Z55" s="24">
        <f>Y55*Тарифы!I15*$C$4</f>
        <v>0</v>
      </c>
      <c r="AA55" s="37">
        <f t="shared" si="11"/>
        <v>38</v>
      </c>
      <c r="AB55" s="38">
        <f t="shared" si="11"/>
        <v>36389.18</v>
      </c>
      <c r="AC55" s="40">
        <f t="shared" si="12"/>
        <v>60140.25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0</v>
      </c>
      <c r="J56" s="24">
        <f>I56*Тарифы!D16*$C$4</f>
        <v>0</v>
      </c>
      <c r="K56" s="23">
        <v>0</v>
      </c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>
        <v>0</v>
      </c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0</v>
      </c>
      <c r="X56" s="24">
        <f>W56*Тарифы!H16*$C$4</f>
        <v>0</v>
      </c>
      <c r="Y56" s="23">
        <v>0</v>
      </c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0</v>
      </c>
      <c r="J60" s="24">
        <f>I60*Тарифы!D20*$C$4</f>
        <v>0</v>
      </c>
      <c r="K60" s="23">
        <v>0</v>
      </c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>
        <v>0</v>
      </c>
      <c r="R60" s="24">
        <f>Q60*Тарифы!F20*$C$4</f>
        <v>0</v>
      </c>
      <c r="S60" s="23">
        <v>0</v>
      </c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0</v>
      </c>
      <c r="X60" s="24">
        <f>W60*Тарифы!H20*$C$4</f>
        <v>0</v>
      </c>
      <c r="Y60" s="23">
        <v>0</v>
      </c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0</v>
      </c>
      <c r="J61" s="24">
        <f>I61*Тарифы!D21*$C$4</f>
        <v>0</v>
      </c>
      <c r="K61" s="23">
        <v>0</v>
      </c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>
        <v>0</v>
      </c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0</v>
      </c>
      <c r="X61" s="24">
        <f>W61*Тарифы!H21*$C$4</f>
        <v>0</v>
      </c>
      <c r="Y61" s="23">
        <v>0</v>
      </c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>
        <v>0</v>
      </c>
      <c r="D62" s="22">
        <f>C62*Тарифы!B22*$C$4</f>
        <v>0</v>
      </c>
      <c r="E62" s="23"/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>
        <v>0</v>
      </c>
      <c r="J62" s="24">
        <f>I62*Тарифы!D22*$C$4</f>
        <v>0</v>
      </c>
      <c r="K62" s="23">
        <v>0</v>
      </c>
      <c r="L62" s="24">
        <f>K62*Тарифы!E22*$C$4</f>
        <v>0</v>
      </c>
      <c r="M62" s="37">
        <f t="shared" si="8"/>
        <v>0</v>
      </c>
      <c r="N62" s="38">
        <f t="shared" si="8"/>
        <v>0</v>
      </c>
      <c r="O62" s="37">
        <f t="shared" si="9"/>
        <v>0</v>
      </c>
      <c r="P62" s="38">
        <f t="shared" si="9"/>
        <v>0</v>
      </c>
      <c r="Q62" s="23">
        <v>0</v>
      </c>
      <c r="R62" s="24">
        <f>Q62*Тарифы!F22*$C$4</f>
        <v>0</v>
      </c>
      <c r="S62" s="23">
        <v>0</v>
      </c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0</v>
      </c>
      <c r="X62" s="24">
        <f>W62*Тарифы!H22*$C$4</f>
        <v>0</v>
      </c>
      <c r="Y62" s="23">
        <v>0</v>
      </c>
      <c r="Z62" s="24">
        <f>Y62*Тарифы!I22*$C$4</f>
        <v>0</v>
      </c>
      <c r="AA62" s="37">
        <f t="shared" si="11"/>
        <v>0</v>
      </c>
      <c r="AB62" s="38">
        <f t="shared" si="11"/>
        <v>0</v>
      </c>
      <c r="AC62" s="40">
        <f t="shared" si="12"/>
        <v>0</v>
      </c>
    </row>
    <row r="63" spans="1:29">
      <c r="A63" s="41">
        <v>20</v>
      </c>
      <c r="B63" s="42" t="s">
        <v>87</v>
      </c>
      <c r="C63" s="23">
        <v>0</v>
      </c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>
        <v>0</v>
      </c>
      <c r="J63" s="24">
        <f>I63*Тарифы!D23*$C$4</f>
        <v>0</v>
      </c>
      <c r="K63" s="23">
        <v>0</v>
      </c>
      <c r="L63" s="24">
        <f>K63*Тарифы!E23*$C$4</f>
        <v>0</v>
      </c>
      <c r="M63" s="37">
        <f t="shared" si="8"/>
        <v>0</v>
      </c>
      <c r="N63" s="38">
        <f t="shared" si="8"/>
        <v>0</v>
      </c>
      <c r="O63" s="37">
        <f t="shared" si="9"/>
        <v>0</v>
      </c>
      <c r="P63" s="38">
        <f t="shared" si="9"/>
        <v>0</v>
      </c>
      <c r="Q63" s="23">
        <v>0</v>
      </c>
      <c r="R63" s="24">
        <f>Q63*Тарифы!F23*$C$4</f>
        <v>0</v>
      </c>
      <c r="S63" s="23">
        <v>0</v>
      </c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0</v>
      </c>
      <c r="X63" s="24">
        <f>W63*Тарифы!H23*$C$4</f>
        <v>0</v>
      </c>
      <c r="Y63" s="23">
        <v>0</v>
      </c>
      <c r="Z63" s="24">
        <f>Y63*Тарифы!I23*$C$4</f>
        <v>0</v>
      </c>
      <c r="AA63" s="37">
        <f t="shared" si="11"/>
        <v>0</v>
      </c>
      <c r="AB63" s="38">
        <f t="shared" si="11"/>
        <v>0</v>
      </c>
      <c r="AC63" s="40">
        <f t="shared" si="12"/>
        <v>0</v>
      </c>
    </row>
    <row r="64" spans="1:29">
      <c r="A64" s="41">
        <v>21</v>
      </c>
      <c r="B64" s="42" t="s">
        <v>88</v>
      </c>
      <c r="C64" s="23">
        <v>0</v>
      </c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>
        <v>0</v>
      </c>
      <c r="J64" s="24">
        <f>I64*Тарифы!D24*$C$4</f>
        <v>0</v>
      </c>
      <c r="K64" s="23">
        <v>0</v>
      </c>
      <c r="L64" s="24">
        <f>K64*Тарифы!E24*$C$4</f>
        <v>0</v>
      </c>
      <c r="M64" s="37">
        <f t="shared" si="8"/>
        <v>0</v>
      </c>
      <c r="N64" s="38">
        <f t="shared" si="8"/>
        <v>0</v>
      </c>
      <c r="O64" s="37">
        <f t="shared" si="9"/>
        <v>0</v>
      </c>
      <c r="P64" s="38">
        <f t="shared" si="9"/>
        <v>0</v>
      </c>
      <c r="Q64" s="23">
        <v>0</v>
      </c>
      <c r="R64" s="24">
        <f>Q64*Тарифы!F24*$C$4</f>
        <v>0</v>
      </c>
      <c r="S64" s="23">
        <v>0</v>
      </c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>
        <v>0</v>
      </c>
      <c r="X64" s="24">
        <f>W64*Тарифы!H24*$C$4</f>
        <v>0</v>
      </c>
      <c r="Y64" s="23">
        <v>0</v>
      </c>
      <c r="Z64" s="24">
        <f>Y64*Тарифы!I24*$C$4</f>
        <v>0</v>
      </c>
      <c r="AA64" s="37">
        <f t="shared" si="11"/>
        <v>0</v>
      </c>
      <c r="AB64" s="38">
        <f t="shared" si="11"/>
        <v>0</v>
      </c>
      <c r="AC64" s="40">
        <f t="shared" si="12"/>
        <v>0</v>
      </c>
    </row>
    <row r="65" spans="1:29">
      <c r="A65" s="41">
        <v>22</v>
      </c>
      <c r="B65" s="42" t="s">
        <v>89</v>
      </c>
      <c r="C65" s="23">
        <v>0</v>
      </c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>
        <v>0</v>
      </c>
      <c r="J65" s="24">
        <f>I65*Тарифы!D25*$C$4</f>
        <v>0</v>
      </c>
      <c r="K65" s="23">
        <v>0</v>
      </c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0</v>
      </c>
      <c r="X65" s="24">
        <f>W65*Тарифы!H25*$C$4</f>
        <v>0</v>
      </c>
      <c r="Y65" s="23">
        <v>0</v>
      </c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0</v>
      </c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>
        <v>0</v>
      </c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30</v>
      </c>
      <c r="D68" s="38">
        <f t="shared" si="13"/>
        <v>9431.4</v>
      </c>
      <c r="E68" s="37">
        <f t="shared" si="13"/>
        <v>0</v>
      </c>
      <c r="F68" s="38">
        <f t="shared" si="13"/>
        <v>0</v>
      </c>
      <c r="G68" s="37">
        <f t="shared" si="13"/>
        <v>30</v>
      </c>
      <c r="H68" s="38">
        <f t="shared" si="13"/>
        <v>9431.4</v>
      </c>
      <c r="I68" s="37">
        <f t="shared" si="13"/>
        <v>39</v>
      </c>
      <c r="J68" s="38">
        <f t="shared" si="13"/>
        <v>15201.789999999999</v>
      </c>
      <c r="K68" s="37">
        <f t="shared" si="13"/>
        <v>13</v>
      </c>
      <c r="L68" s="38">
        <f t="shared" si="13"/>
        <v>7541.69</v>
      </c>
      <c r="M68" s="37">
        <f t="shared" si="13"/>
        <v>52</v>
      </c>
      <c r="N68" s="38">
        <f t="shared" si="13"/>
        <v>22743.48</v>
      </c>
      <c r="O68" s="37">
        <f t="shared" si="13"/>
        <v>82</v>
      </c>
      <c r="P68" s="38">
        <f t="shared" si="13"/>
        <v>32174.879999999997</v>
      </c>
      <c r="Q68" s="39">
        <f t="shared" si="13"/>
        <v>82</v>
      </c>
      <c r="R68" s="40">
        <f t="shared" si="13"/>
        <v>33352.270000000004</v>
      </c>
      <c r="S68" s="39">
        <f t="shared" si="13"/>
        <v>6</v>
      </c>
      <c r="T68" s="40">
        <f t="shared" si="13"/>
        <v>3565.0199999999995</v>
      </c>
      <c r="U68" s="39">
        <f t="shared" si="13"/>
        <v>88</v>
      </c>
      <c r="V68" s="40">
        <f t="shared" si="13"/>
        <v>36917.29</v>
      </c>
      <c r="W68" s="37">
        <f t="shared" si="13"/>
        <v>203</v>
      </c>
      <c r="X68" s="38">
        <f t="shared" si="13"/>
        <v>171110.03</v>
      </c>
      <c r="Y68" s="37">
        <f t="shared" si="13"/>
        <v>20</v>
      </c>
      <c r="Z68" s="38">
        <f t="shared" si="13"/>
        <v>25200.2</v>
      </c>
      <c r="AA68" s="37">
        <f t="shared" si="13"/>
        <v>223</v>
      </c>
      <c r="AB68" s="38">
        <f t="shared" si="13"/>
        <v>196310.23</v>
      </c>
      <c r="AC68" s="40">
        <f t="shared" si="13"/>
        <v>265402.40000000002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150020</v>
      </c>
      <c r="G72" s="131" t="str">
        <f>VLOOKUP(F72,Списки!$A$1:$B$68,2,0)</f>
        <v>РЦОПП «Фиагдон»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0</v>
      </c>
      <c r="J79" s="24">
        <f>J9+J44</f>
        <v>0</v>
      </c>
      <c r="K79" s="23">
        <f>K9+K44</f>
        <v>0</v>
      </c>
      <c r="L79" s="24">
        <f>L9+L44</f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0</v>
      </c>
      <c r="Z79" s="24">
        <f>Z9+Z44</f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259</v>
      </c>
      <c r="F80" s="24">
        <f t="shared" si="14"/>
        <v>120201.90000000001</v>
      </c>
      <c r="G80" s="37">
        <f t="shared" ref="G80:H102" si="15">C80+E80</f>
        <v>259</v>
      </c>
      <c r="H80" s="38">
        <f t="shared" si="15"/>
        <v>120201.90000000001</v>
      </c>
      <c r="I80" s="23">
        <f t="shared" ref="I80:L95" si="16">I10+I45</f>
        <v>0</v>
      </c>
      <c r="J80" s="24">
        <f t="shared" si="16"/>
        <v>0</v>
      </c>
      <c r="K80" s="23">
        <f t="shared" si="16"/>
        <v>43</v>
      </c>
      <c r="L80" s="24">
        <f t="shared" si="16"/>
        <v>24945.59</v>
      </c>
      <c r="M80" s="37">
        <f t="shared" ref="M80:N102" si="17">I80+K80</f>
        <v>43</v>
      </c>
      <c r="N80" s="38">
        <f t="shared" si="17"/>
        <v>24945.59</v>
      </c>
      <c r="O80" s="37">
        <f t="shared" ref="O80:P102" si="18">G80+M80</f>
        <v>302</v>
      </c>
      <c r="P80" s="38">
        <f t="shared" si="18"/>
        <v>145147.49000000002</v>
      </c>
      <c r="Q80" s="23">
        <f t="shared" ref="Q80:T95" si="19">Q10+Q45</f>
        <v>0</v>
      </c>
      <c r="R80" s="24">
        <f t="shared" si="19"/>
        <v>0</v>
      </c>
      <c r="S80" s="23">
        <f t="shared" si="19"/>
        <v>81</v>
      </c>
      <c r="T80" s="24">
        <f t="shared" si="19"/>
        <v>48127.77</v>
      </c>
      <c r="U80" s="39">
        <f t="shared" ref="U80:V102" si="20">Q80+S80</f>
        <v>81</v>
      </c>
      <c r="V80" s="40">
        <f t="shared" si="20"/>
        <v>48127.77</v>
      </c>
      <c r="W80" s="23">
        <f t="shared" ref="W80:Z95" si="21">W10+W45</f>
        <v>0</v>
      </c>
      <c r="X80" s="24">
        <f t="shared" si="21"/>
        <v>0</v>
      </c>
      <c r="Y80" s="23">
        <f t="shared" si="21"/>
        <v>247</v>
      </c>
      <c r="Z80" s="24">
        <f t="shared" si="21"/>
        <v>311222.47000000003</v>
      </c>
      <c r="AA80" s="37">
        <f t="shared" ref="AA80:AB102" si="22">W80+Y80</f>
        <v>247</v>
      </c>
      <c r="AB80" s="38">
        <f t="shared" si="22"/>
        <v>311222.47000000003</v>
      </c>
      <c r="AC80" s="40">
        <f t="shared" ref="AC80:AC102" si="23">P80+V80+AB80</f>
        <v>504497.73000000004</v>
      </c>
    </row>
    <row r="81" spans="1:29">
      <c r="A81" s="41">
        <v>3</v>
      </c>
      <c r="B81" s="42" t="s">
        <v>70</v>
      </c>
      <c r="C81" s="21">
        <f t="shared" si="14"/>
        <v>140</v>
      </c>
      <c r="D81" s="22">
        <f t="shared" si="14"/>
        <v>43085</v>
      </c>
      <c r="E81" s="23">
        <f t="shared" si="14"/>
        <v>0</v>
      </c>
      <c r="F81" s="24">
        <f t="shared" si="14"/>
        <v>0</v>
      </c>
      <c r="G81" s="37">
        <f t="shared" si="15"/>
        <v>140</v>
      </c>
      <c r="H81" s="38">
        <f t="shared" si="15"/>
        <v>43085</v>
      </c>
      <c r="I81" s="23">
        <f t="shared" si="16"/>
        <v>71</v>
      </c>
      <c r="J81" s="24">
        <f t="shared" si="16"/>
        <v>27312.989999999998</v>
      </c>
      <c r="K81" s="23">
        <f t="shared" si="16"/>
        <v>0</v>
      </c>
      <c r="L81" s="24">
        <f t="shared" si="16"/>
        <v>0</v>
      </c>
      <c r="M81" s="37">
        <f t="shared" si="17"/>
        <v>71</v>
      </c>
      <c r="N81" s="38">
        <f t="shared" si="17"/>
        <v>27312.989999999998</v>
      </c>
      <c r="O81" s="37">
        <f t="shared" si="18"/>
        <v>211</v>
      </c>
      <c r="P81" s="38">
        <f t="shared" si="18"/>
        <v>70397.989999999991</v>
      </c>
      <c r="Q81" s="23">
        <f t="shared" si="19"/>
        <v>200</v>
      </c>
      <c r="R81" s="24">
        <f t="shared" si="19"/>
        <v>78800</v>
      </c>
      <c r="S81" s="23">
        <f t="shared" si="19"/>
        <v>0</v>
      </c>
      <c r="T81" s="24">
        <f t="shared" si="19"/>
        <v>0</v>
      </c>
      <c r="U81" s="39">
        <f t="shared" si="20"/>
        <v>200</v>
      </c>
      <c r="V81" s="40">
        <f t="shared" si="20"/>
        <v>78800</v>
      </c>
      <c r="W81" s="23">
        <f t="shared" si="21"/>
        <v>507</v>
      </c>
      <c r="X81" s="24">
        <f t="shared" si="21"/>
        <v>413960.43000000005</v>
      </c>
      <c r="Y81" s="23">
        <f t="shared" si="21"/>
        <v>0</v>
      </c>
      <c r="Z81" s="24">
        <f t="shared" si="21"/>
        <v>0</v>
      </c>
      <c r="AA81" s="37">
        <f t="shared" si="22"/>
        <v>507</v>
      </c>
      <c r="AB81" s="38">
        <f t="shared" si="22"/>
        <v>413960.43000000005</v>
      </c>
      <c r="AC81" s="40">
        <f t="shared" si="23"/>
        <v>563158.42000000004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0</v>
      </c>
      <c r="J86" s="24">
        <f t="shared" si="16"/>
        <v>0</v>
      </c>
      <c r="K86" s="23">
        <f t="shared" si="16"/>
        <v>0</v>
      </c>
      <c r="L86" s="24">
        <f t="shared" si="16"/>
        <v>0</v>
      </c>
      <c r="M86" s="37">
        <f t="shared" si="17"/>
        <v>0</v>
      </c>
      <c r="N86" s="38">
        <f t="shared" si="17"/>
        <v>0</v>
      </c>
      <c r="O86" s="37">
        <f t="shared" si="18"/>
        <v>0</v>
      </c>
      <c r="P86" s="38">
        <f t="shared" si="18"/>
        <v>0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0</v>
      </c>
      <c r="Z86" s="24">
        <f t="shared" si="21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0</v>
      </c>
      <c r="F88" s="24">
        <f t="shared" si="14"/>
        <v>0</v>
      </c>
      <c r="G88" s="37">
        <f t="shared" si="15"/>
        <v>0</v>
      </c>
      <c r="H88" s="38">
        <f t="shared" si="15"/>
        <v>0</v>
      </c>
      <c r="I88" s="23">
        <f t="shared" si="16"/>
        <v>0</v>
      </c>
      <c r="J88" s="24">
        <f t="shared" si="16"/>
        <v>0</v>
      </c>
      <c r="K88" s="23">
        <f t="shared" si="16"/>
        <v>0</v>
      </c>
      <c r="L88" s="24">
        <f t="shared" si="16"/>
        <v>0</v>
      </c>
      <c r="M88" s="37">
        <f t="shared" si="17"/>
        <v>0</v>
      </c>
      <c r="N88" s="38">
        <f t="shared" si="17"/>
        <v>0</v>
      </c>
      <c r="O88" s="37">
        <f t="shared" si="18"/>
        <v>0</v>
      </c>
      <c r="P88" s="38">
        <f t="shared" si="18"/>
        <v>0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0</v>
      </c>
      <c r="X88" s="24">
        <f t="shared" si="21"/>
        <v>0</v>
      </c>
      <c r="Y88" s="23">
        <f t="shared" si="21"/>
        <v>0</v>
      </c>
      <c r="Z88" s="24">
        <f t="shared" si="21"/>
        <v>0</v>
      </c>
      <c r="AA88" s="37">
        <f t="shared" si="22"/>
        <v>0</v>
      </c>
      <c r="AB88" s="38">
        <f t="shared" si="22"/>
        <v>0</v>
      </c>
      <c r="AC88" s="40">
        <f t="shared" si="23"/>
        <v>0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0</v>
      </c>
      <c r="P89" s="38">
        <f t="shared" si="18"/>
        <v>0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0</v>
      </c>
      <c r="Z89" s="24">
        <f t="shared" si="21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4"/>
        <v>30</v>
      </c>
      <c r="D90" s="22">
        <f t="shared" si="14"/>
        <v>9829.1999999999989</v>
      </c>
      <c r="E90" s="23">
        <f t="shared" si="14"/>
        <v>0</v>
      </c>
      <c r="F90" s="24">
        <f t="shared" si="14"/>
        <v>0</v>
      </c>
      <c r="G90" s="37">
        <f t="shared" si="15"/>
        <v>30</v>
      </c>
      <c r="H90" s="38">
        <f t="shared" si="15"/>
        <v>9829.1999999999989</v>
      </c>
      <c r="I90" s="23">
        <f t="shared" si="16"/>
        <v>28</v>
      </c>
      <c r="J90" s="24">
        <f t="shared" si="16"/>
        <v>11467.4</v>
      </c>
      <c r="K90" s="23">
        <f t="shared" si="16"/>
        <v>0</v>
      </c>
      <c r="L90" s="24">
        <f t="shared" si="16"/>
        <v>0</v>
      </c>
      <c r="M90" s="37">
        <f t="shared" si="17"/>
        <v>28</v>
      </c>
      <c r="N90" s="38">
        <f t="shared" si="17"/>
        <v>11467.4</v>
      </c>
      <c r="O90" s="37">
        <f t="shared" si="18"/>
        <v>58</v>
      </c>
      <c r="P90" s="38">
        <f t="shared" si="18"/>
        <v>21296.6</v>
      </c>
      <c r="Q90" s="23">
        <f t="shared" si="19"/>
        <v>200</v>
      </c>
      <c r="R90" s="24">
        <f t="shared" si="19"/>
        <v>83894.000000000015</v>
      </c>
      <c r="S90" s="23">
        <f t="shared" si="19"/>
        <v>0</v>
      </c>
      <c r="T90" s="24">
        <f t="shared" si="19"/>
        <v>0</v>
      </c>
      <c r="U90" s="39">
        <f t="shared" si="20"/>
        <v>200</v>
      </c>
      <c r="V90" s="40">
        <f t="shared" si="20"/>
        <v>83894.000000000015</v>
      </c>
      <c r="W90" s="23">
        <f t="shared" si="21"/>
        <v>98</v>
      </c>
      <c r="X90" s="24">
        <f t="shared" si="21"/>
        <v>93845.78</v>
      </c>
      <c r="Y90" s="23">
        <f t="shared" si="21"/>
        <v>0</v>
      </c>
      <c r="Z90" s="24">
        <f t="shared" si="21"/>
        <v>0</v>
      </c>
      <c r="AA90" s="37">
        <f t="shared" si="22"/>
        <v>98</v>
      </c>
      <c r="AB90" s="38">
        <f t="shared" si="22"/>
        <v>93845.78</v>
      </c>
      <c r="AC90" s="40">
        <f t="shared" si="23"/>
        <v>199036.38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0</v>
      </c>
      <c r="J91" s="24">
        <f t="shared" si="16"/>
        <v>0</v>
      </c>
      <c r="K91" s="23">
        <f t="shared" si="16"/>
        <v>0</v>
      </c>
      <c r="L91" s="24">
        <f t="shared" si="16"/>
        <v>0</v>
      </c>
      <c r="M91" s="37">
        <f t="shared" si="17"/>
        <v>0</v>
      </c>
      <c r="N91" s="38">
        <f t="shared" si="17"/>
        <v>0</v>
      </c>
      <c r="O91" s="37">
        <f t="shared" si="18"/>
        <v>0</v>
      </c>
      <c r="P91" s="38">
        <f t="shared" si="18"/>
        <v>0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0</v>
      </c>
      <c r="Z91" s="24">
        <f t="shared" si="21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17"/>
        <v>0</v>
      </c>
      <c r="N96" s="38">
        <f t="shared" si="17"/>
        <v>0</v>
      </c>
      <c r="O96" s="37">
        <f t="shared" si="18"/>
        <v>0</v>
      </c>
      <c r="P96" s="38">
        <f t="shared" si="18"/>
        <v>0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0</v>
      </c>
      <c r="Z96" s="24">
        <f t="shared" si="27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0</v>
      </c>
      <c r="F97" s="24">
        <f t="shared" si="24"/>
        <v>0</v>
      </c>
      <c r="G97" s="37">
        <f t="shared" si="15"/>
        <v>0</v>
      </c>
      <c r="H97" s="38">
        <f t="shared" si="15"/>
        <v>0</v>
      </c>
      <c r="I97" s="23">
        <f t="shared" si="25"/>
        <v>0</v>
      </c>
      <c r="J97" s="24">
        <f t="shared" si="25"/>
        <v>0</v>
      </c>
      <c r="K97" s="23">
        <f t="shared" si="25"/>
        <v>0</v>
      </c>
      <c r="L97" s="24">
        <f t="shared" si="25"/>
        <v>0</v>
      </c>
      <c r="M97" s="37">
        <f t="shared" si="17"/>
        <v>0</v>
      </c>
      <c r="N97" s="38">
        <f t="shared" si="17"/>
        <v>0</v>
      </c>
      <c r="O97" s="37">
        <f t="shared" si="18"/>
        <v>0</v>
      </c>
      <c r="P97" s="38">
        <f t="shared" si="18"/>
        <v>0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0</v>
      </c>
      <c r="X97" s="24">
        <f t="shared" si="27"/>
        <v>0</v>
      </c>
      <c r="Y97" s="23">
        <f t="shared" si="27"/>
        <v>0</v>
      </c>
      <c r="Z97" s="24">
        <f t="shared" si="27"/>
        <v>0</v>
      </c>
      <c r="AA97" s="37">
        <f t="shared" si="22"/>
        <v>0</v>
      </c>
      <c r="AB97" s="38">
        <f t="shared" si="22"/>
        <v>0</v>
      </c>
      <c r="AC97" s="40">
        <f t="shared" si="23"/>
        <v>0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0</v>
      </c>
      <c r="F98" s="24">
        <f t="shared" si="24"/>
        <v>0</v>
      </c>
      <c r="G98" s="37">
        <f t="shared" si="15"/>
        <v>0</v>
      </c>
      <c r="H98" s="38">
        <f t="shared" si="15"/>
        <v>0</v>
      </c>
      <c r="I98" s="23">
        <f t="shared" si="25"/>
        <v>0</v>
      </c>
      <c r="J98" s="24">
        <f t="shared" si="25"/>
        <v>0</v>
      </c>
      <c r="K98" s="23">
        <f t="shared" si="25"/>
        <v>0</v>
      </c>
      <c r="L98" s="24">
        <f t="shared" si="25"/>
        <v>0</v>
      </c>
      <c r="M98" s="37">
        <f t="shared" si="17"/>
        <v>0</v>
      </c>
      <c r="N98" s="38">
        <f t="shared" si="17"/>
        <v>0</v>
      </c>
      <c r="O98" s="37">
        <f t="shared" si="18"/>
        <v>0</v>
      </c>
      <c r="P98" s="38">
        <f t="shared" si="18"/>
        <v>0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0</v>
      </c>
      <c r="X98" s="24">
        <f t="shared" si="27"/>
        <v>0</v>
      </c>
      <c r="Y98" s="23">
        <f t="shared" si="27"/>
        <v>0</v>
      </c>
      <c r="Z98" s="24">
        <f t="shared" si="27"/>
        <v>0</v>
      </c>
      <c r="AA98" s="37">
        <f t="shared" si="22"/>
        <v>0</v>
      </c>
      <c r="AB98" s="38">
        <f t="shared" si="22"/>
        <v>0</v>
      </c>
      <c r="AC98" s="40">
        <f t="shared" si="23"/>
        <v>0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0</v>
      </c>
      <c r="F99" s="24">
        <f t="shared" si="24"/>
        <v>0</v>
      </c>
      <c r="G99" s="37">
        <f t="shared" si="15"/>
        <v>0</v>
      </c>
      <c r="H99" s="38">
        <f t="shared" si="15"/>
        <v>0</v>
      </c>
      <c r="I99" s="23">
        <f t="shared" si="25"/>
        <v>0</v>
      </c>
      <c r="J99" s="24">
        <f t="shared" si="25"/>
        <v>0</v>
      </c>
      <c r="K99" s="23">
        <f t="shared" si="25"/>
        <v>0</v>
      </c>
      <c r="L99" s="24">
        <f t="shared" si="25"/>
        <v>0</v>
      </c>
      <c r="M99" s="37">
        <f t="shared" si="17"/>
        <v>0</v>
      </c>
      <c r="N99" s="38">
        <f t="shared" si="17"/>
        <v>0</v>
      </c>
      <c r="O99" s="37">
        <f t="shared" si="18"/>
        <v>0</v>
      </c>
      <c r="P99" s="38">
        <f t="shared" si="18"/>
        <v>0</v>
      </c>
      <c r="Q99" s="23">
        <f t="shared" si="26"/>
        <v>0</v>
      </c>
      <c r="R99" s="24">
        <f t="shared" si="26"/>
        <v>0</v>
      </c>
      <c r="S99" s="23">
        <f t="shared" si="26"/>
        <v>0</v>
      </c>
      <c r="T99" s="24">
        <f t="shared" si="26"/>
        <v>0</v>
      </c>
      <c r="U99" s="39">
        <f t="shared" si="20"/>
        <v>0</v>
      </c>
      <c r="V99" s="40">
        <f t="shared" si="20"/>
        <v>0</v>
      </c>
      <c r="W99" s="23">
        <f t="shared" si="27"/>
        <v>0</v>
      </c>
      <c r="X99" s="24">
        <f t="shared" si="27"/>
        <v>0</v>
      </c>
      <c r="Y99" s="23">
        <f t="shared" si="27"/>
        <v>0</v>
      </c>
      <c r="Z99" s="24">
        <f t="shared" si="27"/>
        <v>0</v>
      </c>
      <c r="AA99" s="37">
        <f t="shared" si="22"/>
        <v>0</v>
      </c>
      <c r="AB99" s="38">
        <f t="shared" si="22"/>
        <v>0</v>
      </c>
      <c r="AC99" s="40">
        <f t="shared" si="23"/>
        <v>0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170</v>
      </c>
      <c r="D103" s="38">
        <f t="shared" si="28"/>
        <v>52914.2</v>
      </c>
      <c r="E103" s="37">
        <f t="shared" si="28"/>
        <v>259</v>
      </c>
      <c r="F103" s="38">
        <f t="shared" si="28"/>
        <v>120201.90000000001</v>
      </c>
      <c r="G103" s="37">
        <f t="shared" si="28"/>
        <v>429</v>
      </c>
      <c r="H103" s="38">
        <f t="shared" si="28"/>
        <v>173116.10000000003</v>
      </c>
      <c r="I103" s="37">
        <f t="shared" si="28"/>
        <v>99</v>
      </c>
      <c r="J103" s="38">
        <f t="shared" si="28"/>
        <v>38780.39</v>
      </c>
      <c r="K103" s="37">
        <f t="shared" si="28"/>
        <v>43</v>
      </c>
      <c r="L103" s="38">
        <f t="shared" si="28"/>
        <v>24945.59</v>
      </c>
      <c r="M103" s="37">
        <f t="shared" si="28"/>
        <v>142</v>
      </c>
      <c r="N103" s="38">
        <f t="shared" si="28"/>
        <v>63725.98</v>
      </c>
      <c r="O103" s="37">
        <f t="shared" si="28"/>
        <v>571</v>
      </c>
      <c r="P103" s="38">
        <f t="shared" si="28"/>
        <v>236842.08000000002</v>
      </c>
      <c r="Q103" s="39">
        <f t="shared" si="28"/>
        <v>400</v>
      </c>
      <c r="R103" s="40">
        <f t="shared" si="28"/>
        <v>162694</v>
      </c>
      <c r="S103" s="39">
        <f t="shared" si="28"/>
        <v>81</v>
      </c>
      <c r="T103" s="40">
        <f t="shared" si="28"/>
        <v>48127.77</v>
      </c>
      <c r="U103" s="39">
        <f t="shared" si="28"/>
        <v>481</v>
      </c>
      <c r="V103" s="40">
        <f t="shared" si="28"/>
        <v>210821.77000000002</v>
      </c>
      <c r="W103" s="37">
        <f t="shared" si="28"/>
        <v>605</v>
      </c>
      <c r="X103" s="38">
        <f t="shared" si="28"/>
        <v>507806.21000000008</v>
      </c>
      <c r="Y103" s="37">
        <f t="shared" si="28"/>
        <v>247</v>
      </c>
      <c r="Z103" s="38">
        <f t="shared" si="28"/>
        <v>311222.47000000003</v>
      </c>
      <c r="AA103" s="37">
        <f t="shared" si="28"/>
        <v>852</v>
      </c>
      <c r="AB103" s="38">
        <f t="shared" si="28"/>
        <v>819028.68000000017</v>
      </c>
      <c r="AC103" s="40">
        <f t="shared" si="28"/>
        <v>1266692.5300000003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1:AC103"/>
  <sheetViews>
    <sheetView topLeftCell="E79" zoomScale="85" zoomScaleNormal="85" workbookViewId="0">
      <selection activeCell="AB103" sqref="AB103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3.28515625" style="15" customWidth="1"/>
    <col min="7" max="7" width="11.140625" style="12" customWidth="1"/>
    <col min="8" max="8" width="15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5.85546875" style="15" customWidth="1"/>
    <col min="15" max="15" width="11.140625" style="12" customWidth="1"/>
    <col min="16" max="16" width="16.28515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7.5703125" style="15" bestFit="1" customWidth="1"/>
    <col min="25" max="25" width="11.140625" style="12" customWidth="1"/>
    <col min="26" max="26" width="16.42578125" style="15" bestFit="1" customWidth="1"/>
    <col min="27" max="27" width="11.140625" style="12" customWidth="1"/>
    <col min="28" max="28" width="15.140625" style="15" customWidth="1"/>
    <col min="29" max="29" width="12.7109375" style="15" bestFit="1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150030</v>
      </c>
      <c r="G2" s="131" t="str">
        <f>VLOOKUP(F2,Списки!$A$1:$B$68,2,0)</f>
        <v>ГБУЗ "РКВД"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>
        <v>0</v>
      </c>
      <c r="F9" s="24">
        <f>E9*Тарифы!C4*$C$4</f>
        <v>0</v>
      </c>
      <c r="G9" s="37">
        <f>C9+E9</f>
        <v>0</v>
      </c>
      <c r="H9" s="38">
        <f>D9+F9</f>
        <v>0</v>
      </c>
      <c r="I9" s="23">
        <v>0</v>
      </c>
      <c r="J9" s="24">
        <f>I9*Тарифы!D4*$C$4</f>
        <v>0</v>
      </c>
      <c r="K9" s="23">
        <v>0</v>
      </c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/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23">
        <v>0</v>
      </c>
      <c r="X9" s="24">
        <f>W9*Тарифы!H4*$C$4</f>
        <v>0</v>
      </c>
      <c r="Y9" s="23">
        <v>0</v>
      </c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>
        <v>0</v>
      </c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>
        <v>0</v>
      </c>
      <c r="J10" s="24">
        <f>I10*Тарифы!D5*$C$4</f>
        <v>0</v>
      </c>
      <c r="K10" s="23">
        <v>0</v>
      </c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23"/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>
        <v>0</v>
      </c>
      <c r="X10" s="24">
        <f>W10*Тарифы!H5*$C$4</f>
        <v>0</v>
      </c>
      <c r="Y10" s="23">
        <v>0</v>
      </c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>
        <v>0</v>
      </c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>
        <v>0</v>
      </c>
      <c r="J11" s="24">
        <f>I11*Тарифы!D6*$C$4</f>
        <v>0</v>
      </c>
      <c r="K11" s="23">
        <v>0</v>
      </c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23"/>
      <c r="R11" s="24">
        <f>Q11*Тарифы!F6*$C$4</f>
        <v>0</v>
      </c>
      <c r="S11" s="23"/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>
        <v>0</v>
      </c>
      <c r="X11" s="24">
        <f>W11*Тарифы!H6*$C$4</f>
        <v>0</v>
      </c>
      <c r="Y11" s="23">
        <v>0</v>
      </c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/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/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/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/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>
        <v>0</v>
      </c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>
        <v>0</v>
      </c>
      <c r="J16" s="24">
        <f>I16*Тарифы!D11*$C$4</f>
        <v>0</v>
      </c>
      <c r="K16" s="23">
        <v>0</v>
      </c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/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0</v>
      </c>
      <c r="X16" s="24">
        <f>W16*Тарифы!H11*$C$4</f>
        <v>0</v>
      </c>
      <c r="Y16" s="23">
        <v>0</v>
      </c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/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>
        <v>0</v>
      </c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>
        <v>0</v>
      </c>
      <c r="J18" s="24">
        <f>I18*Тарифы!D13*$C$4</f>
        <v>0</v>
      </c>
      <c r="K18" s="23">
        <v>0</v>
      </c>
      <c r="L18" s="24">
        <f>K18*Тарифы!E13*$C$4</f>
        <v>0</v>
      </c>
      <c r="M18" s="37">
        <f t="shared" si="1"/>
        <v>0</v>
      </c>
      <c r="N18" s="38">
        <f t="shared" si="1"/>
        <v>0</v>
      </c>
      <c r="O18" s="37">
        <f t="shared" si="2"/>
        <v>0</v>
      </c>
      <c r="P18" s="38">
        <f t="shared" si="2"/>
        <v>0</v>
      </c>
      <c r="Q18" s="23"/>
      <c r="R18" s="24">
        <f>Q18*Тарифы!F13*$C$4</f>
        <v>0</v>
      </c>
      <c r="S18" s="23"/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>
        <v>0</v>
      </c>
      <c r="X18" s="24">
        <f>W18*Тарифы!H13*$C$4</f>
        <v>0</v>
      </c>
      <c r="Y18" s="23">
        <v>0</v>
      </c>
      <c r="Z18" s="24">
        <f>Y18*Тарифы!I13*$C$4</f>
        <v>0</v>
      </c>
      <c r="AA18" s="37">
        <f t="shared" si="4"/>
        <v>0</v>
      </c>
      <c r="AB18" s="38">
        <f t="shared" si="4"/>
        <v>0</v>
      </c>
      <c r="AC18" s="40">
        <f t="shared" si="5"/>
        <v>0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>
        <v>0</v>
      </c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0</v>
      </c>
      <c r="J19" s="24">
        <f>I19*Тарифы!D14*$C$4</f>
        <v>0</v>
      </c>
      <c r="K19" s="23">
        <v>0</v>
      </c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/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0</v>
      </c>
      <c r="X19" s="24">
        <f>W19*Тарифы!H14*$C$4</f>
        <v>0</v>
      </c>
      <c r="Y19" s="23">
        <v>0</v>
      </c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>
        <v>0</v>
      </c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23">
        <v>0</v>
      </c>
      <c r="J20" s="24">
        <f>I20*Тарифы!D15*$C$4</f>
        <v>0</v>
      </c>
      <c r="K20" s="23">
        <v>0</v>
      </c>
      <c r="L20" s="24">
        <f>K20*Тарифы!E15*$C$4</f>
        <v>0</v>
      </c>
      <c r="M20" s="37">
        <f t="shared" si="1"/>
        <v>0</v>
      </c>
      <c r="N20" s="38">
        <f t="shared" si="1"/>
        <v>0</v>
      </c>
      <c r="O20" s="37">
        <f t="shared" si="2"/>
        <v>0</v>
      </c>
      <c r="P20" s="38">
        <f t="shared" si="2"/>
        <v>0</v>
      </c>
      <c r="Q20" s="23"/>
      <c r="R20" s="24">
        <f>Q20*Тарифы!F15*$C$4</f>
        <v>0</v>
      </c>
      <c r="S20" s="23"/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>
        <v>0</v>
      </c>
      <c r="X20" s="24">
        <f>W20*Тарифы!H15*$C$4</f>
        <v>0</v>
      </c>
      <c r="Y20" s="23">
        <v>0</v>
      </c>
      <c r="Z20" s="24">
        <f>Y20*Тарифы!I15*$C$4</f>
        <v>0</v>
      </c>
      <c r="AA20" s="37">
        <f t="shared" si="4"/>
        <v>0</v>
      </c>
      <c r="AB20" s="38">
        <f t="shared" si="4"/>
        <v>0</v>
      </c>
      <c r="AC20" s="40">
        <f t="shared" si="5"/>
        <v>0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>
        <v>0</v>
      </c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0</v>
      </c>
      <c r="J21" s="24">
        <f>I21*Тарифы!D16*$C$4</f>
        <v>0</v>
      </c>
      <c r="K21" s="23">
        <v>0</v>
      </c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/>
      <c r="R21" s="24">
        <f>Q21*Тарифы!F16*$C$4</f>
        <v>0</v>
      </c>
      <c r="S21" s="23"/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0</v>
      </c>
      <c r="X21" s="24">
        <f>W21*Тарифы!H16*$C$4</f>
        <v>0</v>
      </c>
      <c r="Y21" s="23">
        <v>0</v>
      </c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/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/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0</v>
      </c>
      <c r="J25" s="24">
        <f>I25*Тарифы!D20*$C$4</f>
        <v>0</v>
      </c>
      <c r="K25" s="23">
        <v>0</v>
      </c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/>
      <c r="R25" s="24">
        <f>Q25*Тарифы!F20*$C$4</f>
        <v>0</v>
      </c>
      <c r="S25" s="23"/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>
        <v>0</v>
      </c>
      <c r="X25" s="24">
        <f>W25*Тарифы!H20*$C$4</f>
        <v>0</v>
      </c>
      <c r="Y25" s="23">
        <v>0</v>
      </c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0</v>
      </c>
      <c r="J26" s="24">
        <f>I26*Тарифы!D21*$C$4</f>
        <v>0</v>
      </c>
      <c r="K26" s="23">
        <v>0</v>
      </c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/>
      <c r="R26" s="24">
        <f>Q26*Тарифы!F21*$C$4</f>
        <v>0</v>
      </c>
      <c r="S26" s="23"/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>
        <v>0</v>
      </c>
      <c r="X26" s="24">
        <f>W26*Тарифы!H21*$C$4</f>
        <v>0</v>
      </c>
      <c r="Y26" s="23">
        <v>0</v>
      </c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>
        <v>0</v>
      </c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>
        <v>0</v>
      </c>
      <c r="J27" s="24">
        <f>I27*Тарифы!D22*$C$4</f>
        <v>0</v>
      </c>
      <c r="K27" s="23">
        <v>0</v>
      </c>
      <c r="L27" s="24">
        <f>K27*Тарифы!E22*$C$4</f>
        <v>0</v>
      </c>
      <c r="M27" s="37">
        <f t="shared" si="1"/>
        <v>0</v>
      </c>
      <c r="N27" s="38">
        <f t="shared" si="1"/>
        <v>0</v>
      </c>
      <c r="O27" s="37">
        <f t="shared" si="2"/>
        <v>0</v>
      </c>
      <c r="P27" s="38">
        <f t="shared" si="2"/>
        <v>0</v>
      </c>
      <c r="Q27" s="23"/>
      <c r="R27" s="24">
        <f>Q27*Тарифы!F22*$C$4</f>
        <v>0</v>
      </c>
      <c r="S27" s="23"/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>
        <v>0</v>
      </c>
      <c r="X27" s="24">
        <f>W27*Тарифы!H22*$C$4</f>
        <v>0</v>
      </c>
      <c r="Y27" s="23">
        <v>0</v>
      </c>
      <c r="Z27" s="24">
        <f>Y27*Тарифы!I22*$C$4</f>
        <v>0</v>
      </c>
      <c r="AA27" s="37">
        <f t="shared" si="4"/>
        <v>0</v>
      </c>
      <c r="AB27" s="38">
        <f t="shared" si="4"/>
        <v>0</v>
      </c>
      <c r="AC27" s="40">
        <f t="shared" si="5"/>
        <v>0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>
        <v>0</v>
      </c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>
        <v>0</v>
      </c>
      <c r="J28" s="24">
        <f>I28*Тарифы!D23*$C$4</f>
        <v>0</v>
      </c>
      <c r="K28" s="23">
        <v>0</v>
      </c>
      <c r="L28" s="24">
        <f>K28*Тарифы!E23*$C$4</f>
        <v>0</v>
      </c>
      <c r="M28" s="37">
        <f t="shared" si="1"/>
        <v>0</v>
      </c>
      <c r="N28" s="38">
        <f t="shared" si="1"/>
        <v>0</v>
      </c>
      <c r="O28" s="37">
        <f t="shared" si="2"/>
        <v>0</v>
      </c>
      <c r="P28" s="38">
        <f t="shared" si="2"/>
        <v>0</v>
      </c>
      <c r="Q28" s="23"/>
      <c r="R28" s="24">
        <f>Q28*Тарифы!F23*$C$4</f>
        <v>0</v>
      </c>
      <c r="S28" s="23"/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>
        <v>0</v>
      </c>
      <c r="X28" s="24">
        <f>W28*Тарифы!H23*$C$4</f>
        <v>0</v>
      </c>
      <c r="Y28" s="23">
        <v>0</v>
      </c>
      <c r="Z28" s="24">
        <f>Y28*Тарифы!I23*$C$4</f>
        <v>0</v>
      </c>
      <c r="AA28" s="37">
        <f t="shared" si="4"/>
        <v>0</v>
      </c>
      <c r="AB28" s="38">
        <f t="shared" si="4"/>
        <v>0</v>
      </c>
      <c r="AC28" s="40">
        <f t="shared" si="5"/>
        <v>0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>
        <v>0</v>
      </c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>
        <v>0</v>
      </c>
      <c r="J29" s="24">
        <f>I29*Тарифы!D24*$C$4</f>
        <v>0</v>
      </c>
      <c r="K29" s="23">
        <v>0</v>
      </c>
      <c r="L29" s="24">
        <f>K29*Тарифы!E24*$C$4</f>
        <v>0</v>
      </c>
      <c r="M29" s="37">
        <f t="shared" si="1"/>
        <v>0</v>
      </c>
      <c r="N29" s="38">
        <f t="shared" si="1"/>
        <v>0</v>
      </c>
      <c r="O29" s="37">
        <f t="shared" si="2"/>
        <v>0</v>
      </c>
      <c r="P29" s="38">
        <f t="shared" si="2"/>
        <v>0</v>
      </c>
      <c r="Q29" s="23"/>
      <c r="R29" s="24">
        <f>Q29*Тарифы!F24*$C$4</f>
        <v>0</v>
      </c>
      <c r="S29" s="23"/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>
        <v>0</v>
      </c>
      <c r="X29" s="24">
        <f>W29*Тарифы!H24*$C$4</f>
        <v>0</v>
      </c>
      <c r="Y29" s="23">
        <v>0</v>
      </c>
      <c r="Z29" s="24">
        <f>Y29*Тарифы!I24*$C$4</f>
        <v>0</v>
      </c>
      <c r="AA29" s="37">
        <f t="shared" si="4"/>
        <v>0</v>
      </c>
      <c r="AB29" s="38">
        <f t="shared" si="4"/>
        <v>0</v>
      </c>
      <c r="AC29" s="40">
        <f t="shared" si="5"/>
        <v>0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>
        <v>5733</v>
      </c>
      <c r="F30" s="24">
        <f>E30*Тарифы!C25*$C$4</f>
        <v>1838974.41</v>
      </c>
      <c r="G30" s="37">
        <f t="shared" si="0"/>
        <v>5733</v>
      </c>
      <c r="H30" s="38">
        <f t="shared" si="0"/>
        <v>1838974.41</v>
      </c>
      <c r="I30" s="23">
        <v>13182</v>
      </c>
      <c r="J30" s="24">
        <f>I30*Тарифы!D25*$C$4</f>
        <v>4025123.7</v>
      </c>
      <c r="K30" s="23">
        <v>3510</v>
      </c>
      <c r="L30" s="24">
        <f>K30*Тарифы!E25*$C$4</f>
        <v>1407369.5999999999</v>
      </c>
      <c r="M30" s="37">
        <f t="shared" si="1"/>
        <v>16692</v>
      </c>
      <c r="N30" s="38">
        <f t="shared" si="1"/>
        <v>5432493.2999999998</v>
      </c>
      <c r="O30" s="37">
        <f t="shared" si="2"/>
        <v>22425</v>
      </c>
      <c r="P30" s="38">
        <f t="shared" si="2"/>
        <v>7271467.71</v>
      </c>
      <c r="Q30" s="23"/>
      <c r="R30" s="24">
        <f>Q30*Тарифы!F25*$C$4</f>
        <v>0</v>
      </c>
      <c r="S30" s="23"/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5070</v>
      </c>
      <c r="X30" s="24">
        <f>W30*Тарифы!H25*$C$4</f>
        <v>5008399.5</v>
      </c>
      <c r="Y30" s="23">
        <v>3744</v>
      </c>
      <c r="Z30" s="24">
        <f>Y30*Тарифы!I25*$C$4</f>
        <v>4830696</v>
      </c>
      <c r="AA30" s="37">
        <f t="shared" si="4"/>
        <v>8814</v>
      </c>
      <c r="AB30" s="38">
        <f t="shared" si="4"/>
        <v>9839095.5</v>
      </c>
      <c r="AC30" s="40">
        <f t="shared" si="5"/>
        <v>17110563.210000001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>
        <v>0</v>
      </c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/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5733</v>
      </c>
      <c r="F33" s="38">
        <f t="shared" si="6"/>
        <v>1838974.41</v>
      </c>
      <c r="G33" s="37">
        <f t="shared" si="6"/>
        <v>5733</v>
      </c>
      <c r="H33" s="38">
        <f t="shared" si="6"/>
        <v>1838974.41</v>
      </c>
      <c r="I33" s="37">
        <f t="shared" si="6"/>
        <v>13182</v>
      </c>
      <c r="J33" s="38">
        <f t="shared" si="6"/>
        <v>4025123.7</v>
      </c>
      <c r="K33" s="37">
        <f t="shared" si="6"/>
        <v>3510</v>
      </c>
      <c r="L33" s="38">
        <f t="shared" si="6"/>
        <v>1407369.5999999999</v>
      </c>
      <c r="M33" s="37">
        <f t="shared" si="6"/>
        <v>16692</v>
      </c>
      <c r="N33" s="38">
        <f t="shared" si="6"/>
        <v>5432493.2999999998</v>
      </c>
      <c r="O33" s="37">
        <f t="shared" si="6"/>
        <v>22425</v>
      </c>
      <c r="P33" s="38">
        <f t="shared" si="6"/>
        <v>7271467.71</v>
      </c>
      <c r="Q33" s="39">
        <f t="shared" si="6"/>
        <v>0</v>
      </c>
      <c r="R33" s="40">
        <f t="shared" si="6"/>
        <v>0</v>
      </c>
      <c r="S33" s="39">
        <f t="shared" si="6"/>
        <v>0</v>
      </c>
      <c r="T33" s="40">
        <f t="shared" si="6"/>
        <v>0</v>
      </c>
      <c r="U33" s="39">
        <f t="shared" si="6"/>
        <v>0</v>
      </c>
      <c r="V33" s="40">
        <f t="shared" si="6"/>
        <v>0</v>
      </c>
      <c r="W33" s="37">
        <f t="shared" si="6"/>
        <v>5070</v>
      </c>
      <c r="X33" s="38">
        <f t="shared" si="6"/>
        <v>5008399.5</v>
      </c>
      <c r="Y33" s="37">
        <f t="shared" si="6"/>
        <v>3744</v>
      </c>
      <c r="Z33" s="38">
        <f t="shared" si="6"/>
        <v>4830696</v>
      </c>
      <c r="AA33" s="37">
        <f t="shared" si="6"/>
        <v>8814</v>
      </c>
      <c r="AB33" s="38">
        <f t="shared" si="6"/>
        <v>9839095.5</v>
      </c>
      <c r="AC33" s="40">
        <f t="shared" si="6"/>
        <v>17110563.210000001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150030</v>
      </c>
      <c r="G37" s="131" t="str">
        <f>VLOOKUP(F37,Списки!$A$1:$B$68,2,0)</f>
        <v>ГБУЗ "РКВД"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>
        <v>0</v>
      </c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0</v>
      </c>
      <c r="J44" s="24">
        <f>I44*Тарифы!D4*$C$4</f>
        <v>0</v>
      </c>
      <c r="K44" s="23">
        <v>0</v>
      </c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/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0</v>
      </c>
      <c r="X44" s="24">
        <f>W44*Тарифы!H4*$C$4</f>
        <v>0</v>
      </c>
      <c r="Y44" s="23">
        <v>0</v>
      </c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>
        <v>0</v>
      </c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>
        <v>0</v>
      </c>
      <c r="J45" s="24">
        <f>I45*Тарифы!D5*$C$4</f>
        <v>0</v>
      </c>
      <c r="K45" s="23">
        <v>0</v>
      </c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/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>
        <v>0</v>
      </c>
      <c r="X45" s="24">
        <f>W45*Тарифы!H5*$C$4</f>
        <v>0</v>
      </c>
      <c r="Y45" s="23">
        <v>0</v>
      </c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>
        <v>0</v>
      </c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>
        <v>0</v>
      </c>
      <c r="J46" s="24">
        <f>I46*Тарифы!D6*$C$4</f>
        <v>0</v>
      </c>
      <c r="K46" s="23">
        <v>0</v>
      </c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/>
      <c r="R46" s="24">
        <f>Q46*Тарифы!F6*$C$4</f>
        <v>0</v>
      </c>
      <c r="S46" s="23"/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>
        <v>0</v>
      </c>
      <c r="X46" s="24">
        <f>W46*Тарифы!H6*$C$4</f>
        <v>0</v>
      </c>
      <c r="Y46" s="23">
        <v>0</v>
      </c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/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/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/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>
        <v>0</v>
      </c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0</v>
      </c>
      <c r="J51" s="24">
        <f>I51*Тарифы!D11*$C$4</f>
        <v>0</v>
      </c>
      <c r="K51" s="23">
        <v>0</v>
      </c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/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0</v>
      </c>
      <c r="X51" s="24">
        <f>W51*Тарифы!H11*$C$4</f>
        <v>0</v>
      </c>
      <c r="Y51" s="23">
        <v>0</v>
      </c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/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>
        <v>0</v>
      </c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>
        <v>0</v>
      </c>
      <c r="J53" s="24">
        <f>I53*Тарифы!D13*$C$4</f>
        <v>0</v>
      </c>
      <c r="K53" s="23">
        <v>0</v>
      </c>
      <c r="L53" s="24">
        <f>K53*Тарифы!E13*$C$4</f>
        <v>0</v>
      </c>
      <c r="M53" s="37">
        <f t="shared" si="8"/>
        <v>0</v>
      </c>
      <c r="N53" s="38">
        <f t="shared" si="8"/>
        <v>0</v>
      </c>
      <c r="O53" s="37">
        <f t="shared" si="9"/>
        <v>0</v>
      </c>
      <c r="P53" s="38">
        <f t="shared" si="9"/>
        <v>0</v>
      </c>
      <c r="Q53" s="23"/>
      <c r="R53" s="24">
        <f>Q53*Тарифы!F13*$C$4</f>
        <v>0</v>
      </c>
      <c r="S53" s="23"/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>
        <v>0</v>
      </c>
      <c r="X53" s="24">
        <f>W53*Тарифы!H13*$C$4</f>
        <v>0</v>
      </c>
      <c r="Y53" s="23">
        <v>0</v>
      </c>
      <c r="Z53" s="24">
        <f>Y53*Тарифы!I13*$C$4</f>
        <v>0</v>
      </c>
      <c r="AA53" s="37">
        <f t="shared" si="11"/>
        <v>0</v>
      </c>
      <c r="AB53" s="38">
        <f t="shared" si="11"/>
        <v>0</v>
      </c>
      <c r="AC53" s="40">
        <f t="shared" si="12"/>
        <v>0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>
        <v>0</v>
      </c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/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0</v>
      </c>
      <c r="X54" s="24">
        <f>W54*Тарифы!H14*$C$4</f>
        <v>0</v>
      </c>
      <c r="Y54" s="23">
        <v>0</v>
      </c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>
        <v>0</v>
      </c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>
        <v>0</v>
      </c>
      <c r="J55" s="24">
        <f>I55*Тарифы!D15*$C$4</f>
        <v>0</v>
      </c>
      <c r="K55" s="23">
        <v>0</v>
      </c>
      <c r="L55" s="24">
        <f>K55*Тарифы!E15*$C$4</f>
        <v>0</v>
      </c>
      <c r="M55" s="37">
        <f t="shared" si="8"/>
        <v>0</v>
      </c>
      <c r="N55" s="38">
        <f t="shared" si="8"/>
        <v>0</v>
      </c>
      <c r="O55" s="37">
        <f t="shared" si="9"/>
        <v>0</v>
      </c>
      <c r="P55" s="38">
        <f t="shared" si="9"/>
        <v>0</v>
      </c>
      <c r="Q55" s="23"/>
      <c r="R55" s="24">
        <f>Q55*Тарифы!F15*$C$4</f>
        <v>0</v>
      </c>
      <c r="S55" s="23"/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>
        <v>0</v>
      </c>
      <c r="X55" s="24">
        <f>W55*Тарифы!H15*$C$4</f>
        <v>0</v>
      </c>
      <c r="Y55" s="23">
        <v>0</v>
      </c>
      <c r="Z55" s="24">
        <f>Y55*Тарифы!I15*$C$4</f>
        <v>0</v>
      </c>
      <c r="AA55" s="37">
        <f t="shared" si="11"/>
        <v>0</v>
      </c>
      <c r="AB55" s="38">
        <f t="shared" si="11"/>
        <v>0</v>
      </c>
      <c r="AC55" s="40">
        <f t="shared" si="12"/>
        <v>0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>
        <v>0</v>
      </c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0</v>
      </c>
      <c r="J56" s="24">
        <f>I56*Тарифы!D16*$C$4</f>
        <v>0</v>
      </c>
      <c r="K56" s="23">
        <v>0</v>
      </c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/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0</v>
      </c>
      <c r="X56" s="24">
        <f>W56*Тарифы!H16*$C$4</f>
        <v>0</v>
      </c>
      <c r="Y56" s="23">
        <v>0</v>
      </c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0</v>
      </c>
      <c r="J60" s="24">
        <f>I60*Тарифы!D20*$C$4</f>
        <v>0</v>
      </c>
      <c r="K60" s="23">
        <v>0</v>
      </c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/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0</v>
      </c>
      <c r="X60" s="24">
        <f>W60*Тарифы!H20*$C$4</f>
        <v>0</v>
      </c>
      <c r="Y60" s="23">
        <v>0</v>
      </c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>
        <v>0</v>
      </c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0</v>
      </c>
      <c r="J61" s="24">
        <f>I61*Тарифы!D21*$C$4</f>
        <v>0</v>
      </c>
      <c r="K61" s="23">
        <v>0</v>
      </c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/>
      <c r="R61" s="24">
        <f>Q61*Тарифы!F21*$C$4</f>
        <v>0</v>
      </c>
      <c r="S61" s="23"/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0</v>
      </c>
      <c r="X61" s="24">
        <f>W61*Тарифы!H21*$C$4</f>
        <v>0</v>
      </c>
      <c r="Y61" s="23">
        <v>0</v>
      </c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>
        <v>0</v>
      </c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>
        <v>0</v>
      </c>
      <c r="J62" s="24">
        <f>I62*Тарифы!D22*$C$4</f>
        <v>0</v>
      </c>
      <c r="K62" s="23">
        <v>0</v>
      </c>
      <c r="L62" s="24">
        <f>K62*Тарифы!E22*$C$4</f>
        <v>0</v>
      </c>
      <c r="M62" s="37">
        <f t="shared" si="8"/>
        <v>0</v>
      </c>
      <c r="N62" s="38">
        <f t="shared" si="8"/>
        <v>0</v>
      </c>
      <c r="O62" s="37">
        <f t="shared" si="9"/>
        <v>0</v>
      </c>
      <c r="P62" s="38">
        <f t="shared" si="9"/>
        <v>0</v>
      </c>
      <c r="Q62" s="23"/>
      <c r="R62" s="24">
        <f>Q62*Тарифы!F22*$C$4</f>
        <v>0</v>
      </c>
      <c r="S62" s="23"/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0</v>
      </c>
      <c r="X62" s="24">
        <f>W62*Тарифы!H22*$C$4</f>
        <v>0</v>
      </c>
      <c r="Y62" s="23">
        <v>0</v>
      </c>
      <c r="Z62" s="24">
        <f>Y62*Тарифы!I22*$C$4</f>
        <v>0</v>
      </c>
      <c r="AA62" s="37">
        <f t="shared" si="11"/>
        <v>0</v>
      </c>
      <c r="AB62" s="38">
        <f t="shared" si="11"/>
        <v>0</v>
      </c>
      <c r="AC62" s="40">
        <f t="shared" si="12"/>
        <v>0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>
        <v>0</v>
      </c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>
        <v>0</v>
      </c>
      <c r="J63" s="24">
        <f>I63*Тарифы!D23*$C$4</f>
        <v>0</v>
      </c>
      <c r="K63" s="23">
        <v>0</v>
      </c>
      <c r="L63" s="24">
        <f>K63*Тарифы!E23*$C$4</f>
        <v>0</v>
      </c>
      <c r="M63" s="37">
        <f t="shared" si="8"/>
        <v>0</v>
      </c>
      <c r="N63" s="38">
        <f t="shared" si="8"/>
        <v>0</v>
      </c>
      <c r="O63" s="37">
        <f t="shared" si="9"/>
        <v>0</v>
      </c>
      <c r="P63" s="38">
        <f t="shared" si="9"/>
        <v>0</v>
      </c>
      <c r="Q63" s="23"/>
      <c r="R63" s="24">
        <f>Q63*Тарифы!F23*$C$4</f>
        <v>0</v>
      </c>
      <c r="S63" s="23"/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0</v>
      </c>
      <c r="X63" s="24">
        <f>W63*Тарифы!H23*$C$4</f>
        <v>0</v>
      </c>
      <c r="Y63" s="23">
        <v>0</v>
      </c>
      <c r="Z63" s="24">
        <f>Y63*Тарифы!I23*$C$4</f>
        <v>0</v>
      </c>
      <c r="AA63" s="37">
        <f t="shared" si="11"/>
        <v>0</v>
      </c>
      <c r="AB63" s="38">
        <f t="shared" si="11"/>
        <v>0</v>
      </c>
      <c r="AC63" s="40">
        <f t="shared" si="12"/>
        <v>0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>
        <v>0</v>
      </c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>
        <v>0</v>
      </c>
      <c r="J64" s="24">
        <f>I64*Тарифы!D24*$C$4</f>
        <v>0</v>
      </c>
      <c r="K64" s="23">
        <v>0</v>
      </c>
      <c r="L64" s="24">
        <f>K64*Тарифы!E24*$C$4</f>
        <v>0</v>
      </c>
      <c r="M64" s="37">
        <f t="shared" si="8"/>
        <v>0</v>
      </c>
      <c r="N64" s="38">
        <f t="shared" si="8"/>
        <v>0</v>
      </c>
      <c r="O64" s="37">
        <f t="shared" si="9"/>
        <v>0</v>
      </c>
      <c r="P64" s="38">
        <f t="shared" si="9"/>
        <v>0</v>
      </c>
      <c r="Q64" s="23"/>
      <c r="R64" s="24">
        <f>Q64*Тарифы!F24*$C$4</f>
        <v>0</v>
      </c>
      <c r="S64" s="23"/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>
        <v>0</v>
      </c>
      <c r="X64" s="24">
        <f>W64*Тарифы!H24*$C$4</f>
        <v>0</v>
      </c>
      <c r="Y64" s="23">
        <v>0</v>
      </c>
      <c r="Z64" s="24">
        <f>Y64*Тарифы!I24*$C$4</f>
        <v>0</v>
      </c>
      <c r="AA64" s="37">
        <f t="shared" si="11"/>
        <v>0</v>
      </c>
      <c r="AB64" s="38">
        <f t="shared" si="11"/>
        <v>0</v>
      </c>
      <c r="AC64" s="40">
        <f t="shared" si="12"/>
        <v>0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>
        <v>1617</v>
      </c>
      <c r="F65" s="24">
        <f>E65*Тарифы!C25*$C$4</f>
        <v>518685.08999999997</v>
      </c>
      <c r="G65" s="37">
        <f t="shared" si="7"/>
        <v>1617</v>
      </c>
      <c r="H65" s="38">
        <f t="shared" si="7"/>
        <v>518685.08999999997</v>
      </c>
      <c r="I65" s="23">
        <v>3718</v>
      </c>
      <c r="J65" s="24">
        <f>I65*Тарифы!D25*$C$4</f>
        <v>1135291.3</v>
      </c>
      <c r="K65" s="23">
        <v>990</v>
      </c>
      <c r="L65" s="24">
        <f>K65*Тарифы!E25*$C$4</f>
        <v>396950.39999999997</v>
      </c>
      <c r="M65" s="37">
        <f t="shared" si="8"/>
        <v>4708</v>
      </c>
      <c r="N65" s="38">
        <f t="shared" si="8"/>
        <v>1532241.7</v>
      </c>
      <c r="O65" s="37">
        <f t="shared" si="9"/>
        <v>6325</v>
      </c>
      <c r="P65" s="38">
        <f t="shared" si="9"/>
        <v>2050926.79</v>
      </c>
      <c r="Q65" s="23"/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1430</v>
      </c>
      <c r="X65" s="24">
        <f>W65*Тарифы!H25*$C$4</f>
        <v>1412625.5</v>
      </c>
      <c r="Y65" s="23">
        <v>1056</v>
      </c>
      <c r="Z65" s="24">
        <f>Y65*Тарифы!I25*$C$4</f>
        <v>1362504</v>
      </c>
      <c r="AA65" s="37">
        <f t="shared" si="11"/>
        <v>2486</v>
      </c>
      <c r="AB65" s="38">
        <f t="shared" si="11"/>
        <v>2775129.5</v>
      </c>
      <c r="AC65" s="40">
        <f t="shared" si="12"/>
        <v>4826056.29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>
        <v>0</v>
      </c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/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1617</v>
      </c>
      <c r="F68" s="38">
        <f t="shared" si="13"/>
        <v>518685.08999999997</v>
      </c>
      <c r="G68" s="37">
        <f t="shared" si="13"/>
        <v>1617</v>
      </c>
      <c r="H68" s="38">
        <f t="shared" si="13"/>
        <v>518685.08999999997</v>
      </c>
      <c r="I68" s="37">
        <f t="shared" si="13"/>
        <v>3718</v>
      </c>
      <c r="J68" s="38">
        <f t="shared" si="13"/>
        <v>1135291.3</v>
      </c>
      <c r="K68" s="37">
        <f t="shared" si="13"/>
        <v>990</v>
      </c>
      <c r="L68" s="38">
        <f t="shared" si="13"/>
        <v>396950.39999999997</v>
      </c>
      <c r="M68" s="37">
        <f t="shared" si="13"/>
        <v>4708</v>
      </c>
      <c r="N68" s="38">
        <f t="shared" si="13"/>
        <v>1532241.7</v>
      </c>
      <c r="O68" s="37">
        <f t="shared" si="13"/>
        <v>6325</v>
      </c>
      <c r="P68" s="38">
        <f t="shared" si="13"/>
        <v>2050926.79</v>
      </c>
      <c r="Q68" s="39">
        <f t="shared" si="13"/>
        <v>0</v>
      </c>
      <c r="R68" s="40">
        <f t="shared" si="13"/>
        <v>0</v>
      </c>
      <c r="S68" s="39">
        <f t="shared" si="13"/>
        <v>0</v>
      </c>
      <c r="T68" s="40">
        <f t="shared" si="13"/>
        <v>0</v>
      </c>
      <c r="U68" s="39">
        <f t="shared" si="13"/>
        <v>0</v>
      </c>
      <c r="V68" s="40">
        <f t="shared" si="13"/>
        <v>0</v>
      </c>
      <c r="W68" s="37">
        <f t="shared" si="13"/>
        <v>1430</v>
      </c>
      <c r="X68" s="38">
        <f t="shared" si="13"/>
        <v>1412625.5</v>
      </c>
      <c r="Y68" s="37">
        <f t="shared" si="13"/>
        <v>1056</v>
      </c>
      <c r="Z68" s="38">
        <f t="shared" si="13"/>
        <v>1362504</v>
      </c>
      <c r="AA68" s="37">
        <f t="shared" si="13"/>
        <v>2486</v>
      </c>
      <c r="AB68" s="38">
        <f t="shared" si="13"/>
        <v>2775129.5</v>
      </c>
      <c r="AC68" s="40">
        <f t="shared" si="13"/>
        <v>4826056.29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150030</v>
      </c>
      <c r="G72" s="131" t="str">
        <f>VLOOKUP(F72,Списки!$A$1:$B$68,2,0)</f>
        <v>ГБУЗ "РКВД"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0</v>
      </c>
      <c r="J79" s="24">
        <f>J9+J44</f>
        <v>0</v>
      </c>
      <c r="K79" s="23">
        <f>K9+K44</f>
        <v>0</v>
      </c>
      <c r="L79" s="24">
        <f>L9+L44</f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0</v>
      </c>
      <c r="Z79" s="24">
        <f>Z9+Z44</f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0</v>
      </c>
      <c r="F80" s="24">
        <f t="shared" si="14"/>
        <v>0</v>
      </c>
      <c r="G80" s="37">
        <f t="shared" ref="G80:H102" si="15">C80+E80</f>
        <v>0</v>
      </c>
      <c r="H80" s="38">
        <f t="shared" si="15"/>
        <v>0</v>
      </c>
      <c r="I80" s="23">
        <f t="shared" ref="I80:L95" si="16">I10+I45</f>
        <v>0</v>
      </c>
      <c r="J80" s="24">
        <f t="shared" si="16"/>
        <v>0</v>
      </c>
      <c r="K80" s="23">
        <f t="shared" si="16"/>
        <v>0</v>
      </c>
      <c r="L80" s="24">
        <f t="shared" si="16"/>
        <v>0</v>
      </c>
      <c r="M80" s="37">
        <f t="shared" ref="M80:N102" si="17">I80+K80</f>
        <v>0</v>
      </c>
      <c r="N80" s="38">
        <f t="shared" si="17"/>
        <v>0</v>
      </c>
      <c r="O80" s="37">
        <f t="shared" ref="O80:P102" si="18">G80+M80</f>
        <v>0</v>
      </c>
      <c r="P80" s="38">
        <f t="shared" si="18"/>
        <v>0</v>
      </c>
      <c r="Q80" s="23">
        <f t="shared" ref="Q80:T95" si="19">Q10+Q45</f>
        <v>0</v>
      </c>
      <c r="R80" s="24">
        <f t="shared" si="19"/>
        <v>0</v>
      </c>
      <c r="S80" s="23">
        <f t="shared" si="19"/>
        <v>0</v>
      </c>
      <c r="T80" s="24">
        <f t="shared" si="19"/>
        <v>0</v>
      </c>
      <c r="U80" s="39">
        <f t="shared" ref="U80:V102" si="20">Q80+S80</f>
        <v>0</v>
      </c>
      <c r="V80" s="40">
        <f t="shared" si="20"/>
        <v>0</v>
      </c>
      <c r="W80" s="23">
        <f t="shared" ref="W80:Z95" si="21">W10+W45</f>
        <v>0</v>
      </c>
      <c r="X80" s="24">
        <f t="shared" si="21"/>
        <v>0</v>
      </c>
      <c r="Y80" s="23">
        <f t="shared" si="21"/>
        <v>0</v>
      </c>
      <c r="Z80" s="24">
        <f t="shared" si="21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4"/>
        <v>0</v>
      </c>
      <c r="D81" s="22">
        <f t="shared" si="14"/>
        <v>0</v>
      </c>
      <c r="E81" s="23">
        <f t="shared" si="14"/>
        <v>0</v>
      </c>
      <c r="F81" s="24">
        <f t="shared" si="14"/>
        <v>0</v>
      </c>
      <c r="G81" s="37">
        <f t="shared" si="15"/>
        <v>0</v>
      </c>
      <c r="H81" s="38">
        <f t="shared" si="15"/>
        <v>0</v>
      </c>
      <c r="I81" s="23">
        <f t="shared" si="16"/>
        <v>0</v>
      </c>
      <c r="J81" s="24">
        <f t="shared" si="16"/>
        <v>0</v>
      </c>
      <c r="K81" s="23">
        <f t="shared" si="16"/>
        <v>0</v>
      </c>
      <c r="L81" s="24">
        <f t="shared" si="16"/>
        <v>0</v>
      </c>
      <c r="M81" s="37">
        <f t="shared" si="17"/>
        <v>0</v>
      </c>
      <c r="N81" s="38">
        <f t="shared" si="17"/>
        <v>0</v>
      </c>
      <c r="O81" s="37">
        <f t="shared" si="18"/>
        <v>0</v>
      </c>
      <c r="P81" s="38">
        <f t="shared" si="18"/>
        <v>0</v>
      </c>
      <c r="Q81" s="23">
        <f t="shared" si="19"/>
        <v>0</v>
      </c>
      <c r="R81" s="24">
        <f t="shared" si="19"/>
        <v>0</v>
      </c>
      <c r="S81" s="23">
        <f t="shared" si="19"/>
        <v>0</v>
      </c>
      <c r="T81" s="24">
        <f t="shared" si="19"/>
        <v>0</v>
      </c>
      <c r="U81" s="39">
        <f t="shared" si="20"/>
        <v>0</v>
      </c>
      <c r="V81" s="40">
        <f t="shared" si="20"/>
        <v>0</v>
      </c>
      <c r="W81" s="23">
        <f t="shared" si="21"/>
        <v>0</v>
      </c>
      <c r="X81" s="24">
        <f t="shared" si="21"/>
        <v>0</v>
      </c>
      <c r="Y81" s="23">
        <f t="shared" si="21"/>
        <v>0</v>
      </c>
      <c r="Z81" s="24">
        <f t="shared" si="21"/>
        <v>0</v>
      </c>
      <c r="AA81" s="37">
        <f t="shared" si="22"/>
        <v>0</v>
      </c>
      <c r="AB81" s="38">
        <f t="shared" si="22"/>
        <v>0</v>
      </c>
      <c r="AC81" s="40">
        <f t="shared" si="23"/>
        <v>0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0</v>
      </c>
      <c r="J86" s="24">
        <f t="shared" si="16"/>
        <v>0</v>
      </c>
      <c r="K86" s="23">
        <f t="shared" si="16"/>
        <v>0</v>
      </c>
      <c r="L86" s="24">
        <f t="shared" si="16"/>
        <v>0</v>
      </c>
      <c r="M86" s="37">
        <f t="shared" si="17"/>
        <v>0</v>
      </c>
      <c r="N86" s="38">
        <f t="shared" si="17"/>
        <v>0</v>
      </c>
      <c r="O86" s="37">
        <f t="shared" si="18"/>
        <v>0</v>
      </c>
      <c r="P86" s="38">
        <f t="shared" si="18"/>
        <v>0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0</v>
      </c>
      <c r="Z86" s="24">
        <f t="shared" si="21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0</v>
      </c>
      <c r="F88" s="24">
        <f t="shared" si="14"/>
        <v>0</v>
      </c>
      <c r="G88" s="37">
        <f t="shared" si="15"/>
        <v>0</v>
      </c>
      <c r="H88" s="38">
        <f t="shared" si="15"/>
        <v>0</v>
      </c>
      <c r="I88" s="23">
        <f t="shared" si="16"/>
        <v>0</v>
      </c>
      <c r="J88" s="24">
        <f t="shared" si="16"/>
        <v>0</v>
      </c>
      <c r="K88" s="23">
        <f t="shared" si="16"/>
        <v>0</v>
      </c>
      <c r="L88" s="24">
        <f t="shared" si="16"/>
        <v>0</v>
      </c>
      <c r="M88" s="37">
        <f t="shared" si="17"/>
        <v>0</v>
      </c>
      <c r="N88" s="38">
        <f t="shared" si="17"/>
        <v>0</v>
      </c>
      <c r="O88" s="37">
        <f t="shared" si="18"/>
        <v>0</v>
      </c>
      <c r="P88" s="38">
        <f t="shared" si="18"/>
        <v>0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0</v>
      </c>
      <c r="X88" s="24">
        <f t="shared" si="21"/>
        <v>0</v>
      </c>
      <c r="Y88" s="23">
        <f t="shared" si="21"/>
        <v>0</v>
      </c>
      <c r="Z88" s="24">
        <f t="shared" si="21"/>
        <v>0</v>
      </c>
      <c r="AA88" s="37">
        <f t="shared" si="22"/>
        <v>0</v>
      </c>
      <c r="AB88" s="38">
        <f t="shared" si="22"/>
        <v>0</v>
      </c>
      <c r="AC88" s="40">
        <f t="shared" si="23"/>
        <v>0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0</v>
      </c>
      <c r="P89" s="38">
        <f t="shared" si="18"/>
        <v>0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0</v>
      </c>
      <c r="Z89" s="24">
        <f t="shared" si="21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4"/>
        <v>0</v>
      </c>
      <c r="D90" s="22">
        <f t="shared" si="14"/>
        <v>0</v>
      </c>
      <c r="E90" s="23">
        <f t="shared" si="14"/>
        <v>0</v>
      </c>
      <c r="F90" s="24">
        <f t="shared" si="14"/>
        <v>0</v>
      </c>
      <c r="G90" s="37">
        <f t="shared" si="15"/>
        <v>0</v>
      </c>
      <c r="H90" s="38">
        <f t="shared" si="15"/>
        <v>0</v>
      </c>
      <c r="I90" s="23">
        <f t="shared" si="16"/>
        <v>0</v>
      </c>
      <c r="J90" s="24">
        <f t="shared" si="16"/>
        <v>0</v>
      </c>
      <c r="K90" s="23">
        <f t="shared" si="16"/>
        <v>0</v>
      </c>
      <c r="L90" s="24">
        <f t="shared" si="16"/>
        <v>0</v>
      </c>
      <c r="M90" s="37">
        <f t="shared" si="17"/>
        <v>0</v>
      </c>
      <c r="N90" s="38">
        <f t="shared" si="17"/>
        <v>0</v>
      </c>
      <c r="O90" s="37">
        <f t="shared" si="18"/>
        <v>0</v>
      </c>
      <c r="P90" s="38">
        <f t="shared" si="18"/>
        <v>0</v>
      </c>
      <c r="Q90" s="23">
        <f t="shared" si="19"/>
        <v>0</v>
      </c>
      <c r="R90" s="24">
        <f t="shared" si="19"/>
        <v>0</v>
      </c>
      <c r="S90" s="23">
        <f t="shared" si="19"/>
        <v>0</v>
      </c>
      <c r="T90" s="24">
        <f t="shared" si="19"/>
        <v>0</v>
      </c>
      <c r="U90" s="39">
        <f t="shared" si="20"/>
        <v>0</v>
      </c>
      <c r="V90" s="40">
        <f t="shared" si="20"/>
        <v>0</v>
      </c>
      <c r="W90" s="23">
        <f t="shared" si="21"/>
        <v>0</v>
      </c>
      <c r="X90" s="24">
        <f t="shared" si="21"/>
        <v>0</v>
      </c>
      <c r="Y90" s="23">
        <f t="shared" si="21"/>
        <v>0</v>
      </c>
      <c r="Z90" s="24">
        <f t="shared" si="21"/>
        <v>0</v>
      </c>
      <c r="AA90" s="37">
        <f t="shared" si="22"/>
        <v>0</v>
      </c>
      <c r="AB90" s="38">
        <f t="shared" si="22"/>
        <v>0</v>
      </c>
      <c r="AC90" s="40">
        <f t="shared" si="23"/>
        <v>0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0</v>
      </c>
      <c r="J91" s="24">
        <f t="shared" si="16"/>
        <v>0</v>
      </c>
      <c r="K91" s="23">
        <f t="shared" si="16"/>
        <v>0</v>
      </c>
      <c r="L91" s="24">
        <f t="shared" si="16"/>
        <v>0</v>
      </c>
      <c r="M91" s="37">
        <f t="shared" si="17"/>
        <v>0</v>
      </c>
      <c r="N91" s="38">
        <f t="shared" si="17"/>
        <v>0</v>
      </c>
      <c r="O91" s="37">
        <f t="shared" si="18"/>
        <v>0</v>
      </c>
      <c r="P91" s="38">
        <f t="shared" si="18"/>
        <v>0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0</v>
      </c>
      <c r="Z91" s="24">
        <f t="shared" si="21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17"/>
        <v>0</v>
      </c>
      <c r="N96" s="38">
        <f t="shared" si="17"/>
        <v>0</v>
      </c>
      <c r="O96" s="37">
        <f t="shared" si="18"/>
        <v>0</v>
      </c>
      <c r="P96" s="38">
        <f t="shared" si="18"/>
        <v>0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0</v>
      </c>
      <c r="Z96" s="24">
        <f t="shared" si="27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0</v>
      </c>
      <c r="F97" s="24">
        <f t="shared" si="24"/>
        <v>0</v>
      </c>
      <c r="G97" s="37">
        <f t="shared" si="15"/>
        <v>0</v>
      </c>
      <c r="H97" s="38">
        <f t="shared" si="15"/>
        <v>0</v>
      </c>
      <c r="I97" s="23">
        <f t="shared" si="25"/>
        <v>0</v>
      </c>
      <c r="J97" s="24">
        <f t="shared" si="25"/>
        <v>0</v>
      </c>
      <c r="K97" s="23">
        <f t="shared" si="25"/>
        <v>0</v>
      </c>
      <c r="L97" s="24">
        <f t="shared" si="25"/>
        <v>0</v>
      </c>
      <c r="M97" s="37">
        <f t="shared" si="17"/>
        <v>0</v>
      </c>
      <c r="N97" s="38">
        <f t="shared" si="17"/>
        <v>0</v>
      </c>
      <c r="O97" s="37">
        <f t="shared" si="18"/>
        <v>0</v>
      </c>
      <c r="P97" s="38">
        <f t="shared" si="18"/>
        <v>0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0</v>
      </c>
      <c r="X97" s="24">
        <f t="shared" si="27"/>
        <v>0</v>
      </c>
      <c r="Y97" s="23">
        <f t="shared" si="27"/>
        <v>0</v>
      </c>
      <c r="Z97" s="24">
        <f t="shared" si="27"/>
        <v>0</v>
      </c>
      <c r="AA97" s="37">
        <f t="shared" si="22"/>
        <v>0</v>
      </c>
      <c r="AB97" s="38">
        <f t="shared" si="22"/>
        <v>0</v>
      </c>
      <c r="AC97" s="40">
        <f t="shared" si="23"/>
        <v>0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0</v>
      </c>
      <c r="F98" s="24">
        <f t="shared" si="24"/>
        <v>0</v>
      </c>
      <c r="G98" s="37">
        <f t="shared" si="15"/>
        <v>0</v>
      </c>
      <c r="H98" s="38">
        <f t="shared" si="15"/>
        <v>0</v>
      </c>
      <c r="I98" s="23">
        <f t="shared" si="25"/>
        <v>0</v>
      </c>
      <c r="J98" s="24">
        <f t="shared" si="25"/>
        <v>0</v>
      </c>
      <c r="K98" s="23">
        <f t="shared" si="25"/>
        <v>0</v>
      </c>
      <c r="L98" s="24">
        <f t="shared" si="25"/>
        <v>0</v>
      </c>
      <c r="M98" s="37">
        <f t="shared" si="17"/>
        <v>0</v>
      </c>
      <c r="N98" s="38">
        <f t="shared" si="17"/>
        <v>0</v>
      </c>
      <c r="O98" s="37">
        <f t="shared" si="18"/>
        <v>0</v>
      </c>
      <c r="P98" s="38">
        <f t="shared" si="18"/>
        <v>0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0</v>
      </c>
      <c r="X98" s="24">
        <f t="shared" si="27"/>
        <v>0</v>
      </c>
      <c r="Y98" s="23">
        <f t="shared" si="27"/>
        <v>0</v>
      </c>
      <c r="Z98" s="24">
        <f t="shared" si="27"/>
        <v>0</v>
      </c>
      <c r="AA98" s="37">
        <f t="shared" si="22"/>
        <v>0</v>
      </c>
      <c r="AB98" s="38">
        <f t="shared" si="22"/>
        <v>0</v>
      </c>
      <c r="AC98" s="40">
        <f t="shared" si="23"/>
        <v>0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0</v>
      </c>
      <c r="F99" s="24">
        <f t="shared" si="24"/>
        <v>0</v>
      </c>
      <c r="G99" s="37">
        <f t="shared" si="15"/>
        <v>0</v>
      </c>
      <c r="H99" s="38">
        <f t="shared" si="15"/>
        <v>0</v>
      </c>
      <c r="I99" s="23">
        <f t="shared" si="25"/>
        <v>0</v>
      </c>
      <c r="J99" s="24">
        <f t="shared" si="25"/>
        <v>0</v>
      </c>
      <c r="K99" s="23">
        <f t="shared" si="25"/>
        <v>0</v>
      </c>
      <c r="L99" s="24">
        <f t="shared" si="25"/>
        <v>0</v>
      </c>
      <c r="M99" s="37">
        <f t="shared" si="17"/>
        <v>0</v>
      </c>
      <c r="N99" s="38">
        <f t="shared" si="17"/>
        <v>0</v>
      </c>
      <c r="O99" s="37">
        <f t="shared" si="18"/>
        <v>0</v>
      </c>
      <c r="P99" s="38">
        <f t="shared" si="18"/>
        <v>0</v>
      </c>
      <c r="Q99" s="23">
        <f t="shared" si="26"/>
        <v>0</v>
      </c>
      <c r="R99" s="24">
        <f t="shared" si="26"/>
        <v>0</v>
      </c>
      <c r="S99" s="23">
        <f t="shared" si="26"/>
        <v>0</v>
      </c>
      <c r="T99" s="24">
        <f t="shared" si="26"/>
        <v>0</v>
      </c>
      <c r="U99" s="39">
        <f t="shared" si="20"/>
        <v>0</v>
      </c>
      <c r="V99" s="40">
        <f t="shared" si="20"/>
        <v>0</v>
      </c>
      <c r="W99" s="23">
        <f t="shared" si="27"/>
        <v>0</v>
      </c>
      <c r="X99" s="24">
        <f t="shared" si="27"/>
        <v>0</v>
      </c>
      <c r="Y99" s="23">
        <f t="shared" si="27"/>
        <v>0</v>
      </c>
      <c r="Z99" s="24">
        <f t="shared" si="27"/>
        <v>0</v>
      </c>
      <c r="AA99" s="37">
        <f t="shared" si="22"/>
        <v>0</v>
      </c>
      <c r="AB99" s="38">
        <f t="shared" si="22"/>
        <v>0</v>
      </c>
      <c r="AC99" s="40">
        <f t="shared" si="23"/>
        <v>0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7350</v>
      </c>
      <c r="F100" s="24">
        <f t="shared" si="24"/>
        <v>2357659.5</v>
      </c>
      <c r="G100" s="37">
        <f t="shared" si="15"/>
        <v>7350</v>
      </c>
      <c r="H100" s="38">
        <f t="shared" si="15"/>
        <v>2357659.5</v>
      </c>
      <c r="I100" s="23">
        <f t="shared" si="25"/>
        <v>16900</v>
      </c>
      <c r="J100" s="24">
        <f t="shared" si="25"/>
        <v>5160415</v>
      </c>
      <c r="K100" s="23">
        <f t="shared" si="25"/>
        <v>4500</v>
      </c>
      <c r="L100" s="24">
        <f t="shared" si="25"/>
        <v>1804319.9999999998</v>
      </c>
      <c r="M100" s="37">
        <f t="shared" si="17"/>
        <v>21400</v>
      </c>
      <c r="N100" s="38">
        <f t="shared" si="17"/>
        <v>6964735</v>
      </c>
      <c r="O100" s="37">
        <f t="shared" si="18"/>
        <v>28750</v>
      </c>
      <c r="P100" s="38">
        <f t="shared" si="18"/>
        <v>9322394.5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6500</v>
      </c>
      <c r="X100" s="24">
        <f t="shared" si="27"/>
        <v>6421025</v>
      </c>
      <c r="Y100" s="23">
        <f t="shared" si="27"/>
        <v>4800</v>
      </c>
      <c r="Z100" s="24">
        <f t="shared" si="27"/>
        <v>6193200</v>
      </c>
      <c r="AA100" s="37">
        <f t="shared" si="22"/>
        <v>11300</v>
      </c>
      <c r="AB100" s="38">
        <f t="shared" si="22"/>
        <v>12614225</v>
      </c>
      <c r="AC100" s="40">
        <f t="shared" si="23"/>
        <v>21936619.5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7350</v>
      </c>
      <c r="F103" s="38">
        <f t="shared" si="28"/>
        <v>2357659.5</v>
      </c>
      <c r="G103" s="37">
        <f t="shared" si="28"/>
        <v>7350</v>
      </c>
      <c r="H103" s="38">
        <f t="shared" si="28"/>
        <v>2357659.5</v>
      </c>
      <c r="I103" s="37">
        <f t="shared" si="28"/>
        <v>16900</v>
      </c>
      <c r="J103" s="38">
        <f t="shared" si="28"/>
        <v>5160415</v>
      </c>
      <c r="K103" s="37">
        <f t="shared" si="28"/>
        <v>4500</v>
      </c>
      <c r="L103" s="38">
        <f t="shared" si="28"/>
        <v>1804319.9999999998</v>
      </c>
      <c r="M103" s="37">
        <f t="shared" si="28"/>
        <v>21400</v>
      </c>
      <c r="N103" s="38">
        <f t="shared" si="28"/>
        <v>6964735</v>
      </c>
      <c r="O103" s="37">
        <f t="shared" si="28"/>
        <v>28750</v>
      </c>
      <c r="P103" s="38">
        <f t="shared" si="28"/>
        <v>9322394.5</v>
      </c>
      <c r="Q103" s="39">
        <f t="shared" si="28"/>
        <v>0</v>
      </c>
      <c r="R103" s="40">
        <f t="shared" si="28"/>
        <v>0</v>
      </c>
      <c r="S103" s="39">
        <f t="shared" si="28"/>
        <v>0</v>
      </c>
      <c r="T103" s="40">
        <f t="shared" si="28"/>
        <v>0</v>
      </c>
      <c r="U103" s="39">
        <f t="shared" si="28"/>
        <v>0</v>
      </c>
      <c r="V103" s="40">
        <f t="shared" si="28"/>
        <v>0</v>
      </c>
      <c r="W103" s="37">
        <f t="shared" si="28"/>
        <v>6500</v>
      </c>
      <c r="X103" s="38">
        <f t="shared" si="28"/>
        <v>6421025</v>
      </c>
      <c r="Y103" s="37">
        <f t="shared" si="28"/>
        <v>4800</v>
      </c>
      <c r="Z103" s="38">
        <f t="shared" si="28"/>
        <v>6193200</v>
      </c>
      <c r="AA103" s="37">
        <f t="shared" si="28"/>
        <v>11300</v>
      </c>
      <c r="AB103" s="38">
        <f t="shared" si="28"/>
        <v>12614225</v>
      </c>
      <c r="AC103" s="40">
        <f t="shared" si="28"/>
        <v>21936619.5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1:AC103"/>
  <sheetViews>
    <sheetView topLeftCell="H82" workbookViewId="0">
      <selection activeCell="AC103" sqref="AC103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2.42578125" style="15" bestFit="1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7.5703125" style="15" bestFit="1" customWidth="1"/>
    <col min="25" max="25" width="11.140625" style="12" customWidth="1"/>
    <col min="26" max="26" width="11.140625" style="15" customWidth="1"/>
    <col min="27" max="27" width="11.140625" style="12" customWidth="1"/>
    <col min="28" max="28" width="14.28515625" style="15" customWidth="1"/>
    <col min="29" max="29" width="12.42578125" style="15" bestFit="1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150031</v>
      </c>
      <c r="G2" s="131" t="str">
        <f>VLOOKUP(F2,Списки!$A$1:$B$68,2,0)</f>
        <v>ГБУЗ "РОД"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>
        <v>0</v>
      </c>
      <c r="J9" s="24">
        <f>I9*Тарифы!D4*$C$4</f>
        <v>0</v>
      </c>
      <c r="K9" s="23"/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/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23">
        <v>0</v>
      </c>
      <c r="X9" s="24">
        <f>W9*Тарифы!H4*$C$4</f>
        <v>0</v>
      </c>
      <c r="Y9" s="23"/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/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>
        <v>0</v>
      </c>
      <c r="J10" s="24">
        <f>I10*Тарифы!D5*$C$4</f>
        <v>0</v>
      </c>
      <c r="K10" s="23"/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23"/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>
        <v>0</v>
      </c>
      <c r="X10" s="24">
        <f>W10*Тарифы!H5*$C$4</f>
        <v>0</v>
      </c>
      <c r="Y10" s="23"/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/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>
        <v>0</v>
      </c>
      <c r="J11" s="24">
        <f>I11*Тарифы!D6*$C$4</f>
        <v>0</v>
      </c>
      <c r="K11" s="23"/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23"/>
      <c r="R11" s="24">
        <f>Q11*Тарифы!F6*$C$4</f>
        <v>0</v>
      </c>
      <c r="S11" s="23"/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>
        <v>0</v>
      </c>
      <c r="X11" s="24">
        <f>W11*Тарифы!H6*$C$4</f>
        <v>0</v>
      </c>
      <c r="Y11" s="23"/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/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/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/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/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/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/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/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/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/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47">
        <v>995</v>
      </c>
      <c r="J15" s="24">
        <f>I15*Тарифы!D10*$C$4</f>
        <v>382766.55</v>
      </c>
      <c r="K15" s="23"/>
      <c r="L15" s="24">
        <f>K15*Тарифы!E10*$C$4</f>
        <v>0</v>
      </c>
      <c r="M15" s="37">
        <f t="shared" si="1"/>
        <v>995</v>
      </c>
      <c r="N15" s="38">
        <f t="shared" si="1"/>
        <v>382766.55</v>
      </c>
      <c r="O15" s="37">
        <f t="shared" si="2"/>
        <v>995</v>
      </c>
      <c r="P15" s="38">
        <f t="shared" si="2"/>
        <v>382766.55</v>
      </c>
      <c r="Q15" s="23"/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1998</v>
      </c>
      <c r="X15" s="24">
        <f>W15*Тарифы!H10*$C$4</f>
        <v>1631347.02</v>
      </c>
      <c r="Y15" s="23"/>
      <c r="Z15" s="24">
        <f>Y15*Тарифы!I10*$C$4</f>
        <v>0</v>
      </c>
      <c r="AA15" s="37">
        <f t="shared" si="4"/>
        <v>1998</v>
      </c>
      <c r="AB15" s="38">
        <f t="shared" si="4"/>
        <v>1631347.02</v>
      </c>
      <c r="AC15" s="40">
        <f t="shared" si="5"/>
        <v>2014113.57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>
        <v>0</v>
      </c>
      <c r="J16" s="24">
        <f>I16*Тарифы!D11*$C$4</f>
        <v>0</v>
      </c>
      <c r="K16" s="23"/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/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0</v>
      </c>
      <c r="X16" s="24">
        <f>W16*Тарифы!H11*$C$4</f>
        <v>0</v>
      </c>
      <c r="Y16" s="23"/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/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/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/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>
        <v>0</v>
      </c>
      <c r="J18" s="24">
        <f>I18*Тарифы!D13*$C$4</f>
        <v>0</v>
      </c>
      <c r="K18" s="23"/>
      <c r="L18" s="24">
        <f>K18*Тарифы!E13*$C$4</f>
        <v>0</v>
      </c>
      <c r="M18" s="37">
        <f t="shared" si="1"/>
        <v>0</v>
      </c>
      <c r="N18" s="38">
        <f t="shared" si="1"/>
        <v>0</v>
      </c>
      <c r="O18" s="37">
        <f t="shared" si="2"/>
        <v>0</v>
      </c>
      <c r="P18" s="38">
        <f t="shared" si="2"/>
        <v>0</v>
      </c>
      <c r="Q18" s="23"/>
      <c r="R18" s="24">
        <f>Q18*Тарифы!F13*$C$4</f>
        <v>0</v>
      </c>
      <c r="S18" s="23"/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>
        <v>0</v>
      </c>
      <c r="X18" s="24">
        <f>W18*Тарифы!H13*$C$4</f>
        <v>0</v>
      </c>
      <c r="Y18" s="23"/>
      <c r="Z18" s="24">
        <f>Y18*Тарифы!I13*$C$4</f>
        <v>0</v>
      </c>
      <c r="AA18" s="37">
        <f t="shared" si="4"/>
        <v>0</v>
      </c>
      <c r="AB18" s="38">
        <f t="shared" si="4"/>
        <v>0</v>
      </c>
      <c r="AC18" s="40">
        <f t="shared" si="5"/>
        <v>0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0</v>
      </c>
      <c r="J19" s="24">
        <f>I19*Тарифы!D14*$C$4</f>
        <v>0</v>
      </c>
      <c r="K19" s="23"/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/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0</v>
      </c>
      <c r="X19" s="24">
        <f>W19*Тарифы!H14*$C$4</f>
        <v>0</v>
      </c>
      <c r="Y19" s="23"/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/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23">
        <v>0</v>
      </c>
      <c r="J20" s="24">
        <f>I20*Тарифы!D15*$C$4</f>
        <v>0</v>
      </c>
      <c r="K20" s="23"/>
      <c r="L20" s="24">
        <f>K20*Тарифы!E15*$C$4</f>
        <v>0</v>
      </c>
      <c r="M20" s="37">
        <f t="shared" si="1"/>
        <v>0</v>
      </c>
      <c r="N20" s="38">
        <f t="shared" si="1"/>
        <v>0</v>
      </c>
      <c r="O20" s="37">
        <f t="shared" si="2"/>
        <v>0</v>
      </c>
      <c r="P20" s="38">
        <f t="shared" si="2"/>
        <v>0</v>
      </c>
      <c r="Q20" s="23"/>
      <c r="R20" s="24">
        <f>Q20*Тарифы!F15*$C$4</f>
        <v>0</v>
      </c>
      <c r="S20" s="23"/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>
        <v>0</v>
      </c>
      <c r="X20" s="24">
        <f>W20*Тарифы!H15*$C$4</f>
        <v>0</v>
      </c>
      <c r="Y20" s="23"/>
      <c r="Z20" s="24">
        <f>Y20*Тарифы!I15*$C$4</f>
        <v>0</v>
      </c>
      <c r="AA20" s="37">
        <f t="shared" si="4"/>
        <v>0</v>
      </c>
      <c r="AB20" s="38">
        <f t="shared" si="4"/>
        <v>0</v>
      </c>
      <c r="AC20" s="40">
        <f t="shared" si="5"/>
        <v>0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0</v>
      </c>
      <c r="J21" s="24">
        <f>I21*Тарифы!D16*$C$4</f>
        <v>0</v>
      </c>
      <c r="K21" s="23"/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/>
      <c r="R21" s="24">
        <f>Q21*Тарифы!F16*$C$4</f>
        <v>0</v>
      </c>
      <c r="S21" s="23"/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0</v>
      </c>
      <c r="X21" s="24">
        <f>W21*Тарифы!H16*$C$4</f>
        <v>0</v>
      </c>
      <c r="Y21" s="23"/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/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/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/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/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/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/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/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/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10493</v>
      </c>
      <c r="J25" s="24">
        <f>I25*Тарифы!D20*$C$4</f>
        <v>4297408.1500000004</v>
      </c>
      <c r="K25" s="23"/>
      <c r="L25" s="24">
        <f>K25*Тарифы!E20*$C$4</f>
        <v>0</v>
      </c>
      <c r="M25" s="37">
        <f t="shared" si="1"/>
        <v>10493</v>
      </c>
      <c r="N25" s="38">
        <f t="shared" si="1"/>
        <v>4297408.1500000004</v>
      </c>
      <c r="O25" s="37">
        <f t="shared" si="2"/>
        <v>10493</v>
      </c>
      <c r="P25" s="38">
        <f t="shared" si="2"/>
        <v>4297408.1500000004</v>
      </c>
      <c r="Q25" s="23"/>
      <c r="R25" s="24">
        <f>Q25*Тарифы!F20*$C$4</f>
        <v>0</v>
      </c>
      <c r="S25" s="23"/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>
        <v>6000</v>
      </c>
      <c r="X25" s="24">
        <f>W25*Тарифы!H20*$C$4</f>
        <v>5745660</v>
      </c>
      <c r="Y25" s="23"/>
      <c r="Z25" s="24">
        <f>Y25*Тарифы!I20*$C$4</f>
        <v>0</v>
      </c>
      <c r="AA25" s="37">
        <f t="shared" si="4"/>
        <v>6000</v>
      </c>
      <c r="AB25" s="38">
        <f t="shared" si="4"/>
        <v>5745660</v>
      </c>
      <c r="AC25" s="40">
        <f t="shared" si="5"/>
        <v>10043068.15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0</v>
      </c>
      <c r="J26" s="24">
        <f>I26*Тарифы!D21*$C$4</f>
        <v>0</v>
      </c>
      <c r="K26" s="23"/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/>
      <c r="R26" s="24">
        <f>Q26*Тарифы!F21*$C$4</f>
        <v>0</v>
      </c>
      <c r="S26" s="23"/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>
        <v>0</v>
      </c>
      <c r="X26" s="24">
        <f>W26*Тарифы!H21*$C$4</f>
        <v>0</v>
      </c>
      <c r="Y26" s="23"/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/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>
        <v>0</v>
      </c>
      <c r="J27" s="24">
        <f>I27*Тарифы!D22*$C$4</f>
        <v>0</v>
      </c>
      <c r="K27" s="23"/>
      <c r="L27" s="24">
        <f>K27*Тарифы!E22*$C$4</f>
        <v>0</v>
      </c>
      <c r="M27" s="37">
        <f t="shared" si="1"/>
        <v>0</v>
      </c>
      <c r="N27" s="38">
        <f t="shared" si="1"/>
        <v>0</v>
      </c>
      <c r="O27" s="37">
        <f t="shared" si="2"/>
        <v>0</v>
      </c>
      <c r="P27" s="38">
        <f t="shared" si="2"/>
        <v>0</v>
      </c>
      <c r="Q27" s="23"/>
      <c r="R27" s="24">
        <f>Q27*Тарифы!F22*$C$4</f>
        <v>0</v>
      </c>
      <c r="S27" s="23"/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>
        <v>0</v>
      </c>
      <c r="X27" s="24">
        <f>W27*Тарифы!H22*$C$4</f>
        <v>0</v>
      </c>
      <c r="Y27" s="23"/>
      <c r="Z27" s="24">
        <f>Y27*Тарифы!I22*$C$4</f>
        <v>0</v>
      </c>
      <c r="AA27" s="37">
        <f t="shared" si="4"/>
        <v>0</v>
      </c>
      <c r="AB27" s="38">
        <f t="shared" si="4"/>
        <v>0</v>
      </c>
      <c r="AC27" s="40">
        <f t="shared" si="5"/>
        <v>0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>
        <v>0</v>
      </c>
      <c r="J28" s="24">
        <f>I28*Тарифы!D23*$C$4</f>
        <v>0</v>
      </c>
      <c r="K28" s="23"/>
      <c r="L28" s="24">
        <f>K28*Тарифы!E23*$C$4</f>
        <v>0</v>
      </c>
      <c r="M28" s="37">
        <f t="shared" si="1"/>
        <v>0</v>
      </c>
      <c r="N28" s="38">
        <f t="shared" si="1"/>
        <v>0</v>
      </c>
      <c r="O28" s="37">
        <f t="shared" si="2"/>
        <v>0</v>
      </c>
      <c r="P28" s="38">
        <f t="shared" si="2"/>
        <v>0</v>
      </c>
      <c r="Q28" s="23"/>
      <c r="R28" s="24">
        <f>Q28*Тарифы!F23*$C$4</f>
        <v>0</v>
      </c>
      <c r="S28" s="23"/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>
        <v>0</v>
      </c>
      <c r="X28" s="24">
        <f>W28*Тарифы!H23*$C$4</f>
        <v>0</v>
      </c>
      <c r="Y28" s="23"/>
      <c r="Z28" s="24">
        <f>Y28*Тарифы!I23*$C$4</f>
        <v>0</v>
      </c>
      <c r="AA28" s="37">
        <f t="shared" si="4"/>
        <v>0</v>
      </c>
      <c r="AB28" s="38">
        <f t="shared" si="4"/>
        <v>0</v>
      </c>
      <c r="AC28" s="40">
        <f t="shared" si="5"/>
        <v>0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>
        <v>0</v>
      </c>
      <c r="J29" s="24">
        <f>I29*Тарифы!D24*$C$4</f>
        <v>0</v>
      </c>
      <c r="K29" s="23"/>
      <c r="L29" s="24">
        <f>K29*Тарифы!E24*$C$4</f>
        <v>0</v>
      </c>
      <c r="M29" s="37">
        <f t="shared" si="1"/>
        <v>0</v>
      </c>
      <c r="N29" s="38">
        <f t="shared" si="1"/>
        <v>0</v>
      </c>
      <c r="O29" s="37">
        <f t="shared" si="2"/>
        <v>0</v>
      </c>
      <c r="P29" s="38">
        <f t="shared" si="2"/>
        <v>0</v>
      </c>
      <c r="Q29" s="23"/>
      <c r="R29" s="24">
        <f>Q29*Тарифы!F24*$C$4</f>
        <v>0</v>
      </c>
      <c r="S29" s="23"/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>
        <v>0</v>
      </c>
      <c r="X29" s="24">
        <f>W29*Тарифы!H24*$C$4</f>
        <v>0</v>
      </c>
      <c r="Y29" s="23"/>
      <c r="Z29" s="24">
        <f>Y29*Тарифы!I24*$C$4</f>
        <v>0</v>
      </c>
      <c r="AA29" s="37">
        <f t="shared" si="4"/>
        <v>0</v>
      </c>
      <c r="AB29" s="38">
        <f t="shared" si="4"/>
        <v>0</v>
      </c>
      <c r="AC29" s="40">
        <f t="shared" si="5"/>
        <v>0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>
        <v>0</v>
      </c>
      <c r="J30" s="24">
        <f>I30*Тарифы!D25*$C$4</f>
        <v>0</v>
      </c>
      <c r="K30" s="23"/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/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0</v>
      </c>
      <c r="X30" s="24">
        <f>W30*Тарифы!H25*$C$4</f>
        <v>0</v>
      </c>
      <c r="Y30" s="23"/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/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/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0</v>
      </c>
      <c r="J32" s="24">
        <f>I32*Тарифы!D27*$C$4</f>
        <v>0</v>
      </c>
      <c r="K32" s="23"/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/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/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0</v>
      </c>
      <c r="F33" s="38">
        <f t="shared" si="6"/>
        <v>0</v>
      </c>
      <c r="G33" s="37">
        <f t="shared" si="6"/>
        <v>0</v>
      </c>
      <c r="H33" s="38">
        <f t="shared" si="6"/>
        <v>0</v>
      </c>
      <c r="I33" s="37">
        <f t="shared" si="6"/>
        <v>11488</v>
      </c>
      <c r="J33" s="38">
        <f t="shared" si="6"/>
        <v>4680174.7</v>
      </c>
      <c r="K33" s="37">
        <f t="shared" si="6"/>
        <v>0</v>
      </c>
      <c r="L33" s="38">
        <f t="shared" si="6"/>
        <v>0</v>
      </c>
      <c r="M33" s="37">
        <f t="shared" si="6"/>
        <v>11488</v>
      </c>
      <c r="N33" s="38">
        <f t="shared" si="6"/>
        <v>4680174.7</v>
      </c>
      <c r="O33" s="37">
        <f t="shared" si="6"/>
        <v>11488</v>
      </c>
      <c r="P33" s="38">
        <f t="shared" si="6"/>
        <v>4680174.7</v>
      </c>
      <c r="Q33" s="39">
        <f t="shared" si="6"/>
        <v>0</v>
      </c>
      <c r="R33" s="40">
        <f t="shared" si="6"/>
        <v>0</v>
      </c>
      <c r="S33" s="39">
        <f t="shared" si="6"/>
        <v>0</v>
      </c>
      <c r="T33" s="40">
        <f t="shared" si="6"/>
        <v>0</v>
      </c>
      <c r="U33" s="39">
        <f t="shared" si="6"/>
        <v>0</v>
      </c>
      <c r="V33" s="40">
        <f t="shared" si="6"/>
        <v>0</v>
      </c>
      <c r="W33" s="37">
        <f t="shared" si="6"/>
        <v>7998</v>
      </c>
      <c r="X33" s="38">
        <f t="shared" si="6"/>
        <v>7377007.0199999996</v>
      </c>
      <c r="Y33" s="37">
        <f t="shared" si="6"/>
        <v>0</v>
      </c>
      <c r="Z33" s="38">
        <f t="shared" si="6"/>
        <v>0</v>
      </c>
      <c r="AA33" s="37">
        <f t="shared" si="6"/>
        <v>7998</v>
      </c>
      <c r="AB33" s="38">
        <f t="shared" si="6"/>
        <v>7377007.0199999996</v>
      </c>
      <c r="AC33" s="40">
        <f t="shared" si="6"/>
        <v>12057181.720000001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150031</v>
      </c>
      <c r="G37" s="131" t="str">
        <f>VLOOKUP(F37,Списки!$A$1:$B$68,2,0)</f>
        <v>ГБУЗ "РОД"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0</v>
      </c>
      <c r="J44" s="24">
        <f>I44*Тарифы!D4*$C$4</f>
        <v>0</v>
      </c>
      <c r="K44" s="23"/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/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0</v>
      </c>
      <c r="X44" s="24">
        <f>W44*Тарифы!H4*$C$4</f>
        <v>0</v>
      </c>
      <c r="Y44" s="23"/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>
        <v>0</v>
      </c>
      <c r="J45" s="24">
        <f>I45*Тарифы!D5*$C$4</f>
        <v>0</v>
      </c>
      <c r="K45" s="23"/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/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>
        <v>0</v>
      </c>
      <c r="X45" s="24">
        <f>W45*Тарифы!H5*$C$4</f>
        <v>0</v>
      </c>
      <c r="Y45" s="23"/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/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>
        <v>0</v>
      </c>
      <c r="J46" s="24">
        <f>I46*Тарифы!D6*$C$4</f>
        <v>0</v>
      </c>
      <c r="K46" s="23"/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/>
      <c r="R46" s="24">
        <f>Q46*Тарифы!F6*$C$4</f>
        <v>0</v>
      </c>
      <c r="S46" s="23"/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>
        <v>0</v>
      </c>
      <c r="X46" s="24">
        <f>W46*Тарифы!H6*$C$4</f>
        <v>0</v>
      </c>
      <c r="Y46" s="23"/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/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/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/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/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/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/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/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/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423</v>
      </c>
      <c r="J50" s="24">
        <f>I50*Тарифы!D10*$C$4</f>
        <v>162723.87</v>
      </c>
      <c r="K50" s="23"/>
      <c r="L50" s="24">
        <f>K50*Тарифы!E10*$C$4</f>
        <v>0</v>
      </c>
      <c r="M50" s="37">
        <f t="shared" si="8"/>
        <v>423</v>
      </c>
      <c r="N50" s="38">
        <f t="shared" si="8"/>
        <v>162723.87</v>
      </c>
      <c r="O50" s="37">
        <f t="shared" si="9"/>
        <v>423</v>
      </c>
      <c r="P50" s="38">
        <f t="shared" si="9"/>
        <v>162723.87</v>
      </c>
      <c r="Q50" s="23"/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760</v>
      </c>
      <c r="X50" s="24">
        <f>W50*Тарифы!H10*$C$4</f>
        <v>620532.4</v>
      </c>
      <c r="Y50" s="23"/>
      <c r="Z50" s="24">
        <f>Y50*Тарифы!I10*$C$4</f>
        <v>0</v>
      </c>
      <c r="AA50" s="37">
        <f t="shared" si="11"/>
        <v>760</v>
      </c>
      <c r="AB50" s="38">
        <f t="shared" si="11"/>
        <v>620532.4</v>
      </c>
      <c r="AC50" s="40">
        <f t="shared" si="12"/>
        <v>783256.27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0</v>
      </c>
      <c r="J51" s="24">
        <f>I51*Тарифы!D11*$C$4</f>
        <v>0</v>
      </c>
      <c r="K51" s="23"/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/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0</v>
      </c>
      <c r="X51" s="24">
        <f>W51*Тарифы!H11*$C$4</f>
        <v>0</v>
      </c>
      <c r="Y51" s="23"/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/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/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/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>
        <v>0</v>
      </c>
      <c r="J53" s="24">
        <f>I53*Тарифы!D13*$C$4</f>
        <v>0</v>
      </c>
      <c r="K53" s="23"/>
      <c r="L53" s="24">
        <f>K53*Тарифы!E13*$C$4</f>
        <v>0</v>
      </c>
      <c r="M53" s="37">
        <f t="shared" si="8"/>
        <v>0</v>
      </c>
      <c r="N53" s="38">
        <f t="shared" si="8"/>
        <v>0</v>
      </c>
      <c r="O53" s="37">
        <f t="shared" si="9"/>
        <v>0</v>
      </c>
      <c r="P53" s="38">
        <f t="shared" si="9"/>
        <v>0</v>
      </c>
      <c r="Q53" s="23"/>
      <c r="R53" s="24">
        <f>Q53*Тарифы!F13*$C$4</f>
        <v>0</v>
      </c>
      <c r="S53" s="23"/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>
        <v>0</v>
      </c>
      <c r="X53" s="24">
        <f>W53*Тарифы!H13*$C$4</f>
        <v>0</v>
      </c>
      <c r="Y53" s="23"/>
      <c r="Z53" s="24">
        <f>Y53*Тарифы!I13*$C$4</f>
        <v>0</v>
      </c>
      <c r="AA53" s="37">
        <f t="shared" si="11"/>
        <v>0</v>
      </c>
      <c r="AB53" s="38">
        <f t="shared" si="11"/>
        <v>0</v>
      </c>
      <c r="AC53" s="40">
        <f t="shared" si="12"/>
        <v>0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/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/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0</v>
      </c>
      <c r="X54" s="24">
        <f>W54*Тарифы!H14*$C$4</f>
        <v>0</v>
      </c>
      <c r="Y54" s="23"/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/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>
        <v>0</v>
      </c>
      <c r="J55" s="24">
        <f>I55*Тарифы!D15*$C$4</f>
        <v>0</v>
      </c>
      <c r="K55" s="23"/>
      <c r="L55" s="24">
        <f>K55*Тарифы!E15*$C$4</f>
        <v>0</v>
      </c>
      <c r="M55" s="37">
        <f t="shared" si="8"/>
        <v>0</v>
      </c>
      <c r="N55" s="38">
        <f t="shared" si="8"/>
        <v>0</v>
      </c>
      <c r="O55" s="37">
        <f t="shared" si="9"/>
        <v>0</v>
      </c>
      <c r="P55" s="38">
        <f t="shared" si="9"/>
        <v>0</v>
      </c>
      <c r="Q55" s="23"/>
      <c r="R55" s="24">
        <f>Q55*Тарифы!F15*$C$4</f>
        <v>0</v>
      </c>
      <c r="S55" s="23"/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>
        <v>0</v>
      </c>
      <c r="X55" s="24">
        <f>W55*Тарифы!H15*$C$4</f>
        <v>0</v>
      </c>
      <c r="Y55" s="23"/>
      <c r="Z55" s="24">
        <f>Y55*Тарифы!I15*$C$4</f>
        <v>0</v>
      </c>
      <c r="AA55" s="37">
        <f t="shared" si="11"/>
        <v>0</v>
      </c>
      <c r="AB55" s="38">
        <f t="shared" si="11"/>
        <v>0</v>
      </c>
      <c r="AC55" s="40">
        <f t="shared" si="12"/>
        <v>0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0</v>
      </c>
      <c r="J56" s="24">
        <f>I56*Тарифы!D16*$C$4</f>
        <v>0</v>
      </c>
      <c r="K56" s="23"/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/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0</v>
      </c>
      <c r="X56" s="24">
        <f>W56*Тарифы!H16*$C$4</f>
        <v>0</v>
      </c>
      <c r="Y56" s="23"/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/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/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/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/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/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/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3619</v>
      </c>
      <c r="J60" s="24">
        <f>I60*Тарифы!D20*$C$4</f>
        <v>1482161.45</v>
      </c>
      <c r="K60" s="23"/>
      <c r="L60" s="24">
        <f>K60*Тарифы!E20*$C$4</f>
        <v>0</v>
      </c>
      <c r="M60" s="37">
        <f t="shared" si="8"/>
        <v>3619</v>
      </c>
      <c r="N60" s="38">
        <f t="shared" si="8"/>
        <v>1482161.45</v>
      </c>
      <c r="O60" s="37">
        <f t="shared" si="9"/>
        <v>3619</v>
      </c>
      <c r="P60" s="38">
        <f t="shared" si="9"/>
        <v>1482161.45</v>
      </c>
      <c r="Q60" s="23"/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2347</v>
      </c>
      <c r="X60" s="24">
        <f>W60*Тарифы!H20*$C$4</f>
        <v>2247510.67</v>
      </c>
      <c r="Y60" s="23"/>
      <c r="Z60" s="24">
        <f>Y60*Тарифы!I20*$C$4</f>
        <v>0</v>
      </c>
      <c r="AA60" s="37">
        <f t="shared" si="11"/>
        <v>2347</v>
      </c>
      <c r="AB60" s="38">
        <f t="shared" si="11"/>
        <v>2247510.67</v>
      </c>
      <c r="AC60" s="40">
        <f t="shared" si="12"/>
        <v>3729672.12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0</v>
      </c>
      <c r="J61" s="24">
        <f>I61*Тарифы!D21*$C$4</f>
        <v>0</v>
      </c>
      <c r="K61" s="23"/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/>
      <c r="R61" s="24">
        <f>Q61*Тарифы!F21*$C$4</f>
        <v>0</v>
      </c>
      <c r="S61" s="23"/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0</v>
      </c>
      <c r="X61" s="24">
        <f>W61*Тарифы!H21*$C$4</f>
        <v>0</v>
      </c>
      <c r="Y61" s="23"/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/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>
        <v>0</v>
      </c>
      <c r="J62" s="24">
        <f>I62*Тарифы!D22*$C$4</f>
        <v>0</v>
      </c>
      <c r="K62" s="23"/>
      <c r="L62" s="24">
        <f>K62*Тарифы!E22*$C$4</f>
        <v>0</v>
      </c>
      <c r="M62" s="37">
        <f t="shared" si="8"/>
        <v>0</v>
      </c>
      <c r="N62" s="38">
        <f t="shared" si="8"/>
        <v>0</v>
      </c>
      <c r="O62" s="37">
        <f t="shared" si="9"/>
        <v>0</v>
      </c>
      <c r="P62" s="38">
        <f t="shared" si="9"/>
        <v>0</v>
      </c>
      <c r="Q62" s="23"/>
      <c r="R62" s="24">
        <f>Q62*Тарифы!F22*$C$4</f>
        <v>0</v>
      </c>
      <c r="S62" s="23"/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0</v>
      </c>
      <c r="X62" s="24">
        <f>W62*Тарифы!H22*$C$4</f>
        <v>0</v>
      </c>
      <c r="Y62" s="23"/>
      <c r="Z62" s="24">
        <f>Y62*Тарифы!I22*$C$4</f>
        <v>0</v>
      </c>
      <c r="AA62" s="37">
        <f t="shared" si="11"/>
        <v>0</v>
      </c>
      <c r="AB62" s="38">
        <f t="shared" si="11"/>
        <v>0</v>
      </c>
      <c r="AC62" s="40">
        <f t="shared" si="12"/>
        <v>0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>
        <v>0</v>
      </c>
      <c r="J63" s="24">
        <f>I63*Тарифы!D23*$C$4</f>
        <v>0</v>
      </c>
      <c r="K63" s="23"/>
      <c r="L63" s="24">
        <f>K63*Тарифы!E23*$C$4</f>
        <v>0</v>
      </c>
      <c r="M63" s="37">
        <f t="shared" si="8"/>
        <v>0</v>
      </c>
      <c r="N63" s="38">
        <f t="shared" si="8"/>
        <v>0</v>
      </c>
      <c r="O63" s="37">
        <f t="shared" si="9"/>
        <v>0</v>
      </c>
      <c r="P63" s="38">
        <f t="shared" si="9"/>
        <v>0</v>
      </c>
      <c r="Q63" s="23"/>
      <c r="R63" s="24">
        <f>Q63*Тарифы!F23*$C$4</f>
        <v>0</v>
      </c>
      <c r="S63" s="23"/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0</v>
      </c>
      <c r="X63" s="24">
        <f>W63*Тарифы!H23*$C$4</f>
        <v>0</v>
      </c>
      <c r="Y63" s="23"/>
      <c r="Z63" s="24">
        <f>Y63*Тарифы!I23*$C$4</f>
        <v>0</v>
      </c>
      <c r="AA63" s="37">
        <f t="shared" si="11"/>
        <v>0</v>
      </c>
      <c r="AB63" s="38">
        <f t="shared" si="11"/>
        <v>0</v>
      </c>
      <c r="AC63" s="40">
        <f t="shared" si="12"/>
        <v>0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>
        <v>0</v>
      </c>
      <c r="J64" s="24">
        <f>I64*Тарифы!D24*$C$4</f>
        <v>0</v>
      </c>
      <c r="K64" s="23"/>
      <c r="L64" s="24">
        <f>K64*Тарифы!E24*$C$4</f>
        <v>0</v>
      </c>
      <c r="M64" s="37">
        <f t="shared" si="8"/>
        <v>0</v>
      </c>
      <c r="N64" s="38">
        <f t="shared" si="8"/>
        <v>0</v>
      </c>
      <c r="O64" s="37">
        <f t="shared" si="9"/>
        <v>0</v>
      </c>
      <c r="P64" s="38">
        <f t="shared" si="9"/>
        <v>0</v>
      </c>
      <c r="Q64" s="23"/>
      <c r="R64" s="24">
        <f>Q64*Тарифы!F24*$C$4</f>
        <v>0</v>
      </c>
      <c r="S64" s="23"/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>
        <v>0</v>
      </c>
      <c r="X64" s="24">
        <f>W64*Тарифы!H24*$C$4</f>
        <v>0</v>
      </c>
      <c r="Y64" s="23"/>
      <c r="Z64" s="24">
        <f>Y64*Тарифы!I24*$C$4</f>
        <v>0</v>
      </c>
      <c r="AA64" s="37">
        <f t="shared" si="11"/>
        <v>0</v>
      </c>
      <c r="AB64" s="38">
        <f t="shared" si="11"/>
        <v>0</v>
      </c>
      <c r="AC64" s="40">
        <f t="shared" si="12"/>
        <v>0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>
        <v>0</v>
      </c>
      <c r="J65" s="24">
        <f>I65*Тарифы!D25*$C$4</f>
        <v>0</v>
      </c>
      <c r="K65" s="23"/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0</v>
      </c>
      <c r="X65" s="24">
        <f>W65*Тарифы!H25*$C$4</f>
        <v>0</v>
      </c>
      <c r="Y65" s="23"/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/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/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0</v>
      </c>
      <c r="J67" s="24">
        <f>I67*Тарифы!D27*$C$4</f>
        <v>0</v>
      </c>
      <c r="K67" s="23"/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/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/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0</v>
      </c>
      <c r="F68" s="38">
        <f t="shared" si="13"/>
        <v>0</v>
      </c>
      <c r="G68" s="37">
        <f t="shared" si="13"/>
        <v>0</v>
      </c>
      <c r="H68" s="38">
        <f t="shared" si="13"/>
        <v>0</v>
      </c>
      <c r="I68" s="37">
        <f t="shared" si="13"/>
        <v>4042</v>
      </c>
      <c r="J68" s="38">
        <f t="shared" si="13"/>
        <v>1644885.3199999998</v>
      </c>
      <c r="K68" s="37">
        <f t="shared" si="13"/>
        <v>0</v>
      </c>
      <c r="L68" s="38">
        <f t="shared" si="13"/>
        <v>0</v>
      </c>
      <c r="M68" s="37">
        <f t="shared" si="13"/>
        <v>4042</v>
      </c>
      <c r="N68" s="38">
        <f t="shared" si="13"/>
        <v>1644885.3199999998</v>
      </c>
      <c r="O68" s="37">
        <f t="shared" si="13"/>
        <v>4042</v>
      </c>
      <c r="P68" s="38">
        <f t="shared" si="13"/>
        <v>1644885.3199999998</v>
      </c>
      <c r="Q68" s="39">
        <f t="shared" si="13"/>
        <v>0</v>
      </c>
      <c r="R68" s="40">
        <f t="shared" si="13"/>
        <v>0</v>
      </c>
      <c r="S68" s="39">
        <f t="shared" si="13"/>
        <v>0</v>
      </c>
      <c r="T68" s="40">
        <f t="shared" si="13"/>
        <v>0</v>
      </c>
      <c r="U68" s="39">
        <f t="shared" si="13"/>
        <v>0</v>
      </c>
      <c r="V68" s="40">
        <f t="shared" si="13"/>
        <v>0</v>
      </c>
      <c r="W68" s="37">
        <f t="shared" si="13"/>
        <v>3107</v>
      </c>
      <c r="X68" s="38">
        <f t="shared" si="13"/>
        <v>2868043.07</v>
      </c>
      <c r="Y68" s="37">
        <f t="shared" si="13"/>
        <v>0</v>
      </c>
      <c r="Z68" s="38">
        <f t="shared" si="13"/>
        <v>0</v>
      </c>
      <c r="AA68" s="37">
        <f t="shared" si="13"/>
        <v>3107</v>
      </c>
      <c r="AB68" s="38">
        <f t="shared" si="13"/>
        <v>2868043.07</v>
      </c>
      <c r="AC68" s="40">
        <f t="shared" si="13"/>
        <v>4512928.3900000006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150031</v>
      </c>
      <c r="G72" s="131" t="str">
        <f>VLOOKUP(F72,Списки!$A$1:$B$68,2,0)</f>
        <v>ГБУЗ "РОД"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0</v>
      </c>
      <c r="J79" s="24">
        <f>J9+J44</f>
        <v>0</v>
      </c>
      <c r="K79" s="23">
        <f>K9+K44</f>
        <v>0</v>
      </c>
      <c r="L79" s="24">
        <f>L9+L44</f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0</v>
      </c>
      <c r="Z79" s="24">
        <f>Z9+Z44</f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0</v>
      </c>
      <c r="F80" s="24">
        <f t="shared" si="14"/>
        <v>0</v>
      </c>
      <c r="G80" s="37">
        <f t="shared" ref="G80:H102" si="15">C80+E80</f>
        <v>0</v>
      </c>
      <c r="H80" s="38">
        <f t="shared" si="15"/>
        <v>0</v>
      </c>
      <c r="I80" s="23">
        <f t="shared" ref="I80:L95" si="16">I10+I45</f>
        <v>0</v>
      </c>
      <c r="J80" s="24">
        <f t="shared" si="16"/>
        <v>0</v>
      </c>
      <c r="K80" s="23">
        <f t="shared" si="16"/>
        <v>0</v>
      </c>
      <c r="L80" s="24">
        <f t="shared" si="16"/>
        <v>0</v>
      </c>
      <c r="M80" s="37">
        <f t="shared" ref="M80:N102" si="17">I80+K80</f>
        <v>0</v>
      </c>
      <c r="N80" s="38">
        <f t="shared" si="17"/>
        <v>0</v>
      </c>
      <c r="O80" s="37">
        <f t="shared" ref="O80:P102" si="18">G80+M80</f>
        <v>0</v>
      </c>
      <c r="P80" s="38">
        <f t="shared" si="18"/>
        <v>0</v>
      </c>
      <c r="Q80" s="23">
        <f t="shared" ref="Q80:T95" si="19">Q10+Q45</f>
        <v>0</v>
      </c>
      <c r="R80" s="24">
        <f t="shared" si="19"/>
        <v>0</v>
      </c>
      <c r="S80" s="23">
        <f t="shared" si="19"/>
        <v>0</v>
      </c>
      <c r="T80" s="24">
        <f t="shared" si="19"/>
        <v>0</v>
      </c>
      <c r="U80" s="39">
        <f t="shared" ref="U80:V102" si="20">Q80+S80</f>
        <v>0</v>
      </c>
      <c r="V80" s="40">
        <f t="shared" si="20"/>
        <v>0</v>
      </c>
      <c r="W80" s="23">
        <f t="shared" ref="W80:Z95" si="21">W10+W45</f>
        <v>0</v>
      </c>
      <c r="X80" s="24">
        <f t="shared" si="21"/>
        <v>0</v>
      </c>
      <c r="Y80" s="23">
        <f t="shared" si="21"/>
        <v>0</v>
      </c>
      <c r="Z80" s="24">
        <f t="shared" si="21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4"/>
        <v>0</v>
      </c>
      <c r="D81" s="22">
        <f t="shared" si="14"/>
        <v>0</v>
      </c>
      <c r="E81" s="23">
        <f t="shared" si="14"/>
        <v>0</v>
      </c>
      <c r="F81" s="24">
        <f t="shared" si="14"/>
        <v>0</v>
      </c>
      <c r="G81" s="37">
        <f t="shared" si="15"/>
        <v>0</v>
      </c>
      <c r="H81" s="38">
        <f t="shared" si="15"/>
        <v>0</v>
      </c>
      <c r="I81" s="23">
        <f t="shared" si="16"/>
        <v>0</v>
      </c>
      <c r="J81" s="24">
        <f t="shared" si="16"/>
        <v>0</v>
      </c>
      <c r="K81" s="23">
        <f t="shared" si="16"/>
        <v>0</v>
      </c>
      <c r="L81" s="24">
        <f t="shared" si="16"/>
        <v>0</v>
      </c>
      <c r="M81" s="37">
        <f t="shared" si="17"/>
        <v>0</v>
      </c>
      <c r="N81" s="38">
        <f t="shared" si="17"/>
        <v>0</v>
      </c>
      <c r="O81" s="37">
        <f t="shared" si="18"/>
        <v>0</v>
      </c>
      <c r="P81" s="38">
        <f t="shared" si="18"/>
        <v>0</v>
      </c>
      <c r="Q81" s="23">
        <f t="shared" si="19"/>
        <v>0</v>
      </c>
      <c r="R81" s="24">
        <f t="shared" si="19"/>
        <v>0</v>
      </c>
      <c r="S81" s="23">
        <f t="shared" si="19"/>
        <v>0</v>
      </c>
      <c r="T81" s="24">
        <f t="shared" si="19"/>
        <v>0</v>
      </c>
      <c r="U81" s="39">
        <f t="shared" si="20"/>
        <v>0</v>
      </c>
      <c r="V81" s="40">
        <f t="shared" si="20"/>
        <v>0</v>
      </c>
      <c r="W81" s="23">
        <f t="shared" si="21"/>
        <v>0</v>
      </c>
      <c r="X81" s="24">
        <f t="shared" si="21"/>
        <v>0</v>
      </c>
      <c r="Y81" s="23">
        <f t="shared" si="21"/>
        <v>0</v>
      </c>
      <c r="Z81" s="24">
        <f t="shared" si="21"/>
        <v>0</v>
      </c>
      <c r="AA81" s="37">
        <f t="shared" si="22"/>
        <v>0</v>
      </c>
      <c r="AB81" s="38">
        <f t="shared" si="22"/>
        <v>0</v>
      </c>
      <c r="AC81" s="40">
        <f t="shared" si="23"/>
        <v>0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1418</v>
      </c>
      <c r="J85" s="24">
        <f t="shared" si="16"/>
        <v>545490.41999999993</v>
      </c>
      <c r="K85" s="23">
        <f t="shared" si="16"/>
        <v>0</v>
      </c>
      <c r="L85" s="24">
        <f t="shared" si="16"/>
        <v>0</v>
      </c>
      <c r="M85" s="37">
        <f t="shared" si="17"/>
        <v>1418</v>
      </c>
      <c r="N85" s="38">
        <f t="shared" si="17"/>
        <v>545490.41999999993</v>
      </c>
      <c r="O85" s="37">
        <f t="shared" si="18"/>
        <v>1418</v>
      </c>
      <c r="P85" s="38">
        <f t="shared" si="18"/>
        <v>545490.41999999993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2758</v>
      </c>
      <c r="X85" s="24">
        <f t="shared" si="21"/>
        <v>2251879.42</v>
      </c>
      <c r="Y85" s="23">
        <f t="shared" si="21"/>
        <v>0</v>
      </c>
      <c r="Z85" s="24">
        <f t="shared" si="21"/>
        <v>0</v>
      </c>
      <c r="AA85" s="37">
        <f t="shared" si="22"/>
        <v>2758</v>
      </c>
      <c r="AB85" s="38">
        <f t="shared" si="22"/>
        <v>2251879.42</v>
      </c>
      <c r="AC85" s="40">
        <f t="shared" si="23"/>
        <v>2797369.84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0</v>
      </c>
      <c r="J86" s="24">
        <f t="shared" si="16"/>
        <v>0</v>
      </c>
      <c r="K86" s="23">
        <f t="shared" si="16"/>
        <v>0</v>
      </c>
      <c r="L86" s="24">
        <f t="shared" si="16"/>
        <v>0</v>
      </c>
      <c r="M86" s="37">
        <f t="shared" si="17"/>
        <v>0</v>
      </c>
      <c r="N86" s="38">
        <f t="shared" si="17"/>
        <v>0</v>
      </c>
      <c r="O86" s="37">
        <f t="shared" si="18"/>
        <v>0</v>
      </c>
      <c r="P86" s="38">
        <f t="shared" si="18"/>
        <v>0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0</v>
      </c>
      <c r="Z86" s="24">
        <f t="shared" si="21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0</v>
      </c>
      <c r="F88" s="24">
        <f t="shared" si="14"/>
        <v>0</v>
      </c>
      <c r="G88" s="37">
        <f t="shared" si="15"/>
        <v>0</v>
      </c>
      <c r="H88" s="38">
        <f t="shared" si="15"/>
        <v>0</v>
      </c>
      <c r="I88" s="23">
        <f t="shared" si="16"/>
        <v>0</v>
      </c>
      <c r="J88" s="24">
        <f t="shared" si="16"/>
        <v>0</v>
      </c>
      <c r="K88" s="23">
        <f t="shared" si="16"/>
        <v>0</v>
      </c>
      <c r="L88" s="24">
        <f t="shared" si="16"/>
        <v>0</v>
      </c>
      <c r="M88" s="37">
        <f t="shared" si="17"/>
        <v>0</v>
      </c>
      <c r="N88" s="38">
        <f t="shared" si="17"/>
        <v>0</v>
      </c>
      <c r="O88" s="37">
        <f t="shared" si="18"/>
        <v>0</v>
      </c>
      <c r="P88" s="38">
        <f t="shared" si="18"/>
        <v>0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0</v>
      </c>
      <c r="X88" s="24">
        <f t="shared" si="21"/>
        <v>0</v>
      </c>
      <c r="Y88" s="23">
        <f t="shared" si="21"/>
        <v>0</v>
      </c>
      <c r="Z88" s="24">
        <f t="shared" si="21"/>
        <v>0</v>
      </c>
      <c r="AA88" s="37">
        <f t="shared" si="22"/>
        <v>0</v>
      </c>
      <c r="AB88" s="38">
        <f t="shared" si="22"/>
        <v>0</v>
      </c>
      <c r="AC88" s="40">
        <f t="shared" si="23"/>
        <v>0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0</v>
      </c>
      <c r="P89" s="38">
        <f t="shared" si="18"/>
        <v>0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0</v>
      </c>
      <c r="Z89" s="24">
        <f t="shared" si="21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4"/>
        <v>0</v>
      </c>
      <c r="D90" s="22">
        <f t="shared" si="14"/>
        <v>0</v>
      </c>
      <c r="E90" s="23">
        <f t="shared" si="14"/>
        <v>0</v>
      </c>
      <c r="F90" s="24">
        <f t="shared" si="14"/>
        <v>0</v>
      </c>
      <c r="G90" s="37">
        <f t="shared" si="15"/>
        <v>0</v>
      </c>
      <c r="H90" s="38">
        <f t="shared" si="15"/>
        <v>0</v>
      </c>
      <c r="I90" s="23">
        <f t="shared" si="16"/>
        <v>0</v>
      </c>
      <c r="J90" s="24">
        <f t="shared" si="16"/>
        <v>0</v>
      </c>
      <c r="K90" s="23">
        <f t="shared" si="16"/>
        <v>0</v>
      </c>
      <c r="L90" s="24">
        <f t="shared" si="16"/>
        <v>0</v>
      </c>
      <c r="M90" s="37">
        <f t="shared" si="17"/>
        <v>0</v>
      </c>
      <c r="N90" s="38">
        <f t="shared" si="17"/>
        <v>0</v>
      </c>
      <c r="O90" s="37">
        <f t="shared" si="18"/>
        <v>0</v>
      </c>
      <c r="P90" s="38">
        <f t="shared" si="18"/>
        <v>0</v>
      </c>
      <c r="Q90" s="23">
        <f t="shared" si="19"/>
        <v>0</v>
      </c>
      <c r="R90" s="24">
        <f t="shared" si="19"/>
        <v>0</v>
      </c>
      <c r="S90" s="23">
        <f t="shared" si="19"/>
        <v>0</v>
      </c>
      <c r="T90" s="24">
        <f t="shared" si="19"/>
        <v>0</v>
      </c>
      <c r="U90" s="39">
        <f t="shared" si="20"/>
        <v>0</v>
      </c>
      <c r="V90" s="40">
        <f t="shared" si="20"/>
        <v>0</v>
      </c>
      <c r="W90" s="23">
        <f t="shared" si="21"/>
        <v>0</v>
      </c>
      <c r="X90" s="24">
        <f t="shared" si="21"/>
        <v>0</v>
      </c>
      <c r="Y90" s="23">
        <f t="shared" si="21"/>
        <v>0</v>
      </c>
      <c r="Z90" s="24">
        <f t="shared" si="21"/>
        <v>0</v>
      </c>
      <c r="AA90" s="37">
        <f t="shared" si="22"/>
        <v>0</v>
      </c>
      <c r="AB90" s="38">
        <f t="shared" si="22"/>
        <v>0</v>
      </c>
      <c r="AC90" s="40">
        <f t="shared" si="23"/>
        <v>0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0</v>
      </c>
      <c r="J91" s="24">
        <f t="shared" si="16"/>
        <v>0</v>
      </c>
      <c r="K91" s="23">
        <f t="shared" si="16"/>
        <v>0</v>
      </c>
      <c r="L91" s="24">
        <f t="shared" si="16"/>
        <v>0</v>
      </c>
      <c r="M91" s="37">
        <f t="shared" si="17"/>
        <v>0</v>
      </c>
      <c r="N91" s="38">
        <f t="shared" si="17"/>
        <v>0</v>
      </c>
      <c r="O91" s="37">
        <f t="shared" si="18"/>
        <v>0</v>
      </c>
      <c r="P91" s="38">
        <f t="shared" si="18"/>
        <v>0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0</v>
      </c>
      <c r="Z91" s="24">
        <f t="shared" si="21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14112</v>
      </c>
      <c r="J95" s="24">
        <f t="shared" si="16"/>
        <v>5779569.6000000006</v>
      </c>
      <c r="K95" s="23">
        <f t="shared" si="16"/>
        <v>0</v>
      </c>
      <c r="L95" s="24">
        <f t="shared" si="16"/>
        <v>0</v>
      </c>
      <c r="M95" s="37">
        <f t="shared" si="17"/>
        <v>14112</v>
      </c>
      <c r="N95" s="38">
        <f t="shared" si="17"/>
        <v>5779569.6000000006</v>
      </c>
      <c r="O95" s="37">
        <f t="shared" si="18"/>
        <v>14112</v>
      </c>
      <c r="P95" s="38">
        <f t="shared" si="18"/>
        <v>5779569.6000000006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8347</v>
      </c>
      <c r="X95" s="24">
        <f t="shared" si="21"/>
        <v>7993170.6699999999</v>
      </c>
      <c r="Y95" s="23">
        <f t="shared" si="21"/>
        <v>0</v>
      </c>
      <c r="Z95" s="24">
        <f t="shared" si="21"/>
        <v>0</v>
      </c>
      <c r="AA95" s="37">
        <f t="shared" si="22"/>
        <v>8347</v>
      </c>
      <c r="AB95" s="38">
        <f t="shared" si="22"/>
        <v>7993170.6699999999</v>
      </c>
      <c r="AC95" s="40">
        <f t="shared" si="23"/>
        <v>13772740.27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17"/>
        <v>0</v>
      </c>
      <c r="N96" s="38">
        <f t="shared" si="17"/>
        <v>0</v>
      </c>
      <c r="O96" s="37">
        <f t="shared" si="18"/>
        <v>0</v>
      </c>
      <c r="P96" s="38">
        <f t="shared" si="18"/>
        <v>0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0</v>
      </c>
      <c r="Z96" s="24">
        <f t="shared" si="27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0</v>
      </c>
      <c r="F97" s="24">
        <f t="shared" si="24"/>
        <v>0</v>
      </c>
      <c r="G97" s="37">
        <f t="shared" si="15"/>
        <v>0</v>
      </c>
      <c r="H97" s="38">
        <f t="shared" si="15"/>
        <v>0</v>
      </c>
      <c r="I97" s="23">
        <f t="shared" si="25"/>
        <v>0</v>
      </c>
      <c r="J97" s="24">
        <f t="shared" si="25"/>
        <v>0</v>
      </c>
      <c r="K97" s="23">
        <f t="shared" si="25"/>
        <v>0</v>
      </c>
      <c r="L97" s="24">
        <f t="shared" si="25"/>
        <v>0</v>
      </c>
      <c r="M97" s="37">
        <f t="shared" si="17"/>
        <v>0</v>
      </c>
      <c r="N97" s="38">
        <f t="shared" si="17"/>
        <v>0</v>
      </c>
      <c r="O97" s="37">
        <f t="shared" si="18"/>
        <v>0</v>
      </c>
      <c r="P97" s="38">
        <f t="shared" si="18"/>
        <v>0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0</v>
      </c>
      <c r="X97" s="24">
        <f t="shared" si="27"/>
        <v>0</v>
      </c>
      <c r="Y97" s="23">
        <f t="shared" si="27"/>
        <v>0</v>
      </c>
      <c r="Z97" s="24">
        <f t="shared" si="27"/>
        <v>0</v>
      </c>
      <c r="AA97" s="37">
        <f t="shared" si="22"/>
        <v>0</v>
      </c>
      <c r="AB97" s="38">
        <f t="shared" si="22"/>
        <v>0</v>
      </c>
      <c r="AC97" s="40">
        <f t="shared" si="23"/>
        <v>0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0</v>
      </c>
      <c r="F98" s="24">
        <f t="shared" si="24"/>
        <v>0</v>
      </c>
      <c r="G98" s="37">
        <f t="shared" si="15"/>
        <v>0</v>
      </c>
      <c r="H98" s="38">
        <f t="shared" si="15"/>
        <v>0</v>
      </c>
      <c r="I98" s="23">
        <f t="shared" si="25"/>
        <v>0</v>
      </c>
      <c r="J98" s="24">
        <f t="shared" si="25"/>
        <v>0</v>
      </c>
      <c r="K98" s="23">
        <f t="shared" si="25"/>
        <v>0</v>
      </c>
      <c r="L98" s="24">
        <f t="shared" si="25"/>
        <v>0</v>
      </c>
      <c r="M98" s="37">
        <f t="shared" si="17"/>
        <v>0</v>
      </c>
      <c r="N98" s="38">
        <f t="shared" si="17"/>
        <v>0</v>
      </c>
      <c r="O98" s="37">
        <f t="shared" si="18"/>
        <v>0</v>
      </c>
      <c r="P98" s="38">
        <f t="shared" si="18"/>
        <v>0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0</v>
      </c>
      <c r="X98" s="24">
        <f t="shared" si="27"/>
        <v>0</v>
      </c>
      <c r="Y98" s="23">
        <f t="shared" si="27"/>
        <v>0</v>
      </c>
      <c r="Z98" s="24">
        <f t="shared" si="27"/>
        <v>0</v>
      </c>
      <c r="AA98" s="37">
        <f t="shared" si="22"/>
        <v>0</v>
      </c>
      <c r="AB98" s="38">
        <f t="shared" si="22"/>
        <v>0</v>
      </c>
      <c r="AC98" s="40">
        <f t="shared" si="23"/>
        <v>0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0</v>
      </c>
      <c r="F99" s="24">
        <f t="shared" si="24"/>
        <v>0</v>
      </c>
      <c r="G99" s="37">
        <f t="shared" si="15"/>
        <v>0</v>
      </c>
      <c r="H99" s="38">
        <f t="shared" si="15"/>
        <v>0</v>
      </c>
      <c r="I99" s="23">
        <f t="shared" si="25"/>
        <v>0</v>
      </c>
      <c r="J99" s="24">
        <f t="shared" si="25"/>
        <v>0</v>
      </c>
      <c r="K99" s="23">
        <f t="shared" si="25"/>
        <v>0</v>
      </c>
      <c r="L99" s="24">
        <f t="shared" si="25"/>
        <v>0</v>
      </c>
      <c r="M99" s="37">
        <f t="shared" si="17"/>
        <v>0</v>
      </c>
      <c r="N99" s="38">
        <f t="shared" si="17"/>
        <v>0</v>
      </c>
      <c r="O99" s="37">
        <f t="shared" si="18"/>
        <v>0</v>
      </c>
      <c r="P99" s="38">
        <f t="shared" si="18"/>
        <v>0</v>
      </c>
      <c r="Q99" s="23">
        <f t="shared" si="26"/>
        <v>0</v>
      </c>
      <c r="R99" s="24">
        <f t="shared" si="26"/>
        <v>0</v>
      </c>
      <c r="S99" s="23">
        <f t="shared" si="26"/>
        <v>0</v>
      </c>
      <c r="T99" s="24">
        <f t="shared" si="26"/>
        <v>0</v>
      </c>
      <c r="U99" s="39">
        <f t="shared" si="20"/>
        <v>0</v>
      </c>
      <c r="V99" s="40">
        <f t="shared" si="20"/>
        <v>0</v>
      </c>
      <c r="W99" s="23">
        <f t="shared" si="27"/>
        <v>0</v>
      </c>
      <c r="X99" s="24">
        <f t="shared" si="27"/>
        <v>0</v>
      </c>
      <c r="Y99" s="23">
        <f t="shared" si="27"/>
        <v>0</v>
      </c>
      <c r="Z99" s="24">
        <f t="shared" si="27"/>
        <v>0</v>
      </c>
      <c r="AA99" s="37">
        <f t="shared" si="22"/>
        <v>0</v>
      </c>
      <c r="AB99" s="38">
        <f t="shared" si="22"/>
        <v>0</v>
      </c>
      <c r="AC99" s="40">
        <f t="shared" si="23"/>
        <v>0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0</v>
      </c>
      <c r="F103" s="38">
        <f t="shared" si="28"/>
        <v>0</v>
      </c>
      <c r="G103" s="37">
        <f t="shared" si="28"/>
        <v>0</v>
      </c>
      <c r="H103" s="38">
        <f t="shared" si="28"/>
        <v>0</v>
      </c>
      <c r="I103" s="37">
        <f t="shared" si="28"/>
        <v>15530</v>
      </c>
      <c r="J103" s="38">
        <f t="shared" si="28"/>
        <v>6325060.0200000005</v>
      </c>
      <c r="K103" s="37">
        <f t="shared" si="28"/>
        <v>0</v>
      </c>
      <c r="L103" s="38">
        <f t="shared" si="28"/>
        <v>0</v>
      </c>
      <c r="M103" s="37">
        <f t="shared" si="28"/>
        <v>15530</v>
      </c>
      <c r="N103" s="38">
        <f t="shared" si="28"/>
        <v>6325060.0200000005</v>
      </c>
      <c r="O103" s="37">
        <f t="shared" si="28"/>
        <v>15530</v>
      </c>
      <c r="P103" s="38">
        <f t="shared" si="28"/>
        <v>6325060.0200000005</v>
      </c>
      <c r="Q103" s="39">
        <f t="shared" si="28"/>
        <v>0</v>
      </c>
      <c r="R103" s="40">
        <f t="shared" si="28"/>
        <v>0</v>
      </c>
      <c r="S103" s="39">
        <f t="shared" si="28"/>
        <v>0</v>
      </c>
      <c r="T103" s="40">
        <f t="shared" si="28"/>
        <v>0</v>
      </c>
      <c r="U103" s="39">
        <f t="shared" si="28"/>
        <v>0</v>
      </c>
      <c r="V103" s="40">
        <f t="shared" si="28"/>
        <v>0</v>
      </c>
      <c r="W103" s="37">
        <f t="shared" si="28"/>
        <v>11105</v>
      </c>
      <c r="X103" s="38">
        <f t="shared" si="28"/>
        <v>10245050.09</v>
      </c>
      <c r="Y103" s="37">
        <f t="shared" si="28"/>
        <v>0</v>
      </c>
      <c r="Z103" s="38">
        <f t="shared" si="28"/>
        <v>0</v>
      </c>
      <c r="AA103" s="37">
        <f t="shared" si="28"/>
        <v>11105</v>
      </c>
      <c r="AB103" s="38">
        <f t="shared" si="28"/>
        <v>10245050.09</v>
      </c>
      <c r="AC103" s="40">
        <f t="shared" si="28"/>
        <v>16570110.109999999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103"/>
  <sheetViews>
    <sheetView topLeftCell="L1" zoomScale="70" zoomScaleNormal="70" workbookViewId="0">
      <selection activeCell="AA23" sqref="AA23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4.85546875" style="15" customWidth="1"/>
    <col min="5" max="5" width="11.140625" style="12" customWidth="1"/>
    <col min="6" max="6" width="14.5703125" style="15" customWidth="1"/>
    <col min="7" max="7" width="11.140625" style="12" customWidth="1"/>
    <col min="8" max="8" width="15.28515625" style="15" customWidth="1"/>
    <col min="9" max="9" width="11.140625" style="12" customWidth="1"/>
    <col min="10" max="10" width="14.42578125" style="15" customWidth="1"/>
    <col min="11" max="11" width="11.140625" style="12" customWidth="1"/>
    <col min="12" max="12" width="12.42578125" style="15" customWidth="1"/>
    <col min="13" max="13" width="11.140625" style="12" customWidth="1"/>
    <col min="14" max="14" width="15.140625" style="15" customWidth="1"/>
    <col min="15" max="15" width="11.140625" style="12" customWidth="1"/>
    <col min="16" max="16" width="12.7109375" style="15" customWidth="1"/>
    <col min="17" max="17" width="11.140625" style="12" customWidth="1"/>
    <col min="18" max="18" width="15.425781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4.140625" style="15" customWidth="1"/>
    <col min="23" max="23" width="11.140625" style="12" customWidth="1"/>
    <col min="24" max="24" width="17.5703125" style="15" bestFit="1" customWidth="1"/>
    <col min="25" max="25" width="11.140625" style="12" customWidth="1"/>
    <col min="26" max="26" width="13.5703125" style="15" customWidth="1"/>
    <col min="27" max="27" width="11.140625" style="12" customWidth="1"/>
    <col min="28" max="28" width="16.7109375" style="15" customWidth="1"/>
    <col min="29" max="29" width="13.85546875" style="15" bestFit="1" customWidth="1"/>
    <col min="31" max="31" width="14.7109375" customWidth="1"/>
    <col min="32" max="32" width="9.28515625" customWidth="1"/>
  </cols>
  <sheetData>
    <row r="1" spans="1:33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33" s="31" customFormat="1" ht="15.75">
      <c r="A2" s="130" t="s">
        <v>111</v>
      </c>
      <c r="B2" s="130"/>
      <c r="C2" s="130"/>
      <c r="D2" s="130"/>
      <c r="E2" s="130"/>
      <c r="F2" s="27">
        <v>150035</v>
      </c>
      <c r="G2" s="131" t="str">
        <f>VLOOKUP(F2,Списки!$A$1:$B$68,2,0)</f>
        <v>ГБУЗ "Поликлиника № 1"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33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33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33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33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33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33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33">
      <c r="A9" s="41">
        <v>1</v>
      </c>
      <c r="B9" s="42" t="s">
        <v>68</v>
      </c>
      <c r="C9" s="21">
        <v>0</v>
      </c>
      <c r="D9" s="22">
        <f>C9*Тарифы!B4*$C$4</f>
        <v>0</v>
      </c>
      <c r="E9" s="23">
        <v>0</v>
      </c>
      <c r="F9" s="24">
        <f>E9*Тарифы!C4*$C$4</f>
        <v>0</v>
      </c>
      <c r="G9" s="37">
        <f>C9+E9</f>
        <v>0</v>
      </c>
      <c r="H9" s="38">
        <f>D9+F9</f>
        <v>0</v>
      </c>
      <c r="I9" s="23">
        <v>1499</v>
      </c>
      <c r="J9" s="24">
        <f>I9*Тарифы!D4*$C$4</f>
        <v>593515.55900000001</v>
      </c>
      <c r="K9" s="23">
        <v>0</v>
      </c>
      <c r="L9" s="24">
        <f>K9*Тарифы!E4*$C$4</f>
        <v>0</v>
      </c>
      <c r="M9" s="37">
        <f>I9+K9</f>
        <v>1499</v>
      </c>
      <c r="N9" s="38">
        <f>J9+L9</f>
        <v>593515.55900000001</v>
      </c>
      <c r="O9" s="37">
        <f>G9+M9</f>
        <v>1499</v>
      </c>
      <c r="P9" s="38">
        <f>H9+N9</f>
        <v>593515.55900000001</v>
      </c>
      <c r="Q9" s="23">
        <v>215</v>
      </c>
      <c r="R9" s="24">
        <f>Q9*Тарифы!F4*$C$4</f>
        <v>87187.5095</v>
      </c>
      <c r="S9" s="23">
        <v>0</v>
      </c>
      <c r="T9" s="24">
        <f>S9*Тарифы!G4*$C$4</f>
        <v>0</v>
      </c>
      <c r="U9" s="39">
        <f>Q9+S9</f>
        <v>215</v>
      </c>
      <c r="V9" s="40">
        <f>R9+T9</f>
        <v>87187.5095</v>
      </c>
      <c r="W9" s="23">
        <v>7874.1741710725873</v>
      </c>
      <c r="X9" s="24">
        <f>W9*Тарифы!H4*$C$4</f>
        <v>7511807.0379720777</v>
      </c>
      <c r="Y9" s="23">
        <v>0</v>
      </c>
      <c r="Z9" s="24">
        <f>Y9*Тарифы!I4*$C$4</f>
        <v>0</v>
      </c>
      <c r="AA9" s="37">
        <f>W9+Y9</f>
        <v>7874.1741710725873</v>
      </c>
      <c r="AB9" s="38">
        <f>X9+Z9</f>
        <v>7511807.0379720777</v>
      </c>
      <c r="AC9" s="40">
        <f>P9+V9+AB9</f>
        <v>8192510.1064720778</v>
      </c>
      <c r="AF9" s="12"/>
      <c r="AG9" s="12"/>
    </row>
    <row r="10" spans="1:33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4953</v>
      </c>
      <c r="F10" s="24">
        <f>E10*Тарифы!C5*$C$4</f>
        <v>2091805.4430000004</v>
      </c>
      <c r="G10" s="37">
        <f t="shared" ref="G10:H32" si="0">C10+E10</f>
        <v>4953</v>
      </c>
      <c r="H10" s="38">
        <f t="shared" si="0"/>
        <v>2091805.4430000004</v>
      </c>
      <c r="I10" s="23">
        <v>0</v>
      </c>
      <c r="J10" s="24">
        <f>I10*Тарифы!D5*$C$4</f>
        <v>0</v>
      </c>
      <c r="K10" s="23">
        <v>1919</v>
      </c>
      <c r="L10" s="24">
        <f>K10*Тарифы!E5*$C$4</f>
        <v>1013075.2177</v>
      </c>
      <c r="M10" s="37">
        <f t="shared" ref="M10:N32" si="1">I10+K10</f>
        <v>1919</v>
      </c>
      <c r="N10" s="38">
        <f t="shared" si="1"/>
        <v>1013075.2177</v>
      </c>
      <c r="O10" s="37">
        <f t="shared" ref="O10:P32" si="2">G10+M10</f>
        <v>6872</v>
      </c>
      <c r="P10" s="38">
        <f t="shared" si="2"/>
        <v>3104880.6607000004</v>
      </c>
      <c r="Q10" s="23">
        <v>0</v>
      </c>
      <c r="R10" s="24">
        <f>Q10*Тарифы!F5*$C$4</f>
        <v>0</v>
      </c>
      <c r="S10" s="23">
        <v>195</v>
      </c>
      <c r="T10" s="24">
        <f>S10*Тарифы!G5*$C$4</f>
        <v>105435.46649999999</v>
      </c>
      <c r="U10" s="39">
        <f t="shared" ref="U10:V32" si="3">Q10+S10</f>
        <v>195</v>
      </c>
      <c r="V10" s="40">
        <f t="shared" si="3"/>
        <v>105435.46649999999</v>
      </c>
      <c r="W10" s="23">
        <v>0</v>
      </c>
      <c r="X10" s="24">
        <f>W10*Тарифы!H5*$C$4</f>
        <v>0</v>
      </c>
      <c r="Y10" s="23">
        <v>2605</v>
      </c>
      <c r="Z10" s="24">
        <f>Y10*Тарифы!I5*$C$4</f>
        <v>2986916.7055000002</v>
      </c>
      <c r="AA10" s="37">
        <f t="shared" ref="AA10:AB32" si="4">W10+Y10</f>
        <v>2605</v>
      </c>
      <c r="AB10" s="38">
        <f t="shared" si="4"/>
        <v>2986916.7055000002</v>
      </c>
      <c r="AC10" s="40">
        <f t="shared" ref="AC10:AC32" si="5">P10+V10+AB10</f>
        <v>6197232.8327000011</v>
      </c>
      <c r="AF10" s="12"/>
      <c r="AG10" s="12"/>
    </row>
    <row r="11" spans="1:33">
      <c r="A11" s="41">
        <v>3</v>
      </c>
      <c r="B11" s="42" t="s">
        <v>70</v>
      </c>
      <c r="C11" s="21">
        <v>23954</v>
      </c>
      <c r="D11" s="22">
        <f>C11*Тарифы!B6*$C$4</f>
        <v>6708377.585</v>
      </c>
      <c r="E11" s="23">
        <v>0</v>
      </c>
      <c r="F11" s="24">
        <f>E11*Тарифы!C6*$C$4</f>
        <v>0</v>
      </c>
      <c r="G11" s="37">
        <f t="shared" si="0"/>
        <v>23954</v>
      </c>
      <c r="H11" s="38">
        <f t="shared" si="0"/>
        <v>6708377.585</v>
      </c>
      <c r="I11" s="23">
        <v>67124</v>
      </c>
      <c r="J11" s="24">
        <f>I11*Тарифы!D6*$C$4</f>
        <v>23497957.719599999</v>
      </c>
      <c r="K11" s="23">
        <v>0</v>
      </c>
      <c r="L11" s="24">
        <f>K11*Тарифы!E6*$C$4</f>
        <v>0</v>
      </c>
      <c r="M11" s="37">
        <f t="shared" si="1"/>
        <v>67124</v>
      </c>
      <c r="N11" s="38">
        <f t="shared" si="1"/>
        <v>23497957.719599999</v>
      </c>
      <c r="O11" s="37">
        <f t="shared" si="2"/>
        <v>91078</v>
      </c>
      <c r="P11" s="38">
        <f t="shared" si="2"/>
        <v>30206335.3046</v>
      </c>
      <c r="Q11" s="23">
        <v>33430</v>
      </c>
      <c r="R11" s="24">
        <f>Q11*Тарифы!F6*$C$4</f>
        <v>11985992.200000001</v>
      </c>
      <c r="S11" s="23">
        <v>0</v>
      </c>
      <c r="T11" s="24">
        <f>S11*Тарифы!G6*$C$4</f>
        <v>0</v>
      </c>
      <c r="U11" s="39">
        <f t="shared" si="3"/>
        <v>33430</v>
      </c>
      <c r="V11" s="40">
        <f t="shared" si="3"/>
        <v>11985992.200000001</v>
      </c>
      <c r="W11" s="23">
        <v>61254.350802646331</v>
      </c>
      <c r="X11" s="24">
        <f>W11*Тарифы!H6*$C$4</f>
        <v>45512344.047035962</v>
      </c>
      <c r="Y11" s="23">
        <v>0</v>
      </c>
      <c r="Z11" s="24">
        <f>Y11*Тарифы!I6*$C$4</f>
        <v>0</v>
      </c>
      <c r="AA11" s="37">
        <f t="shared" si="4"/>
        <v>61254.350802646331</v>
      </c>
      <c r="AB11" s="38">
        <f t="shared" si="4"/>
        <v>45512344.047035962</v>
      </c>
      <c r="AC11" s="40">
        <f t="shared" si="5"/>
        <v>87704671.551635966</v>
      </c>
      <c r="AF11" s="12"/>
      <c r="AG11" s="12"/>
    </row>
    <row r="12" spans="1:33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1201</v>
      </c>
      <c r="J12" s="24">
        <f>I12*Тарифы!D7*$C$4</f>
        <v>420431.54790000001</v>
      </c>
      <c r="K12" s="23">
        <v>0</v>
      </c>
      <c r="L12" s="24">
        <f>K12*Тарифы!E7*$C$4</f>
        <v>0</v>
      </c>
      <c r="M12" s="37">
        <f t="shared" si="1"/>
        <v>1201</v>
      </c>
      <c r="N12" s="38">
        <f t="shared" si="1"/>
        <v>420431.54790000001</v>
      </c>
      <c r="O12" s="37">
        <f t="shared" si="2"/>
        <v>1201</v>
      </c>
      <c r="P12" s="38">
        <f t="shared" si="2"/>
        <v>420431.54790000001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1687.6923800033067</v>
      </c>
      <c r="X12" s="24">
        <f>W12*Тарифы!H7*$C$4</f>
        <v>1253965.3957274989</v>
      </c>
      <c r="Y12" s="23">
        <v>0</v>
      </c>
      <c r="Z12" s="24">
        <f>Y12*Тарифы!I7*$C$4</f>
        <v>0</v>
      </c>
      <c r="AA12" s="37">
        <f t="shared" si="4"/>
        <v>1687.6923800033067</v>
      </c>
      <c r="AB12" s="38">
        <f t="shared" si="4"/>
        <v>1253965.3957274989</v>
      </c>
      <c r="AC12" s="40">
        <f t="shared" si="5"/>
        <v>1674396.943627499</v>
      </c>
      <c r="AF12" s="12"/>
      <c r="AG12" s="12"/>
    </row>
    <row r="13" spans="1:33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439</v>
      </c>
      <c r="J13" s="24">
        <f>I13*Тарифы!D8*$C$4</f>
        <v>153679.80809999999</v>
      </c>
      <c r="K13" s="23">
        <v>0</v>
      </c>
      <c r="L13" s="24">
        <f>K13*Тарифы!E8*$C$4</f>
        <v>0</v>
      </c>
      <c r="M13" s="37">
        <f t="shared" si="1"/>
        <v>439</v>
      </c>
      <c r="N13" s="38">
        <f t="shared" si="1"/>
        <v>153679.80809999999</v>
      </c>
      <c r="O13" s="37">
        <f t="shared" si="2"/>
        <v>439</v>
      </c>
      <c r="P13" s="38">
        <f t="shared" si="2"/>
        <v>153679.80809999999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1217.9019865053101</v>
      </c>
      <c r="X13" s="24">
        <f>W13*Тарифы!H8*$C$4</f>
        <v>904908.3615951658</v>
      </c>
      <c r="Y13" s="23">
        <v>0</v>
      </c>
      <c r="Z13" s="24">
        <f>Y13*Тарифы!I8*$C$4</f>
        <v>0</v>
      </c>
      <c r="AA13" s="37">
        <f t="shared" si="4"/>
        <v>1217.9019865053101</v>
      </c>
      <c r="AB13" s="38">
        <f t="shared" si="4"/>
        <v>904908.3615951658</v>
      </c>
      <c r="AC13" s="40">
        <f t="shared" si="5"/>
        <v>1058588.1696951657</v>
      </c>
      <c r="AF13" s="12"/>
      <c r="AG13" s="12"/>
    </row>
    <row r="14" spans="1:33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  <c r="AF14" s="12"/>
      <c r="AG14" s="12"/>
    </row>
    <row r="15" spans="1:33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47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  <c r="AF15" s="12"/>
      <c r="AG15" s="12"/>
    </row>
    <row r="16" spans="1:33">
      <c r="A16" s="41">
        <v>8</v>
      </c>
      <c r="B16" s="42" t="s">
        <v>75</v>
      </c>
      <c r="C16" s="21">
        <v>0</v>
      </c>
      <c r="D16" s="22">
        <f>C16*Тарифы!B11*$C$4</f>
        <v>0</v>
      </c>
      <c r="E16" s="23">
        <v>0</v>
      </c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>
        <v>880</v>
      </c>
      <c r="J16" s="24">
        <f>I16*Тарифы!D11*$C$4</f>
        <v>589789.20000000007</v>
      </c>
      <c r="K16" s="23">
        <v>0</v>
      </c>
      <c r="L16" s="24">
        <f>K16*Тарифы!E11*$C$4</f>
        <v>0</v>
      </c>
      <c r="M16" s="37">
        <f t="shared" si="1"/>
        <v>880</v>
      </c>
      <c r="N16" s="38">
        <f t="shared" si="1"/>
        <v>589789.20000000007</v>
      </c>
      <c r="O16" s="37">
        <f t="shared" si="2"/>
        <v>880</v>
      </c>
      <c r="P16" s="38">
        <f t="shared" si="2"/>
        <v>589789.20000000007</v>
      </c>
      <c r="Q16" s="23">
        <v>130</v>
      </c>
      <c r="R16" s="24">
        <f>Q16*Тарифы!F11*$C$4</f>
        <v>89590.956000000006</v>
      </c>
      <c r="S16" s="23">
        <v>0</v>
      </c>
      <c r="T16" s="24">
        <f>S16*Тарифы!G11*$C$4</f>
        <v>0</v>
      </c>
      <c r="U16" s="39">
        <f t="shared" si="3"/>
        <v>130</v>
      </c>
      <c r="V16" s="40">
        <f t="shared" si="3"/>
        <v>89590.956000000006</v>
      </c>
      <c r="W16" s="23">
        <v>1146.3441986410498</v>
      </c>
      <c r="X16" s="24">
        <f>W16*Тарифы!H11*$C$4</f>
        <v>1482651.6669387494</v>
      </c>
      <c r="Y16" s="23">
        <v>0</v>
      </c>
      <c r="Z16" s="24">
        <f>Y16*Тарифы!I11*$C$4</f>
        <v>0</v>
      </c>
      <c r="AA16" s="37">
        <f t="shared" si="4"/>
        <v>1146.3441986410498</v>
      </c>
      <c r="AB16" s="38">
        <f t="shared" si="4"/>
        <v>1482651.6669387494</v>
      </c>
      <c r="AC16" s="40">
        <f t="shared" si="5"/>
        <v>2162031.8229387496</v>
      </c>
      <c r="AF16" s="12"/>
      <c r="AG16" s="12"/>
    </row>
    <row r="17" spans="1:33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90</v>
      </c>
      <c r="J17" s="24">
        <f>I17*Тарифы!D12*$C$4</f>
        <v>56337.371999999996</v>
      </c>
      <c r="K17" s="23">
        <v>0</v>
      </c>
      <c r="L17" s="24">
        <f>K17*Тарифы!E12*$C$4</f>
        <v>0</v>
      </c>
      <c r="M17" s="37">
        <f t="shared" si="1"/>
        <v>90</v>
      </c>
      <c r="N17" s="38">
        <f t="shared" si="1"/>
        <v>56337.371999999996</v>
      </c>
      <c r="O17" s="37">
        <f t="shared" si="2"/>
        <v>90</v>
      </c>
      <c r="P17" s="38">
        <f t="shared" si="2"/>
        <v>56337.371999999996</v>
      </c>
      <c r="Q17" s="23">
        <v>110</v>
      </c>
      <c r="R17" s="24">
        <f>Q17*Тарифы!F12*$C$4</f>
        <v>70523.453000000009</v>
      </c>
      <c r="S17" s="23">
        <v>0</v>
      </c>
      <c r="T17" s="24">
        <f>S17*Тарифы!G12*$C$4</f>
        <v>0</v>
      </c>
      <c r="U17" s="39">
        <f t="shared" si="3"/>
        <v>110</v>
      </c>
      <c r="V17" s="40">
        <f t="shared" si="3"/>
        <v>70523.453000000009</v>
      </c>
      <c r="W17" s="23">
        <v>1379.3566080126568</v>
      </c>
      <c r="X17" s="24">
        <f>W17*Тарифы!H12*$C$4</f>
        <v>1746066.1487141657</v>
      </c>
      <c r="Y17" s="23">
        <v>0</v>
      </c>
      <c r="Z17" s="24">
        <f>Y17*Тарифы!I12*$C$4</f>
        <v>0</v>
      </c>
      <c r="AA17" s="37">
        <f t="shared" si="4"/>
        <v>1379.3566080126568</v>
      </c>
      <c r="AB17" s="38">
        <f t="shared" si="4"/>
        <v>1746066.1487141657</v>
      </c>
      <c r="AC17" s="40">
        <f t="shared" si="5"/>
        <v>1872926.9737141656</v>
      </c>
      <c r="AF17" s="12"/>
      <c r="AG17" s="12"/>
    </row>
    <row r="18" spans="1:33">
      <c r="A18" s="41">
        <v>10</v>
      </c>
      <c r="B18" s="42" t="s">
        <v>77</v>
      </c>
      <c r="C18" s="21">
        <v>0</v>
      </c>
      <c r="D18" s="22">
        <f>C18*Тарифы!B13*$C$4</f>
        <v>0</v>
      </c>
      <c r="E18" s="23">
        <v>195</v>
      </c>
      <c r="F18" s="24">
        <f>E18*Тарифы!C13*$C$4</f>
        <v>68463.758999999991</v>
      </c>
      <c r="G18" s="37">
        <f t="shared" si="0"/>
        <v>195</v>
      </c>
      <c r="H18" s="38">
        <f t="shared" si="0"/>
        <v>68463.758999999991</v>
      </c>
      <c r="I18" s="23">
        <v>4787</v>
      </c>
      <c r="J18" s="24">
        <f>I18*Тарифы!D13*$C$4</f>
        <v>1956094.5768000002</v>
      </c>
      <c r="K18" s="23">
        <v>65</v>
      </c>
      <c r="L18" s="24">
        <f>K18*Тарифы!E13*$C$4</f>
        <v>28526.861999999997</v>
      </c>
      <c r="M18" s="37">
        <f t="shared" si="1"/>
        <v>4852</v>
      </c>
      <c r="N18" s="38">
        <f t="shared" si="1"/>
        <v>1984621.4388000001</v>
      </c>
      <c r="O18" s="37">
        <f t="shared" si="2"/>
        <v>5047</v>
      </c>
      <c r="P18" s="38">
        <f t="shared" si="2"/>
        <v>2053085.1978000002</v>
      </c>
      <c r="Q18" s="23">
        <v>1080</v>
      </c>
      <c r="R18" s="24">
        <f>Q18*Тарифы!F13*$C$4</f>
        <v>451999.54800000007</v>
      </c>
      <c r="S18" s="23">
        <v>20</v>
      </c>
      <c r="T18" s="24">
        <f>S18*Тарифы!G13*$C$4</f>
        <v>8989.89</v>
      </c>
      <c r="U18" s="39">
        <f t="shared" si="3"/>
        <v>1100</v>
      </c>
      <c r="V18" s="40">
        <f t="shared" si="3"/>
        <v>460989.43800000008</v>
      </c>
      <c r="W18" s="23">
        <v>7800.5267037900621</v>
      </c>
      <c r="X18" s="24">
        <f>W18*Тарифы!H13*$C$4</f>
        <v>7226890.7909940789</v>
      </c>
      <c r="Y18" s="23">
        <v>420</v>
      </c>
      <c r="Z18" s="24">
        <f>Y18*Тарифы!I13*$C$4</f>
        <v>416082.03000000009</v>
      </c>
      <c r="AA18" s="37">
        <f t="shared" si="4"/>
        <v>8220.526703790063</v>
      </c>
      <c r="AB18" s="38">
        <f t="shared" si="4"/>
        <v>7642972.8209940791</v>
      </c>
      <c r="AC18" s="40">
        <f t="shared" si="5"/>
        <v>10157047.456794079</v>
      </c>
      <c r="AF18" s="12"/>
      <c r="AG18" s="12"/>
    </row>
    <row r="19" spans="1:33">
      <c r="A19" s="41">
        <v>11</v>
      </c>
      <c r="B19" s="42" t="s">
        <v>78</v>
      </c>
      <c r="C19" s="21">
        <v>0</v>
      </c>
      <c r="D19" s="22">
        <f>C19*Тарифы!B14*$C$4</f>
        <v>0</v>
      </c>
      <c r="E19" s="23">
        <v>0</v>
      </c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1211</v>
      </c>
      <c r="J19" s="24">
        <f>I19*Тарифы!D14*$C$4</f>
        <v>634647.55900000001</v>
      </c>
      <c r="K19" s="23">
        <v>0</v>
      </c>
      <c r="L19" s="24">
        <f>K19*Тарифы!E14*$C$4</f>
        <v>0</v>
      </c>
      <c r="M19" s="37">
        <f t="shared" si="1"/>
        <v>1211</v>
      </c>
      <c r="N19" s="38">
        <f t="shared" si="1"/>
        <v>634647.55900000001</v>
      </c>
      <c r="O19" s="37">
        <f t="shared" si="2"/>
        <v>1211</v>
      </c>
      <c r="P19" s="38">
        <f t="shared" si="2"/>
        <v>634647.55900000001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1992.7419407083346</v>
      </c>
      <c r="X19" s="24">
        <f>W19*Тарифы!H14*$C$4</f>
        <v>1919315.5776932489</v>
      </c>
      <c r="Y19" s="23">
        <v>0</v>
      </c>
      <c r="Z19" s="24">
        <f>Y19*Тарифы!I14*$C$4</f>
        <v>0</v>
      </c>
      <c r="AA19" s="37">
        <f t="shared" si="4"/>
        <v>1992.7419407083346</v>
      </c>
      <c r="AB19" s="38">
        <f t="shared" si="4"/>
        <v>1919315.5776932489</v>
      </c>
      <c r="AC19" s="40">
        <f t="shared" si="5"/>
        <v>2553963.136693249</v>
      </c>
      <c r="AF19" s="12"/>
      <c r="AG19" s="12"/>
    </row>
    <row r="20" spans="1:33">
      <c r="A20" s="41">
        <v>12</v>
      </c>
      <c r="B20" s="42" t="s">
        <v>79</v>
      </c>
      <c r="C20" s="21">
        <v>2414</v>
      </c>
      <c r="D20" s="22">
        <f>C20*Тарифы!B15*$C$4</f>
        <v>719739.89359999995</v>
      </c>
      <c r="E20" s="23">
        <v>225</v>
      </c>
      <c r="F20" s="24">
        <f>E20*Тарифы!C15*$C$4</f>
        <v>67356.607499999998</v>
      </c>
      <c r="G20" s="37">
        <f t="shared" si="0"/>
        <v>2639</v>
      </c>
      <c r="H20" s="38">
        <f t="shared" si="0"/>
        <v>787096.50109999999</v>
      </c>
      <c r="I20" s="23">
        <v>2797</v>
      </c>
      <c r="J20" s="24">
        <f>I20*Тарифы!D15*$C$4</f>
        <v>1042415.3285000002</v>
      </c>
      <c r="K20" s="23">
        <v>65</v>
      </c>
      <c r="L20" s="24">
        <f>K20*Тарифы!E15*$C$4</f>
        <v>24323.071499999998</v>
      </c>
      <c r="M20" s="37">
        <f t="shared" si="1"/>
        <v>2862</v>
      </c>
      <c r="N20" s="38">
        <f t="shared" si="1"/>
        <v>1066738.4000000001</v>
      </c>
      <c r="O20" s="37">
        <f t="shared" si="2"/>
        <v>5501</v>
      </c>
      <c r="P20" s="38">
        <f t="shared" si="2"/>
        <v>1853834.9011000001</v>
      </c>
      <c r="Q20" s="23">
        <v>1440</v>
      </c>
      <c r="R20" s="24">
        <f>Q20*Тарифы!F15*$C$4</f>
        <v>549673.48800000001</v>
      </c>
      <c r="S20" s="23">
        <v>20</v>
      </c>
      <c r="T20" s="24">
        <f>S20*Тарифы!G15*$C$4</f>
        <v>7665.2939999999999</v>
      </c>
      <c r="U20" s="39">
        <f t="shared" si="3"/>
        <v>1460</v>
      </c>
      <c r="V20" s="40">
        <f t="shared" si="3"/>
        <v>557338.78200000001</v>
      </c>
      <c r="W20" s="23">
        <v>7558.9762994329576</v>
      </c>
      <c r="X20" s="24">
        <f>W20*Тарифы!H15*$C$4</f>
        <v>6587081.6776309954</v>
      </c>
      <c r="Y20" s="23">
        <v>195</v>
      </c>
      <c r="Z20" s="24">
        <f>Y20*Тарифы!I15*$C$4</f>
        <v>169927.89450000002</v>
      </c>
      <c r="AA20" s="37">
        <f t="shared" si="4"/>
        <v>7753.9762994329576</v>
      </c>
      <c r="AB20" s="38">
        <f t="shared" si="4"/>
        <v>6757009.5721309958</v>
      </c>
      <c r="AC20" s="40">
        <f t="shared" si="5"/>
        <v>9168183.2552309968</v>
      </c>
      <c r="AF20" s="12"/>
      <c r="AG20" s="12"/>
    </row>
    <row r="21" spans="1:33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>
        <v>0</v>
      </c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1899</v>
      </c>
      <c r="J21" s="24">
        <f>I21*Тарифы!D16*$C$4</f>
        <v>707739.25950000004</v>
      </c>
      <c r="K21" s="23">
        <v>230</v>
      </c>
      <c r="L21" s="24">
        <f>K21*Тарифы!E16*$C$4</f>
        <v>86066.252999999997</v>
      </c>
      <c r="M21" s="37">
        <f t="shared" si="1"/>
        <v>2129</v>
      </c>
      <c r="N21" s="38">
        <f t="shared" si="1"/>
        <v>793805.51250000007</v>
      </c>
      <c r="O21" s="37">
        <f t="shared" si="2"/>
        <v>2129</v>
      </c>
      <c r="P21" s="38">
        <f t="shared" si="2"/>
        <v>793805.51250000007</v>
      </c>
      <c r="Q21" s="23">
        <v>1080</v>
      </c>
      <c r="R21" s="24">
        <f>Q21*Тарифы!F16*$C$4</f>
        <v>412255.11600000004</v>
      </c>
      <c r="S21" s="23">
        <v>25</v>
      </c>
      <c r="T21" s="24">
        <f>S21*Тарифы!G16*$C$4</f>
        <v>9581.6175000000003</v>
      </c>
      <c r="U21" s="39">
        <f t="shared" si="3"/>
        <v>1105</v>
      </c>
      <c r="V21" s="40">
        <f t="shared" si="3"/>
        <v>421836.73350000003</v>
      </c>
      <c r="W21" s="23">
        <v>2820.2773948172153</v>
      </c>
      <c r="X21" s="24">
        <f>W21*Тарифы!H16*$C$4</f>
        <v>2457660.5108063314</v>
      </c>
      <c r="Y21" s="23">
        <v>250</v>
      </c>
      <c r="Z21" s="24">
        <f>Y21*Тарифы!I16*$C$4</f>
        <v>217856.27499999999</v>
      </c>
      <c r="AA21" s="37">
        <f t="shared" si="4"/>
        <v>3070.2773948172153</v>
      </c>
      <c r="AB21" s="38">
        <f t="shared" si="4"/>
        <v>2675516.7858063313</v>
      </c>
      <c r="AC21" s="40">
        <f t="shared" si="5"/>
        <v>3891159.0318063311</v>
      </c>
      <c r="AF21" s="12"/>
      <c r="AG21" s="12"/>
    </row>
    <row r="22" spans="1:33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  <c r="AF22" s="12"/>
      <c r="AG22" s="12"/>
    </row>
    <row r="23" spans="1:33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  <c r="AF23" s="12"/>
      <c r="AG23" s="12"/>
    </row>
    <row r="24" spans="1:33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  <c r="AF24" s="12"/>
      <c r="AG24" s="12"/>
    </row>
    <row r="25" spans="1:33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1255</v>
      </c>
      <c r="J25" s="24">
        <f>I25*Тарифы!D20*$C$4</f>
        <v>467726.57750000001</v>
      </c>
      <c r="K25" s="23">
        <v>0</v>
      </c>
      <c r="L25" s="24">
        <f>K25*Тарифы!E20*$C$4</f>
        <v>0</v>
      </c>
      <c r="M25" s="37">
        <f t="shared" si="1"/>
        <v>1255</v>
      </c>
      <c r="N25" s="38">
        <f t="shared" si="1"/>
        <v>467726.57750000001</v>
      </c>
      <c r="O25" s="37">
        <f t="shared" si="2"/>
        <v>1255</v>
      </c>
      <c r="P25" s="38">
        <f t="shared" si="2"/>
        <v>467726.57750000001</v>
      </c>
      <c r="Q25" s="23">
        <v>125</v>
      </c>
      <c r="R25" s="24">
        <f>Q25*Тарифы!F20*$C$4</f>
        <v>47714.712500000001</v>
      </c>
      <c r="S25" s="23">
        <v>0</v>
      </c>
      <c r="T25" s="24">
        <f>S25*Тарифы!G20*$C$4</f>
        <v>0</v>
      </c>
      <c r="U25" s="39">
        <f t="shared" si="3"/>
        <v>125</v>
      </c>
      <c r="V25" s="40">
        <f t="shared" si="3"/>
        <v>47714.712500000001</v>
      </c>
      <c r="W25" s="23">
        <v>1868.9776564532037</v>
      </c>
      <c r="X25" s="24">
        <f>W25*Тарифы!H20*$C$4</f>
        <v>1628674.0411724986</v>
      </c>
      <c r="Y25" s="23">
        <v>0</v>
      </c>
      <c r="Z25" s="24">
        <f>Y25*Тарифы!I20*$C$4</f>
        <v>0</v>
      </c>
      <c r="AA25" s="37">
        <f t="shared" si="4"/>
        <v>1868.9776564532037</v>
      </c>
      <c r="AB25" s="38">
        <f t="shared" si="4"/>
        <v>1628674.0411724986</v>
      </c>
      <c r="AC25" s="40">
        <f t="shared" si="5"/>
        <v>2144115.3311724989</v>
      </c>
      <c r="AF25" s="12"/>
      <c r="AG25" s="12"/>
    </row>
    <row r="26" spans="1:33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1098</v>
      </c>
      <c r="J26" s="24">
        <f>I26*Тарифы!D21*$C$4</f>
        <v>328070.76119999995</v>
      </c>
      <c r="K26" s="23">
        <v>0</v>
      </c>
      <c r="L26" s="24">
        <f>K26*Тарифы!E21*$C$4</f>
        <v>0</v>
      </c>
      <c r="M26" s="37">
        <f t="shared" si="1"/>
        <v>1098</v>
      </c>
      <c r="N26" s="38">
        <f t="shared" si="1"/>
        <v>328070.76119999995</v>
      </c>
      <c r="O26" s="37">
        <f t="shared" si="2"/>
        <v>1098</v>
      </c>
      <c r="P26" s="38">
        <f t="shared" si="2"/>
        <v>328070.76119999995</v>
      </c>
      <c r="Q26" s="23">
        <v>500</v>
      </c>
      <c r="R26" s="24">
        <f>Q26*Тарифы!F21*$C$4</f>
        <v>153007.4</v>
      </c>
      <c r="S26" s="23">
        <v>0</v>
      </c>
      <c r="T26" s="24">
        <f>S26*Тарифы!G21*$C$4</f>
        <v>0</v>
      </c>
      <c r="U26" s="39">
        <f t="shared" si="3"/>
        <v>500</v>
      </c>
      <c r="V26" s="40">
        <f t="shared" si="3"/>
        <v>153007.4</v>
      </c>
      <c r="W26" s="23">
        <v>3997.9505207469037</v>
      </c>
      <c r="X26" s="24">
        <f>W26*Тарифы!H21*$C$4</f>
        <v>2420414.8167724139</v>
      </c>
      <c r="Y26" s="23">
        <v>0</v>
      </c>
      <c r="Z26" s="24">
        <f>Y26*Тарифы!I21*$C$4</f>
        <v>0</v>
      </c>
      <c r="AA26" s="37">
        <f t="shared" si="4"/>
        <v>3997.9505207469037</v>
      </c>
      <c r="AB26" s="38">
        <f t="shared" si="4"/>
        <v>2420414.8167724139</v>
      </c>
      <c r="AC26" s="40">
        <f t="shared" si="5"/>
        <v>2901492.9779724139</v>
      </c>
      <c r="AF26" s="12"/>
      <c r="AG26" s="12"/>
    </row>
    <row r="27" spans="1:33">
      <c r="A27" s="41">
        <v>19</v>
      </c>
      <c r="B27" s="42" t="s">
        <v>86</v>
      </c>
      <c r="C27" s="21">
        <v>14072</v>
      </c>
      <c r="D27" s="22">
        <f>C27*Тарифы!B22*$C$4</f>
        <v>5528399.0944000008</v>
      </c>
      <c r="E27" s="23">
        <v>0</v>
      </c>
      <c r="F27" s="24">
        <f>E27*Тарифы!C22*$C$4</f>
        <v>0</v>
      </c>
      <c r="G27" s="37">
        <f t="shared" si="0"/>
        <v>14072</v>
      </c>
      <c r="H27" s="38">
        <f t="shared" si="0"/>
        <v>5528399.0944000008</v>
      </c>
      <c r="I27" s="23">
        <v>8311</v>
      </c>
      <c r="J27" s="24">
        <f>I27*Тарифы!D22*$C$4</f>
        <v>4081378.3464999995</v>
      </c>
      <c r="K27" s="23">
        <v>0</v>
      </c>
      <c r="L27" s="24">
        <f>K27*Тарифы!E22*$C$4</f>
        <v>0</v>
      </c>
      <c r="M27" s="37">
        <f t="shared" si="1"/>
        <v>8311</v>
      </c>
      <c r="N27" s="38">
        <f t="shared" si="1"/>
        <v>4081378.3464999995</v>
      </c>
      <c r="O27" s="37">
        <f t="shared" si="2"/>
        <v>22383</v>
      </c>
      <c r="P27" s="38">
        <f t="shared" si="2"/>
        <v>9609777.4408999998</v>
      </c>
      <c r="Q27" s="23">
        <v>940</v>
      </c>
      <c r="R27" s="24">
        <f>Q27*Тарифы!F22*$C$4</f>
        <v>472796.68800000008</v>
      </c>
      <c r="S27" s="23">
        <v>0</v>
      </c>
      <c r="T27" s="24">
        <f>S27*Тарифы!G22*$C$4</f>
        <v>0</v>
      </c>
      <c r="U27" s="39">
        <f t="shared" si="3"/>
        <v>940</v>
      </c>
      <c r="V27" s="40">
        <f t="shared" si="3"/>
        <v>472796.68800000008</v>
      </c>
      <c r="W27" s="23">
        <v>5903.7379258705869</v>
      </c>
      <c r="X27" s="24">
        <f>W27*Тарифы!H22*$C$4</f>
        <v>8448101.3784726635</v>
      </c>
      <c r="Y27" s="23">
        <v>0</v>
      </c>
      <c r="Z27" s="24">
        <f>Y27*Тарифы!I22*$C$4</f>
        <v>0</v>
      </c>
      <c r="AA27" s="37">
        <f t="shared" si="4"/>
        <v>5903.7379258705869</v>
      </c>
      <c r="AB27" s="38">
        <f t="shared" si="4"/>
        <v>8448101.3784726635</v>
      </c>
      <c r="AC27" s="40">
        <f t="shared" si="5"/>
        <v>18530675.507372662</v>
      </c>
      <c r="AF27" s="12"/>
      <c r="AG27" s="12"/>
    </row>
    <row r="28" spans="1:33">
      <c r="A28" s="41">
        <v>20</v>
      </c>
      <c r="B28" s="42" t="s">
        <v>87</v>
      </c>
      <c r="C28" s="23">
        <v>0</v>
      </c>
      <c r="D28" s="22">
        <f>C28*Тарифы!B23*$C$4</f>
        <v>0</v>
      </c>
      <c r="E28" s="23">
        <v>0</v>
      </c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>
        <v>6117</v>
      </c>
      <c r="J28" s="24">
        <f>I28*Тарифы!D23*$C$4</f>
        <v>1759338.5082</v>
      </c>
      <c r="K28" s="23">
        <v>330</v>
      </c>
      <c r="L28" s="24">
        <f>K28*Тарифы!E23*$C$4</f>
        <v>98138.040000000008</v>
      </c>
      <c r="M28" s="37">
        <f t="shared" si="1"/>
        <v>6447</v>
      </c>
      <c r="N28" s="38">
        <f t="shared" si="1"/>
        <v>1857476.5482000001</v>
      </c>
      <c r="O28" s="37">
        <f t="shared" si="2"/>
        <v>6447</v>
      </c>
      <c r="P28" s="38">
        <f t="shared" si="2"/>
        <v>1857476.5482000001</v>
      </c>
      <c r="Q28" s="23">
        <v>545</v>
      </c>
      <c r="R28" s="24">
        <f>Q28*Тарифы!F23*$C$4</f>
        <v>160543.97449999998</v>
      </c>
      <c r="S28" s="23">
        <v>12</v>
      </c>
      <c r="T28" s="24">
        <f>S28*Тарифы!G23*$C$4</f>
        <v>3655.1424000000006</v>
      </c>
      <c r="U28" s="39">
        <f t="shared" si="3"/>
        <v>557</v>
      </c>
      <c r="V28" s="40">
        <f t="shared" si="3"/>
        <v>164199.11689999999</v>
      </c>
      <c r="W28" s="23">
        <v>7663.3228663734972</v>
      </c>
      <c r="X28" s="24">
        <f>W28*Тарифы!H23*$C$4</f>
        <v>6959188.4071164941</v>
      </c>
      <c r="Y28" s="23">
        <v>330</v>
      </c>
      <c r="Z28" s="24">
        <f>Y28*Тарифы!I23*$C$4</f>
        <v>308759.45100000006</v>
      </c>
      <c r="AA28" s="37">
        <f t="shared" si="4"/>
        <v>7993.3228663734972</v>
      </c>
      <c r="AB28" s="38">
        <f t="shared" si="4"/>
        <v>7267947.8581164945</v>
      </c>
      <c r="AC28" s="40">
        <f t="shared" si="5"/>
        <v>9289623.5232164953</v>
      </c>
      <c r="AF28" s="12"/>
      <c r="AG28" s="12"/>
    </row>
    <row r="29" spans="1:33">
      <c r="A29" s="41">
        <v>21</v>
      </c>
      <c r="B29" s="42" t="s">
        <v>88</v>
      </c>
      <c r="C29" s="23">
        <v>0</v>
      </c>
      <c r="D29" s="22">
        <f>C29*Тарифы!B24*$C$4</f>
        <v>0</v>
      </c>
      <c r="E29" s="23">
        <v>0</v>
      </c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>
        <v>9917</v>
      </c>
      <c r="J29" s="24">
        <f>I29*Тарифы!D24*$C$4</f>
        <v>2275520.1105000004</v>
      </c>
      <c r="K29" s="23">
        <v>715</v>
      </c>
      <c r="L29" s="24">
        <f>K29*Тарифы!E24*$C$4</f>
        <v>229256.52750000003</v>
      </c>
      <c r="M29" s="37">
        <f t="shared" si="1"/>
        <v>10632</v>
      </c>
      <c r="N29" s="38">
        <f t="shared" si="1"/>
        <v>2504776.6380000003</v>
      </c>
      <c r="O29" s="37">
        <f t="shared" si="2"/>
        <v>10632</v>
      </c>
      <c r="P29" s="38">
        <f t="shared" si="2"/>
        <v>2504776.6380000003</v>
      </c>
      <c r="Q29" s="23">
        <v>360</v>
      </c>
      <c r="R29" s="24">
        <f>Q29*Тарифы!F24*$C$4</f>
        <v>84605.975999999995</v>
      </c>
      <c r="S29" s="23">
        <v>10</v>
      </c>
      <c r="T29" s="24">
        <f>S29*Тарифы!G24*$C$4</f>
        <v>3284.0080000000003</v>
      </c>
      <c r="U29" s="39">
        <f t="shared" si="3"/>
        <v>370</v>
      </c>
      <c r="V29" s="40">
        <f t="shared" si="3"/>
        <v>87889.983999999997</v>
      </c>
      <c r="W29" s="23">
        <v>5798.8290743345515</v>
      </c>
      <c r="X29" s="24">
        <f>W29*Тарифы!H24*$C$4</f>
        <v>3883032.220657663</v>
      </c>
      <c r="Y29" s="23">
        <v>190</v>
      </c>
      <c r="Z29" s="24">
        <f>Y29*Тарифы!I24*$C$4</f>
        <v>177770.59300000002</v>
      </c>
      <c r="AA29" s="37">
        <f t="shared" si="4"/>
        <v>5988.8290743345515</v>
      </c>
      <c r="AB29" s="38">
        <f t="shared" si="4"/>
        <v>4060802.8136576628</v>
      </c>
      <c r="AC29" s="40">
        <f t="shared" si="5"/>
        <v>6653469.4356576633</v>
      </c>
      <c r="AF29" s="12"/>
      <c r="AG29" s="12"/>
    </row>
    <row r="30" spans="1:33">
      <c r="A30" s="41">
        <v>22</v>
      </c>
      <c r="B30" s="42" t="s">
        <v>89</v>
      </c>
      <c r="C30" s="23">
        <v>0</v>
      </c>
      <c r="D30" s="22">
        <f>C30*Тарифы!B25*$C$4</f>
        <v>0</v>
      </c>
      <c r="E30" s="23">
        <v>0</v>
      </c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>
        <v>0</v>
      </c>
      <c r="J30" s="24">
        <f>I30*Тарифы!D25*$C$4</f>
        <v>0</v>
      </c>
      <c r="K30" s="23">
        <v>0</v>
      </c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0</v>
      </c>
      <c r="X30" s="24">
        <f>W30*Тарифы!H25*$C$4</f>
        <v>0</v>
      </c>
      <c r="Y30" s="23">
        <v>0</v>
      </c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  <c r="AF30" s="12"/>
      <c r="AG30" s="12"/>
    </row>
    <row r="31" spans="1:33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  <c r="AF31" s="12"/>
      <c r="AG31" s="12"/>
    </row>
    <row r="32" spans="1:33">
      <c r="A32" s="41">
        <v>24</v>
      </c>
      <c r="B32" s="42" t="s">
        <v>91</v>
      </c>
      <c r="C32" s="23">
        <v>0</v>
      </c>
      <c r="D32" s="22">
        <f>C32*Тарифы!B27*$C$4</f>
        <v>0</v>
      </c>
      <c r="E32" s="23">
        <v>0</v>
      </c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>
        <v>0</v>
      </c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  <c r="AF32" s="12"/>
      <c r="AG32" s="12"/>
    </row>
    <row r="33" spans="1:33" s="10" customFormat="1">
      <c r="A33" s="43"/>
      <c r="B33" s="44" t="s">
        <v>107</v>
      </c>
      <c r="C33" s="37">
        <f t="shared" ref="C33:AC33" si="6">SUM(C9:C32)</f>
        <v>40440</v>
      </c>
      <c r="D33" s="38">
        <f t="shared" si="6"/>
        <v>12956516.573000001</v>
      </c>
      <c r="E33" s="37">
        <f t="shared" si="6"/>
        <v>5373</v>
      </c>
      <c r="F33" s="38">
        <f t="shared" si="6"/>
        <v>2227625.8095000004</v>
      </c>
      <c r="G33" s="37">
        <f t="shared" si="6"/>
        <v>45813</v>
      </c>
      <c r="H33" s="38">
        <f t="shared" si="6"/>
        <v>15184142.3825</v>
      </c>
      <c r="I33" s="37">
        <f t="shared" si="6"/>
        <v>108625</v>
      </c>
      <c r="J33" s="38">
        <f t="shared" si="6"/>
        <v>38564642.234299995</v>
      </c>
      <c r="K33" s="37">
        <f t="shared" si="6"/>
        <v>3324</v>
      </c>
      <c r="L33" s="38">
        <f t="shared" si="6"/>
        <v>1479385.9717000001</v>
      </c>
      <c r="M33" s="37">
        <f t="shared" si="6"/>
        <v>111949</v>
      </c>
      <c r="N33" s="38">
        <f t="shared" si="6"/>
        <v>40044028.206</v>
      </c>
      <c r="O33" s="37">
        <f t="shared" si="6"/>
        <v>157762</v>
      </c>
      <c r="P33" s="38">
        <f t="shared" si="6"/>
        <v>55228170.588500008</v>
      </c>
      <c r="Q33" s="39">
        <f t="shared" si="6"/>
        <v>39955</v>
      </c>
      <c r="R33" s="40">
        <f t="shared" si="6"/>
        <v>14565891.021500003</v>
      </c>
      <c r="S33" s="39">
        <f t="shared" si="6"/>
        <v>282</v>
      </c>
      <c r="T33" s="40">
        <f t="shared" si="6"/>
        <v>138611.4184</v>
      </c>
      <c r="U33" s="39">
        <f t="shared" si="6"/>
        <v>40237</v>
      </c>
      <c r="V33" s="40">
        <f t="shared" si="6"/>
        <v>14704502.439900002</v>
      </c>
      <c r="W33" s="37">
        <f t="shared" si="6"/>
        <v>119965.16052940856</v>
      </c>
      <c r="X33" s="38">
        <f t="shared" si="6"/>
        <v>99942102.079300016</v>
      </c>
      <c r="Y33" s="37">
        <f t="shared" si="6"/>
        <v>3990</v>
      </c>
      <c r="Z33" s="38">
        <f t="shared" si="6"/>
        <v>4277312.949</v>
      </c>
      <c r="AA33" s="37">
        <f t="shared" si="6"/>
        <v>123955.16052940856</v>
      </c>
      <c r="AB33" s="38">
        <f t="shared" si="6"/>
        <v>104219415.02830002</v>
      </c>
      <c r="AC33" s="40">
        <f t="shared" si="6"/>
        <v>174152088.05670002</v>
      </c>
      <c r="AF33" s="110"/>
    </row>
    <row r="36" spans="1:33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33" s="31" customFormat="1" ht="15.75">
      <c r="A37" s="130" t="s">
        <v>111</v>
      </c>
      <c r="B37" s="130"/>
      <c r="C37" s="130"/>
      <c r="D37" s="130"/>
      <c r="E37" s="130"/>
      <c r="F37" s="27">
        <f>F2</f>
        <v>150035</v>
      </c>
      <c r="G37" s="131" t="str">
        <f>VLOOKUP(F37,Списки!$A$1:$B$68,2,0)</f>
        <v>ГБУЗ "Поликлиника № 1"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33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33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33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33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33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33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33">
      <c r="A44" s="41">
        <v>1</v>
      </c>
      <c r="B44" s="42" t="s">
        <v>68</v>
      </c>
      <c r="C44" s="21">
        <v>0</v>
      </c>
      <c r="D44" s="22">
        <f>C44*Тарифы!B4*$C$4</f>
        <v>0</v>
      </c>
      <c r="E44" s="23">
        <v>0</v>
      </c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589</v>
      </c>
      <c r="J44" s="24">
        <f>I44*Тарифы!D4*$C$4</f>
        <v>233209.24900000004</v>
      </c>
      <c r="K44" s="23">
        <v>0</v>
      </c>
      <c r="L44" s="24">
        <f>K44*Тарифы!E4*$C$4</f>
        <v>0</v>
      </c>
      <c r="M44" s="37">
        <f>I44+K44</f>
        <v>589</v>
      </c>
      <c r="N44" s="38">
        <f>J44+L44</f>
        <v>233209.24900000004</v>
      </c>
      <c r="O44" s="37">
        <f>G44+M44</f>
        <v>589</v>
      </c>
      <c r="P44" s="38">
        <f>H44+N44</f>
        <v>233209.24900000004</v>
      </c>
      <c r="Q44" s="23">
        <v>85</v>
      </c>
      <c r="R44" s="24">
        <f>Q44*Тарифы!F4*$C$4</f>
        <v>34469.480500000005</v>
      </c>
      <c r="S44" s="23">
        <v>0</v>
      </c>
      <c r="T44" s="24">
        <f>S44*Тарифы!G4*$C$4</f>
        <v>0</v>
      </c>
      <c r="U44" s="39">
        <f>Q44+S44</f>
        <v>85</v>
      </c>
      <c r="V44" s="40">
        <f>R44+T44</f>
        <v>34469.480500000005</v>
      </c>
      <c r="W44" s="23">
        <v>3092.8700803508377</v>
      </c>
      <c r="X44" s="24">
        <f>W44*Тарифы!H4*$C$4</f>
        <v>2950537.1271141162</v>
      </c>
      <c r="Y44" s="23">
        <v>0</v>
      </c>
      <c r="Z44" s="24">
        <f>Y44*Тарифы!I4*$C$4</f>
        <v>0</v>
      </c>
      <c r="AA44" s="37">
        <f>W44+Y44</f>
        <v>3092.8700803508377</v>
      </c>
      <c r="AB44" s="38">
        <f>X44+Z44</f>
        <v>2950537.1271141162</v>
      </c>
      <c r="AC44" s="40">
        <f>P44+V44+AB44</f>
        <v>3218215.8566141161</v>
      </c>
      <c r="AF44" s="12"/>
      <c r="AG44" s="12"/>
    </row>
    <row r="45" spans="1:33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2724</v>
      </c>
      <c r="F45" s="24">
        <f>E45*Тарифы!C5*$C$4</f>
        <v>1150429.6440000001</v>
      </c>
      <c r="G45" s="37">
        <f t="shared" ref="G45:H67" si="7">C45+E45</f>
        <v>2724</v>
      </c>
      <c r="H45" s="38">
        <f t="shared" si="7"/>
        <v>1150429.6440000001</v>
      </c>
      <c r="I45" s="23">
        <v>0</v>
      </c>
      <c r="J45" s="24">
        <f>I45*Тарифы!D5*$C$4</f>
        <v>0</v>
      </c>
      <c r="K45" s="23">
        <v>1049</v>
      </c>
      <c r="L45" s="24">
        <f>K45*Тарифы!E5*$C$4</f>
        <v>553786.29670000006</v>
      </c>
      <c r="M45" s="37">
        <f t="shared" ref="M45:N67" si="8">I45+K45</f>
        <v>1049</v>
      </c>
      <c r="N45" s="38">
        <f t="shared" si="8"/>
        <v>553786.29670000006</v>
      </c>
      <c r="O45" s="37">
        <f t="shared" ref="O45:P67" si="9">G45+M45</f>
        <v>3773</v>
      </c>
      <c r="P45" s="38">
        <f t="shared" si="9"/>
        <v>1704215.9407000002</v>
      </c>
      <c r="Q45" s="23">
        <v>0</v>
      </c>
      <c r="R45" s="24">
        <f>Q45*Тарифы!F5*$C$4</f>
        <v>0</v>
      </c>
      <c r="S45" s="23">
        <v>105</v>
      </c>
      <c r="T45" s="24">
        <f>S45*Тарифы!G5*$C$4</f>
        <v>56772.943500000001</v>
      </c>
      <c r="U45" s="39">
        <f t="shared" ref="U45:V67" si="10">Q45+S45</f>
        <v>105</v>
      </c>
      <c r="V45" s="40">
        <f t="shared" si="10"/>
        <v>56772.943500000001</v>
      </c>
      <c r="W45" s="23">
        <v>0</v>
      </c>
      <c r="X45" s="24">
        <f>W45*Тарифы!H5*$C$4</f>
        <v>0</v>
      </c>
      <c r="Y45" s="23">
        <v>1451</v>
      </c>
      <c r="Z45" s="24">
        <f>Y45*Тарифы!I5*$C$4</f>
        <v>1663729.8041000001</v>
      </c>
      <c r="AA45" s="37">
        <f t="shared" ref="AA45:AB67" si="11">W45+Y45</f>
        <v>1451</v>
      </c>
      <c r="AB45" s="38">
        <f t="shared" si="11"/>
        <v>1663729.8041000001</v>
      </c>
      <c r="AC45" s="40">
        <f t="shared" ref="AC45:AC67" si="12">P45+V45+AB45</f>
        <v>3424718.6883000005</v>
      </c>
      <c r="AF45" s="12"/>
      <c r="AG45" s="12"/>
    </row>
    <row r="46" spans="1:33">
      <c r="A46" s="41">
        <v>3</v>
      </c>
      <c r="B46" s="42" t="s">
        <v>70</v>
      </c>
      <c r="C46" s="21">
        <v>9351</v>
      </c>
      <c r="D46" s="22">
        <f>C46*Тарифы!B6*$C$4</f>
        <v>2618770.9275000002</v>
      </c>
      <c r="E46" s="23">
        <v>0</v>
      </c>
      <c r="F46" s="24">
        <f>E46*Тарифы!C6*$C$4</f>
        <v>0</v>
      </c>
      <c r="G46" s="37">
        <f t="shared" si="7"/>
        <v>9351</v>
      </c>
      <c r="H46" s="38">
        <f t="shared" si="7"/>
        <v>2618770.9275000002</v>
      </c>
      <c r="I46" s="23">
        <v>26109</v>
      </c>
      <c r="J46" s="24">
        <f>I46*Тарифы!D6*$C$4</f>
        <v>9139922.8010999989</v>
      </c>
      <c r="K46" s="23">
        <v>0</v>
      </c>
      <c r="L46" s="24">
        <f>K46*Тарифы!E6*$C$4</f>
        <v>0</v>
      </c>
      <c r="M46" s="37">
        <f t="shared" si="8"/>
        <v>26109</v>
      </c>
      <c r="N46" s="38">
        <f t="shared" si="8"/>
        <v>9139922.8010999989</v>
      </c>
      <c r="O46" s="37">
        <f t="shared" si="9"/>
        <v>35460</v>
      </c>
      <c r="P46" s="38">
        <f t="shared" si="9"/>
        <v>11758693.728599999</v>
      </c>
      <c r="Q46" s="23">
        <v>13000</v>
      </c>
      <c r="R46" s="24">
        <f>Q46*Тарифы!F6*$C$4</f>
        <v>4661020</v>
      </c>
      <c r="S46" s="23">
        <v>0</v>
      </c>
      <c r="T46" s="24">
        <f>S46*Тарифы!G6*$C$4</f>
        <v>0</v>
      </c>
      <c r="U46" s="39">
        <f t="shared" si="10"/>
        <v>13000</v>
      </c>
      <c r="V46" s="40">
        <f t="shared" si="10"/>
        <v>4661020</v>
      </c>
      <c r="W46" s="23">
        <v>24051.538792720065</v>
      </c>
      <c r="X46" s="24">
        <f>W46*Тарифы!H6*$C$4</f>
        <v>17870435.227069888</v>
      </c>
      <c r="Y46" s="23">
        <v>0</v>
      </c>
      <c r="Z46" s="24">
        <f>Y46*Тарифы!I6*$C$4</f>
        <v>0</v>
      </c>
      <c r="AA46" s="37">
        <f t="shared" si="11"/>
        <v>24051.538792720065</v>
      </c>
      <c r="AB46" s="38">
        <f t="shared" si="11"/>
        <v>17870435.227069888</v>
      </c>
      <c r="AC46" s="40">
        <f t="shared" si="12"/>
        <v>34290148.955669887</v>
      </c>
      <c r="AF46" s="12"/>
      <c r="AG46" s="12"/>
    </row>
    <row r="47" spans="1:33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465</v>
      </c>
      <c r="J47" s="24">
        <f>I47*Тарифы!D7*$C$4</f>
        <v>162781.5735</v>
      </c>
      <c r="K47" s="23">
        <v>0</v>
      </c>
      <c r="L47" s="24">
        <f>K47*Тарифы!E7*$C$4</f>
        <v>0</v>
      </c>
      <c r="M47" s="37">
        <f t="shared" si="8"/>
        <v>465</v>
      </c>
      <c r="N47" s="38">
        <f t="shared" si="8"/>
        <v>162781.5735</v>
      </c>
      <c r="O47" s="37">
        <f t="shared" si="9"/>
        <v>465</v>
      </c>
      <c r="P47" s="38">
        <f t="shared" si="9"/>
        <v>162781.5735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671.26099293887967</v>
      </c>
      <c r="X47" s="24">
        <f>W47*Тарифы!H7*$C$4</f>
        <v>498750.87819344591</v>
      </c>
      <c r="Y47" s="23">
        <v>0</v>
      </c>
      <c r="Z47" s="24">
        <f>Y47*Тарифы!I7*$C$4</f>
        <v>0</v>
      </c>
      <c r="AA47" s="37">
        <f t="shared" si="11"/>
        <v>671.26099293887967</v>
      </c>
      <c r="AB47" s="38">
        <f t="shared" si="11"/>
        <v>498750.87819344591</v>
      </c>
      <c r="AC47" s="40">
        <f t="shared" si="12"/>
        <v>661532.45169344591</v>
      </c>
      <c r="AF47" s="12"/>
      <c r="AG47" s="12"/>
    </row>
    <row r="48" spans="1:33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173</v>
      </c>
      <c r="J48" s="24">
        <f>I48*Тарифы!D8*$C$4</f>
        <v>60561.746699999996</v>
      </c>
      <c r="K48" s="23">
        <v>0</v>
      </c>
      <c r="L48" s="24">
        <f>K48*Тарифы!E8*$C$4</f>
        <v>0</v>
      </c>
      <c r="M48" s="37">
        <f t="shared" si="8"/>
        <v>173</v>
      </c>
      <c r="N48" s="38">
        <f t="shared" si="8"/>
        <v>60561.746699999996</v>
      </c>
      <c r="O48" s="37">
        <f t="shared" si="9"/>
        <v>173</v>
      </c>
      <c r="P48" s="38">
        <f t="shared" si="9"/>
        <v>60561.746699999996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478.19920293433461</v>
      </c>
      <c r="X48" s="24">
        <f>W48*Тарифы!H8*$C$4</f>
        <v>355304.8291555079</v>
      </c>
      <c r="Y48" s="23">
        <v>0</v>
      </c>
      <c r="Z48" s="24">
        <f>Y48*Тарифы!I8*$C$4</f>
        <v>0</v>
      </c>
      <c r="AA48" s="37">
        <f t="shared" si="11"/>
        <v>478.19920293433461</v>
      </c>
      <c r="AB48" s="38">
        <f t="shared" si="11"/>
        <v>355304.8291555079</v>
      </c>
      <c r="AC48" s="40">
        <f t="shared" si="12"/>
        <v>415866.57585550792</v>
      </c>
      <c r="AF48" s="12"/>
      <c r="AG48" s="12"/>
    </row>
    <row r="49" spans="1:33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  <c r="AF49" s="12"/>
      <c r="AG49" s="12"/>
    </row>
    <row r="50" spans="1:33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  <c r="AF50" s="12"/>
      <c r="AG50" s="12"/>
    </row>
    <row r="51" spans="1:33">
      <c r="A51" s="41">
        <v>8</v>
      </c>
      <c r="B51" s="42" t="s">
        <v>75</v>
      </c>
      <c r="C51" s="21">
        <v>0</v>
      </c>
      <c r="D51" s="22">
        <f>C51*Тарифы!B11*$C$4</f>
        <v>0</v>
      </c>
      <c r="E51" s="23">
        <v>0</v>
      </c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345</v>
      </c>
      <c r="J51" s="24">
        <f>I51*Тарифы!D11*$C$4</f>
        <v>231224.17500000002</v>
      </c>
      <c r="K51" s="23">
        <v>0</v>
      </c>
      <c r="L51" s="24">
        <f>K51*Тарифы!E11*$C$4</f>
        <v>0</v>
      </c>
      <c r="M51" s="37">
        <f t="shared" si="8"/>
        <v>345</v>
      </c>
      <c r="N51" s="38">
        <f t="shared" si="8"/>
        <v>231224.17500000002</v>
      </c>
      <c r="O51" s="37">
        <f t="shared" si="9"/>
        <v>345</v>
      </c>
      <c r="P51" s="38">
        <f t="shared" si="9"/>
        <v>231224.17500000002</v>
      </c>
      <c r="Q51" s="23">
        <v>50</v>
      </c>
      <c r="R51" s="24">
        <f>Q51*Тарифы!F11*$C$4</f>
        <v>34458.06</v>
      </c>
      <c r="S51" s="23">
        <v>0</v>
      </c>
      <c r="T51" s="24">
        <f>S51*Тарифы!G11*$C$4</f>
        <v>0</v>
      </c>
      <c r="U51" s="39">
        <f t="shared" si="10"/>
        <v>50</v>
      </c>
      <c r="V51" s="40">
        <f t="shared" si="10"/>
        <v>34458.06</v>
      </c>
      <c r="W51" s="23">
        <v>447.43051018247934</v>
      </c>
      <c r="X51" s="24">
        <f>W51*Тарифы!H11*$C$4</f>
        <v>578694.94393370301</v>
      </c>
      <c r="Y51" s="23">
        <v>0</v>
      </c>
      <c r="Z51" s="24">
        <f>Y51*Тарифы!I11*$C$4</f>
        <v>0</v>
      </c>
      <c r="AA51" s="37">
        <f t="shared" si="11"/>
        <v>447.43051018247934</v>
      </c>
      <c r="AB51" s="38">
        <f t="shared" si="11"/>
        <v>578694.94393370301</v>
      </c>
      <c r="AC51" s="40">
        <f t="shared" si="12"/>
        <v>844377.17893370299</v>
      </c>
      <c r="AF51" s="12"/>
      <c r="AG51" s="12"/>
    </row>
    <row r="52" spans="1:33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30</v>
      </c>
      <c r="J52" s="24">
        <f>I52*Тарифы!D12*$C$4</f>
        <v>18779.124000000003</v>
      </c>
      <c r="K52" s="23">
        <v>0</v>
      </c>
      <c r="L52" s="24">
        <f>K52*Тарифы!E12*$C$4</f>
        <v>0</v>
      </c>
      <c r="M52" s="37">
        <f t="shared" si="8"/>
        <v>30</v>
      </c>
      <c r="N52" s="38">
        <f t="shared" si="8"/>
        <v>18779.124000000003</v>
      </c>
      <c r="O52" s="37">
        <f t="shared" si="9"/>
        <v>30</v>
      </c>
      <c r="P52" s="38">
        <f t="shared" si="9"/>
        <v>18779.124000000003</v>
      </c>
      <c r="Q52" s="23">
        <v>40</v>
      </c>
      <c r="R52" s="24">
        <f>Q52*Тарифы!F12*$C$4</f>
        <v>25644.892</v>
      </c>
      <c r="S52" s="23">
        <v>0</v>
      </c>
      <c r="T52" s="24">
        <f>S52*Тарифы!G12*$C$4</f>
        <v>0</v>
      </c>
      <c r="U52" s="39">
        <f t="shared" si="10"/>
        <v>40</v>
      </c>
      <c r="V52" s="40">
        <f t="shared" si="10"/>
        <v>25644.892</v>
      </c>
      <c r="W52" s="23">
        <v>531.87875306380397</v>
      </c>
      <c r="X52" s="24">
        <f>W52*Тарифы!H12*$C$4</f>
        <v>673281.64489895815</v>
      </c>
      <c r="Y52" s="23">
        <v>0</v>
      </c>
      <c r="Z52" s="24">
        <f>Y52*Тарифы!I12*$C$4</f>
        <v>0</v>
      </c>
      <c r="AA52" s="37">
        <f t="shared" si="11"/>
        <v>531.87875306380397</v>
      </c>
      <c r="AB52" s="38">
        <f t="shared" si="11"/>
        <v>673281.64489895815</v>
      </c>
      <c r="AC52" s="40">
        <f t="shared" si="12"/>
        <v>717705.6608989581</v>
      </c>
      <c r="AF52" s="12"/>
      <c r="AG52" s="12"/>
    </row>
    <row r="53" spans="1:33">
      <c r="A53" s="41">
        <v>10</v>
      </c>
      <c r="B53" s="42" t="s">
        <v>77</v>
      </c>
      <c r="C53" s="21">
        <v>0</v>
      </c>
      <c r="D53" s="22">
        <f>C53*Тарифы!B13*$C$4</f>
        <v>0</v>
      </c>
      <c r="E53" s="23">
        <v>105</v>
      </c>
      <c r="F53" s="24">
        <f>E53*Тарифы!C13*$C$4</f>
        <v>36865.101000000002</v>
      </c>
      <c r="G53" s="37">
        <f t="shared" si="7"/>
        <v>105</v>
      </c>
      <c r="H53" s="38">
        <f t="shared" si="7"/>
        <v>36865.101000000002</v>
      </c>
      <c r="I53" s="23">
        <v>1865</v>
      </c>
      <c r="J53" s="24">
        <f>I53*Тарифы!D13*$C$4</f>
        <v>762088.23600000015</v>
      </c>
      <c r="K53" s="23">
        <v>35</v>
      </c>
      <c r="L53" s="24">
        <f>K53*Тарифы!E13*$C$4</f>
        <v>15360.618</v>
      </c>
      <c r="M53" s="37">
        <f t="shared" si="8"/>
        <v>1900</v>
      </c>
      <c r="N53" s="38">
        <f t="shared" si="8"/>
        <v>777448.85400000017</v>
      </c>
      <c r="O53" s="37">
        <f t="shared" si="9"/>
        <v>2005</v>
      </c>
      <c r="P53" s="38">
        <f t="shared" si="9"/>
        <v>814313.95500000019</v>
      </c>
      <c r="Q53" s="23">
        <v>420</v>
      </c>
      <c r="R53" s="24">
        <f>Q53*Тарифы!F13*$C$4</f>
        <v>175777.60200000001</v>
      </c>
      <c r="S53" s="23">
        <v>10</v>
      </c>
      <c r="T53" s="24">
        <f>S53*Тарифы!G13*$C$4</f>
        <v>4494.9449999999997</v>
      </c>
      <c r="U53" s="39">
        <f t="shared" si="10"/>
        <v>430</v>
      </c>
      <c r="V53" s="40">
        <f t="shared" si="10"/>
        <v>180272.54700000002</v>
      </c>
      <c r="W53" s="23">
        <v>3057.4323537359901</v>
      </c>
      <c r="X53" s="24">
        <f>W53*Тарифы!H13*$C$4</f>
        <v>2832594.5875637177</v>
      </c>
      <c r="Y53" s="23">
        <v>230</v>
      </c>
      <c r="Z53" s="24">
        <f>Y53*Тарифы!I13*$C$4</f>
        <v>227854.44500000004</v>
      </c>
      <c r="AA53" s="37">
        <f t="shared" si="11"/>
        <v>3287.4323537359901</v>
      </c>
      <c r="AB53" s="38">
        <f t="shared" si="11"/>
        <v>3060449.0325637176</v>
      </c>
      <c r="AC53" s="40">
        <f t="shared" si="12"/>
        <v>4055035.5345637179</v>
      </c>
      <c r="AF53" s="12"/>
      <c r="AG53" s="12"/>
    </row>
    <row r="54" spans="1:33">
      <c r="A54" s="41">
        <v>11</v>
      </c>
      <c r="B54" s="42" t="s">
        <v>78</v>
      </c>
      <c r="C54" s="21">
        <v>0</v>
      </c>
      <c r="D54" s="22">
        <f>C54*Тарифы!B14*$C$4</f>
        <v>0</v>
      </c>
      <c r="E54" s="23">
        <v>0</v>
      </c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475</v>
      </c>
      <c r="J54" s="24">
        <f>I54*Тарифы!D14*$C$4</f>
        <v>248932.77499999999</v>
      </c>
      <c r="K54" s="23">
        <v>0</v>
      </c>
      <c r="L54" s="24">
        <f>K54*Тарифы!E14*$C$4</f>
        <v>0</v>
      </c>
      <c r="M54" s="37">
        <f t="shared" si="8"/>
        <v>475</v>
      </c>
      <c r="N54" s="38">
        <f t="shared" si="8"/>
        <v>248932.77499999999</v>
      </c>
      <c r="O54" s="37">
        <f t="shared" si="9"/>
        <v>475</v>
      </c>
      <c r="P54" s="38">
        <f t="shared" si="9"/>
        <v>248932.77499999999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792.87353534282056</v>
      </c>
      <c r="X54" s="24">
        <f>W54*Тарифы!H14*$C$4</f>
        <v>763658.6034733972</v>
      </c>
      <c r="Y54" s="23">
        <v>0</v>
      </c>
      <c r="Z54" s="24">
        <f>Y54*Тарифы!I14*$C$4</f>
        <v>0</v>
      </c>
      <c r="AA54" s="37">
        <f t="shared" si="11"/>
        <v>792.87353534282056</v>
      </c>
      <c r="AB54" s="38">
        <f t="shared" si="11"/>
        <v>763658.6034733972</v>
      </c>
      <c r="AC54" s="40">
        <f t="shared" si="12"/>
        <v>1012591.3784733972</v>
      </c>
      <c r="AF54" s="12"/>
      <c r="AG54" s="12"/>
    </row>
    <row r="55" spans="1:33">
      <c r="A55" s="41">
        <v>12</v>
      </c>
      <c r="B55" s="42" t="s">
        <v>79</v>
      </c>
      <c r="C55" s="21">
        <v>955</v>
      </c>
      <c r="D55" s="22">
        <f>C55*Тарифы!B15*$C$4</f>
        <v>284735.54200000002</v>
      </c>
      <c r="E55" s="23">
        <v>125</v>
      </c>
      <c r="F55" s="24">
        <f>E55*Тарифы!C15*$C$4</f>
        <v>37420.337500000001</v>
      </c>
      <c r="G55" s="37">
        <f t="shared" si="7"/>
        <v>1080</v>
      </c>
      <c r="H55" s="38">
        <f t="shared" si="7"/>
        <v>322155.87950000004</v>
      </c>
      <c r="I55" s="23">
        <v>1092</v>
      </c>
      <c r="J55" s="24">
        <f>I55*Тарифы!D15*$C$4</f>
        <v>406978.02600000007</v>
      </c>
      <c r="K55" s="23">
        <v>35</v>
      </c>
      <c r="L55" s="24">
        <f>K55*Тарифы!E15*$C$4</f>
        <v>13097.038499999999</v>
      </c>
      <c r="M55" s="37">
        <f t="shared" si="8"/>
        <v>1127</v>
      </c>
      <c r="N55" s="38">
        <f t="shared" si="8"/>
        <v>420075.06450000009</v>
      </c>
      <c r="O55" s="37">
        <f t="shared" si="9"/>
        <v>2207</v>
      </c>
      <c r="P55" s="38">
        <f t="shared" si="9"/>
        <v>742230.94400000013</v>
      </c>
      <c r="Q55" s="23">
        <v>560</v>
      </c>
      <c r="R55" s="24">
        <f>Q55*Тарифы!F15*$C$4</f>
        <v>213761.91200000001</v>
      </c>
      <c r="S55" s="23">
        <v>10</v>
      </c>
      <c r="T55" s="24">
        <f>S55*Тарифы!G15*$C$4</f>
        <v>3832.6469999999999</v>
      </c>
      <c r="U55" s="39">
        <f t="shared" si="10"/>
        <v>570</v>
      </c>
      <c r="V55" s="40">
        <f t="shared" si="10"/>
        <v>217594.55900000001</v>
      </c>
      <c r="W55" s="23">
        <v>2960.6943079688594</v>
      </c>
      <c r="X55" s="24">
        <f>W55*Тарифы!H15*$C$4</f>
        <v>2580023.3333911942</v>
      </c>
      <c r="Y55" s="23">
        <v>105</v>
      </c>
      <c r="Z55" s="24">
        <f>Y55*Тарифы!I15*$C$4</f>
        <v>91499.635500000004</v>
      </c>
      <c r="AA55" s="37">
        <f t="shared" si="11"/>
        <v>3065.6943079688594</v>
      </c>
      <c r="AB55" s="38">
        <f t="shared" si="11"/>
        <v>2671522.9688911941</v>
      </c>
      <c r="AC55" s="40">
        <f t="shared" si="12"/>
        <v>3631348.4718911941</v>
      </c>
      <c r="AF55" s="12"/>
      <c r="AG55" s="12"/>
    </row>
    <row r="56" spans="1:33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>
        <v>0</v>
      </c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738</v>
      </c>
      <c r="J56" s="24">
        <f>I56*Тарифы!D16*$C$4</f>
        <v>275045.58900000004</v>
      </c>
      <c r="K56" s="23">
        <v>120</v>
      </c>
      <c r="L56" s="24">
        <f>K56*Тарифы!E16*$C$4</f>
        <v>44904.131999999998</v>
      </c>
      <c r="M56" s="37">
        <f t="shared" si="8"/>
        <v>858</v>
      </c>
      <c r="N56" s="38">
        <f t="shared" si="8"/>
        <v>319949.72100000002</v>
      </c>
      <c r="O56" s="37">
        <f t="shared" si="9"/>
        <v>858</v>
      </c>
      <c r="P56" s="38">
        <f t="shared" si="9"/>
        <v>319949.72100000002</v>
      </c>
      <c r="Q56" s="23">
        <v>420</v>
      </c>
      <c r="R56" s="24">
        <f>Q56*Тарифы!F16*$C$4</f>
        <v>160321.43400000004</v>
      </c>
      <c r="S56" s="23">
        <v>15</v>
      </c>
      <c r="T56" s="24">
        <f>S56*Тарифы!G16*$C$4</f>
        <v>5748.9705000000004</v>
      </c>
      <c r="U56" s="39">
        <f t="shared" si="10"/>
        <v>435</v>
      </c>
      <c r="V56" s="40">
        <f t="shared" si="10"/>
        <v>166070.40450000003</v>
      </c>
      <c r="W56" s="23">
        <v>1105.5506206916536</v>
      </c>
      <c r="X56" s="24">
        <f>W56*Тарифы!H16*$C$4</f>
        <v>963404.56019128638</v>
      </c>
      <c r="Y56" s="23">
        <v>135</v>
      </c>
      <c r="Z56" s="24">
        <f>Y56*Тарифы!I16*$C$4</f>
        <v>117642.38850000002</v>
      </c>
      <c r="AA56" s="37">
        <f t="shared" si="11"/>
        <v>1240.5506206916536</v>
      </c>
      <c r="AB56" s="38">
        <f t="shared" si="11"/>
        <v>1081046.9486912864</v>
      </c>
      <c r="AC56" s="40">
        <f t="shared" si="12"/>
        <v>1567067.0741912865</v>
      </c>
      <c r="AF56" s="12"/>
      <c r="AG56" s="12"/>
    </row>
    <row r="57" spans="1:33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  <c r="AF57" s="12"/>
      <c r="AG57" s="12"/>
    </row>
    <row r="58" spans="1:33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  <c r="AF58" s="12"/>
      <c r="AG58" s="12"/>
    </row>
    <row r="59" spans="1:33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  <c r="AF59" s="12"/>
      <c r="AG59" s="12"/>
    </row>
    <row r="60" spans="1:33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485</v>
      </c>
      <c r="J60" s="24">
        <f>I60*Тарифы!D20*$C$4</f>
        <v>180754.89250000002</v>
      </c>
      <c r="K60" s="23">
        <v>0</v>
      </c>
      <c r="L60" s="24">
        <f>K60*Тарифы!E20*$C$4</f>
        <v>0</v>
      </c>
      <c r="M60" s="37">
        <f t="shared" si="8"/>
        <v>485</v>
      </c>
      <c r="N60" s="38">
        <f t="shared" si="8"/>
        <v>180754.89250000002</v>
      </c>
      <c r="O60" s="37">
        <f t="shared" si="9"/>
        <v>485</v>
      </c>
      <c r="P60" s="38">
        <f t="shared" si="9"/>
        <v>180754.89250000002</v>
      </c>
      <c r="Q60" s="23">
        <v>50</v>
      </c>
      <c r="R60" s="24">
        <f>Q60*Тарифы!F20*$C$4</f>
        <v>19085.885000000002</v>
      </c>
      <c r="S60" s="23">
        <v>0</v>
      </c>
      <c r="T60" s="24">
        <f>S60*Тарифы!G20*$C$4</f>
        <v>0</v>
      </c>
      <c r="U60" s="39">
        <f t="shared" si="10"/>
        <v>50</v>
      </c>
      <c r="V60" s="40">
        <f t="shared" si="10"/>
        <v>19085.885000000002</v>
      </c>
      <c r="W60" s="23">
        <v>723.81341085641907</v>
      </c>
      <c r="X60" s="24">
        <f>W60*Тарифы!H20*$C$4</f>
        <v>630749.17393689614</v>
      </c>
      <c r="Y60" s="23">
        <v>0</v>
      </c>
      <c r="Z60" s="24">
        <f>Y60*Тарифы!I20*$C$4</f>
        <v>0</v>
      </c>
      <c r="AA60" s="37">
        <f t="shared" si="11"/>
        <v>723.81341085641907</v>
      </c>
      <c r="AB60" s="38">
        <f t="shared" si="11"/>
        <v>630749.17393689614</v>
      </c>
      <c r="AC60" s="40">
        <f t="shared" si="12"/>
        <v>830589.95143689611</v>
      </c>
      <c r="AF60" s="12"/>
      <c r="AG60" s="12"/>
    </row>
    <row r="61" spans="1:33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>
        <v>0</v>
      </c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432</v>
      </c>
      <c r="J61" s="24">
        <f>I61*Тарифы!D21*$C$4</f>
        <v>129077.02079999998</v>
      </c>
      <c r="K61" s="23">
        <v>0</v>
      </c>
      <c r="L61" s="24">
        <f>K61*Тарифы!E21*$C$4</f>
        <v>0</v>
      </c>
      <c r="M61" s="37">
        <f t="shared" si="8"/>
        <v>432</v>
      </c>
      <c r="N61" s="38">
        <f t="shared" si="8"/>
        <v>129077.02079999998</v>
      </c>
      <c r="O61" s="37">
        <f t="shared" si="9"/>
        <v>432</v>
      </c>
      <c r="P61" s="38">
        <f t="shared" si="9"/>
        <v>129077.02079999998</v>
      </c>
      <c r="Q61" s="23">
        <v>200</v>
      </c>
      <c r="R61" s="24">
        <f>Q61*Тарифы!F21*$C$4</f>
        <v>61202.96</v>
      </c>
      <c r="S61" s="23">
        <v>0</v>
      </c>
      <c r="T61" s="24">
        <f>S61*Тарифы!G21*$C$4</f>
        <v>0</v>
      </c>
      <c r="U61" s="39">
        <f t="shared" si="10"/>
        <v>200</v>
      </c>
      <c r="V61" s="40">
        <f t="shared" si="10"/>
        <v>61202.96</v>
      </c>
      <c r="W61" s="23">
        <v>1580.4824152127803</v>
      </c>
      <c r="X61" s="24">
        <f>W61*Тарифы!H21*$C$4</f>
        <v>956846.02287538873</v>
      </c>
      <c r="Y61" s="23">
        <v>0</v>
      </c>
      <c r="Z61" s="24">
        <f>Y61*Тарифы!I21*$C$4</f>
        <v>0</v>
      </c>
      <c r="AA61" s="37">
        <f t="shared" si="11"/>
        <v>1580.4824152127803</v>
      </c>
      <c r="AB61" s="38">
        <f t="shared" si="11"/>
        <v>956846.02287538873</v>
      </c>
      <c r="AC61" s="40">
        <f t="shared" si="12"/>
        <v>1147126.0036753886</v>
      </c>
      <c r="AF61" s="12"/>
      <c r="AG61" s="12"/>
    </row>
    <row r="62" spans="1:33">
      <c r="A62" s="41">
        <v>19</v>
      </c>
      <c r="B62" s="42" t="s">
        <v>86</v>
      </c>
      <c r="C62" s="21">
        <v>5493</v>
      </c>
      <c r="D62" s="22">
        <f>C62*Тарифы!B22*$C$4</f>
        <v>2158008.5436</v>
      </c>
      <c r="E62" s="23">
        <v>0</v>
      </c>
      <c r="F62" s="24">
        <f>E62*Тарифы!C22*$C$4</f>
        <v>0</v>
      </c>
      <c r="G62" s="37">
        <f t="shared" si="7"/>
        <v>5493</v>
      </c>
      <c r="H62" s="38">
        <f t="shared" si="7"/>
        <v>2158008.5436</v>
      </c>
      <c r="I62" s="23">
        <v>3235</v>
      </c>
      <c r="J62" s="24">
        <f>I62*Тарифы!D22*$C$4</f>
        <v>1588648.6525000001</v>
      </c>
      <c r="K62" s="23">
        <v>0</v>
      </c>
      <c r="L62" s="24">
        <f>K62*Тарифы!E22*$C$4</f>
        <v>0</v>
      </c>
      <c r="M62" s="37">
        <f t="shared" si="8"/>
        <v>3235</v>
      </c>
      <c r="N62" s="38">
        <f t="shared" si="8"/>
        <v>1588648.6525000001</v>
      </c>
      <c r="O62" s="37">
        <f t="shared" si="9"/>
        <v>8728</v>
      </c>
      <c r="P62" s="38">
        <f t="shared" si="9"/>
        <v>3746657.1961000003</v>
      </c>
      <c r="Q62" s="23">
        <v>360</v>
      </c>
      <c r="R62" s="24">
        <f>Q62*Тарифы!F22*$C$4</f>
        <v>181071.07200000001</v>
      </c>
      <c r="S62" s="23">
        <v>0</v>
      </c>
      <c r="T62" s="24">
        <f>S62*Тарифы!G22*$C$4</f>
        <v>0</v>
      </c>
      <c r="U62" s="39">
        <f t="shared" si="10"/>
        <v>360</v>
      </c>
      <c r="V62" s="40">
        <f t="shared" si="10"/>
        <v>181071.07200000001</v>
      </c>
      <c r="W62" s="23">
        <v>2333.8925010157682</v>
      </c>
      <c r="X62" s="24">
        <f>W62*Тарифы!H22*$C$4</f>
        <v>3339741.8216410386</v>
      </c>
      <c r="Y62" s="23">
        <v>0</v>
      </c>
      <c r="Z62" s="24">
        <f>Y62*Тарифы!I22*$C$4</f>
        <v>0</v>
      </c>
      <c r="AA62" s="37">
        <f t="shared" si="11"/>
        <v>2333.8925010157682</v>
      </c>
      <c r="AB62" s="38">
        <f t="shared" si="11"/>
        <v>3339741.8216410386</v>
      </c>
      <c r="AC62" s="40">
        <f t="shared" si="12"/>
        <v>7267470.0897410391</v>
      </c>
      <c r="AF62" s="12"/>
      <c r="AG62" s="12"/>
    </row>
    <row r="63" spans="1:33">
      <c r="A63" s="41">
        <v>20</v>
      </c>
      <c r="B63" s="42" t="s">
        <v>87</v>
      </c>
      <c r="C63" s="23">
        <v>0</v>
      </c>
      <c r="D63" s="22">
        <f>C63*Тарифы!B23*$C$4</f>
        <v>0</v>
      </c>
      <c r="E63" s="23">
        <v>0</v>
      </c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>
        <v>2381</v>
      </c>
      <c r="J63" s="24">
        <f>I63*Тарифы!D23*$C$4</f>
        <v>684810.36259999999</v>
      </c>
      <c r="K63" s="23">
        <v>180</v>
      </c>
      <c r="L63" s="24">
        <f>K63*Тарифы!E23*$C$4</f>
        <v>53529.840000000004</v>
      </c>
      <c r="M63" s="37">
        <f t="shared" si="8"/>
        <v>2561</v>
      </c>
      <c r="N63" s="38">
        <f t="shared" si="8"/>
        <v>738340.20259999996</v>
      </c>
      <c r="O63" s="37">
        <f t="shared" si="9"/>
        <v>2561</v>
      </c>
      <c r="P63" s="38">
        <f t="shared" si="9"/>
        <v>738340.20259999996</v>
      </c>
      <c r="Q63" s="23">
        <v>210</v>
      </c>
      <c r="R63" s="24">
        <f>Q63*Тарифы!F23*$C$4</f>
        <v>61860.980999999992</v>
      </c>
      <c r="S63" s="23">
        <v>8</v>
      </c>
      <c r="T63" s="24">
        <f>S63*Тарифы!G23*$C$4</f>
        <v>2436.7616000000003</v>
      </c>
      <c r="U63" s="39">
        <f t="shared" si="10"/>
        <v>218</v>
      </c>
      <c r="V63" s="40">
        <f t="shared" si="10"/>
        <v>64297.74259999999</v>
      </c>
      <c r="W63" s="23">
        <v>3039.082425242636</v>
      </c>
      <c r="X63" s="24">
        <f>W63*Тарифы!H23*$C$4</f>
        <v>2759840.2874063691</v>
      </c>
      <c r="Y63" s="23">
        <v>180</v>
      </c>
      <c r="Z63" s="24">
        <f>Y63*Тарифы!I23*$C$4</f>
        <v>168414.24600000001</v>
      </c>
      <c r="AA63" s="37">
        <f t="shared" si="11"/>
        <v>3219.082425242636</v>
      </c>
      <c r="AB63" s="38">
        <f t="shared" si="11"/>
        <v>2928254.5334063689</v>
      </c>
      <c r="AC63" s="40">
        <f t="shared" si="12"/>
        <v>3730892.4786063689</v>
      </c>
      <c r="AF63" s="12"/>
      <c r="AG63" s="12"/>
    </row>
    <row r="64" spans="1:33">
      <c r="A64" s="41">
        <v>21</v>
      </c>
      <c r="B64" s="42" t="s">
        <v>88</v>
      </c>
      <c r="C64" s="23">
        <v>0</v>
      </c>
      <c r="D64" s="22">
        <f>C64*Тарифы!B24*$C$4</f>
        <v>0</v>
      </c>
      <c r="E64" s="23">
        <v>0</v>
      </c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>
        <v>3857</v>
      </c>
      <c r="J64" s="24">
        <f>I64*Тарифы!D24*$C$4</f>
        <v>885013.72050000005</v>
      </c>
      <c r="K64" s="23">
        <v>385</v>
      </c>
      <c r="L64" s="24">
        <f>K64*Тарифы!E24*$C$4</f>
        <v>123445.82250000001</v>
      </c>
      <c r="M64" s="37">
        <f t="shared" si="8"/>
        <v>4242</v>
      </c>
      <c r="N64" s="38">
        <f t="shared" si="8"/>
        <v>1008459.5430000001</v>
      </c>
      <c r="O64" s="37">
        <f t="shared" si="9"/>
        <v>4242</v>
      </c>
      <c r="P64" s="38">
        <f t="shared" si="9"/>
        <v>1008459.5430000001</v>
      </c>
      <c r="Q64" s="23">
        <v>140</v>
      </c>
      <c r="R64" s="24">
        <f>Q64*Тарифы!F24*$C$4</f>
        <v>32902.324000000001</v>
      </c>
      <c r="S64" s="23">
        <v>5</v>
      </c>
      <c r="T64" s="24">
        <f>S64*Тарифы!G24*$C$4</f>
        <v>1642.0040000000001</v>
      </c>
      <c r="U64" s="39">
        <f t="shared" si="10"/>
        <v>145</v>
      </c>
      <c r="V64" s="40">
        <f t="shared" si="10"/>
        <v>34544.328000000001</v>
      </c>
      <c r="W64" s="23">
        <v>2300.3470388286796</v>
      </c>
      <c r="X64" s="24">
        <f>W64*Тарифы!H24*$C$4</f>
        <v>1540366.4353550964</v>
      </c>
      <c r="Y64" s="23">
        <v>105</v>
      </c>
      <c r="Z64" s="24">
        <f>Y64*Тарифы!I24*$C$4</f>
        <v>98241.643500000006</v>
      </c>
      <c r="AA64" s="37">
        <f t="shared" si="11"/>
        <v>2405.3470388286796</v>
      </c>
      <c r="AB64" s="38">
        <f t="shared" si="11"/>
        <v>1638608.0788550964</v>
      </c>
      <c r="AC64" s="40">
        <f t="shared" si="12"/>
        <v>2681611.9498550966</v>
      </c>
      <c r="AF64" s="12"/>
      <c r="AG64" s="12"/>
    </row>
    <row r="65" spans="1:33">
      <c r="A65" s="41">
        <v>22</v>
      </c>
      <c r="B65" s="42" t="s">
        <v>89</v>
      </c>
      <c r="C65" s="23">
        <v>0</v>
      </c>
      <c r="D65" s="22">
        <f>C65*Тарифы!B25*$C$4</f>
        <v>0</v>
      </c>
      <c r="E65" s="23">
        <v>0</v>
      </c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>
        <v>0</v>
      </c>
      <c r="J65" s="24">
        <f>I65*Тарифы!D25*$C$4</f>
        <v>0</v>
      </c>
      <c r="K65" s="23">
        <v>0</v>
      </c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0</v>
      </c>
      <c r="X65" s="24">
        <f>W65*Тарифы!H25*$C$4</f>
        <v>0</v>
      </c>
      <c r="Y65" s="23">
        <v>0</v>
      </c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  <c r="AF65" s="12"/>
      <c r="AG65" s="12"/>
    </row>
    <row r="66" spans="1:33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  <c r="AF66" s="12"/>
      <c r="AG66" s="12"/>
    </row>
    <row r="67" spans="1:33">
      <c r="A67" s="41">
        <v>24</v>
      </c>
      <c r="B67" s="42" t="s">
        <v>91</v>
      </c>
      <c r="C67" s="23">
        <v>0</v>
      </c>
      <c r="D67" s="22">
        <f>C67*Тарифы!B27*$C$4</f>
        <v>0</v>
      </c>
      <c r="E67" s="23">
        <v>0</v>
      </c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>
        <v>0</v>
      </c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  <c r="AF67" s="12"/>
      <c r="AG67" s="12"/>
    </row>
    <row r="68" spans="1:33" s="10" customFormat="1">
      <c r="A68" s="43"/>
      <c r="B68" s="44" t="s">
        <v>107</v>
      </c>
      <c r="C68" s="37">
        <f t="shared" ref="C68:AC68" si="13">SUM(C44:C67)</f>
        <v>15799</v>
      </c>
      <c r="D68" s="38">
        <f t="shared" si="13"/>
        <v>5061515.0131000001</v>
      </c>
      <c r="E68" s="37">
        <f t="shared" si="13"/>
        <v>2954</v>
      </c>
      <c r="F68" s="38">
        <f t="shared" si="13"/>
        <v>1224715.0825</v>
      </c>
      <c r="G68" s="37">
        <f t="shared" si="13"/>
        <v>18753</v>
      </c>
      <c r="H68" s="38">
        <f t="shared" si="13"/>
        <v>6286230.0955999997</v>
      </c>
      <c r="I68" s="37">
        <f t="shared" si="13"/>
        <v>42271</v>
      </c>
      <c r="J68" s="38">
        <f t="shared" si="13"/>
        <v>15007827.9442</v>
      </c>
      <c r="K68" s="37">
        <f t="shared" si="13"/>
        <v>1804</v>
      </c>
      <c r="L68" s="38">
        <f t="shared" si="13"/>
        <v>804123.74770000007</v>
      </c>
      <c r="M68" s="37">
        <f t="shared" si="13"/>
        <v>44075</v>
      </c>
      <c r="N68" s="38">
        <f t="shared" si="13"/>
        <v>15811951.691900002</v>
      </c>
      <c r="O68" s="37">
        <f t="shared" si="13"/>
        <v>62828</v>
      </c>
      <c r="P68" s="38">
        <f t="shared" si="13"/>
        <v>22098181.787500001</v>
      </c>
      <c r="Q68" s="39">
        <f t="shared" si="13"/>
        <v>15535</v>
      </c>
      <c r="R68" s="40">
        <f t="shared" si="13"/>
        <v>5661576.6024999991</v>
      </c>
      <c r="S68" s="39">
        <f t="shared" si="13"/>
        <v>153</v>
      </c>
      <c r="T68" s="40">
        <f t="shared" si="13"/>
        <v>74928.271599999993</v>
      </c>
      <c r="U68" s="39">
        <f t="shared" si="13"/>
        <v>15688</v>
      </c>
      <c r="V68" s="40">
        <f t="shared" si="13"/>
        <v>5736504.8740999987</v>
      </c>
      <c r="W68" s="37">
        <f t="shared" si="13"/>
        <v>47167.346941086013</v>
      </c>
      <c r="X68" s="38">
        <f t="shared" si="13"/>
        <v>39294229.476199999</v>
      </c>
      <c r="Y68" s="37">
        <f t="shared" si="13"/>
        <v>2206</v>
      </c>
      <c r="Z68" s="38">
        <f t="shared" si="13"/>
        <v>2367382.1626000004</v>
      </c>
      <c r="AA68" s="37">
        <f t="shared" si="13"/>
        <v>49373.346941086013</v>
      </c>
      <c r="AB68" s="38">
        <f t="shared" si="13"/>
        <v>41661611.638800003</v>
      </c>
      <c r="AC68" s="40">
        <f t="shared" si="13"/>
        <v>69496298.300400004</v>
      </c>
      <c r="AF68" s="16"/>
    </row>
    <row r="71" spans="1:33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33" s="31" customFormat="1" ht="15.75">
      <c r="A72" s="130" t="s">
        <v>111</v>
      </c>
      <c r="B72" s="130"/>
      <c r="C72" s="130"/>
      <c r="D72" s="130"/>
      <c r="E72" s="130"/>
      <c r="F72" s="27">
        <f>F2</f>
        <v>150035</v>
      </c>
      <c r="G72" s="131" t="str">
        <f>VLOOKUP(F72,Списки!$A$1:$B$68,2,0)</f>
        <v>ГБУЗ "Поликлиника № 1"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33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33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33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33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33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33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33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2088</v>
      </c>
      <c r="J79" s="24">
        <f>J9+J44</f>
        <v>826724.80800000008</v>
      </c>
      <c r="K79" s="23">
        <f>K9+K44</f>
        <v>0</v>
      </c>
      <c r="L79" s="24">
        <f>L9+L44</f>
        <v>0</v>
      </c>
      <c r="M79" s="37">
        <f>I79+K79</f>
        <v>2088</v>
      </c>
      <c r="N79" s="38">
        <f>J79+L79</f>
        <v>826724.80800000008</v>
      </c>
      <c r="O79" s="37">
        <f>G79+M79</f>
        <v>2088</v>
      </c>
      <c r="P79" s="38">
        <f>H79+N79</f>
        <v>826724.80800000008</v>
      </c>
      <c r="Q79" s="23">
        <f>Q9+Q44</f>
        <v>300</v>
      </c>
      <c r="R79" s="24">
        <f>R9+R44</f>
        <v>121656.99</v>
      </c>
      <c r="S79" s="23">
        <f>S9+S44</f>
        <v>0</v>
      </c>
      <c r="T79" s="24">
        <f>T9+T44</f>
        <v>0</v>
      </c>
      <c r="U79" s="39">
        <f>Q79+S79</f>
        <v>300</v>
      </c>
      <c r="V79" s="40">
        <f>R79+T79</f>
        <v>121656.99</v>
      </c>
      <c r="W79" s="23">
        <f>W9+W44</f>
        <v>10967.044251423426</v>
      </c>
      <c r="X79" s="24">
        <f>X9+X44</f>
        <v>10462344.165086195</v>
      </c>
      <c r="Y79" s="23">
        <f>Y9+Y44</f>
        <v>0</v>
      </c>
      <c r="Z79" s="24">
        <f>Z9+Z44</f>
        <v>0</v>
      </c>
      <c r="AA79" s="37">
        <f>W79+Y79</f>
        <v>10967.044251423426</v>
      </c>
      <c r="AB79" s="38">
        <f>X79+Z79</f>
        <v>10462344.165086195</v>
      </c>
      <c r="AC79" s="40">
        <f>P79+V79+AB79</f>
        <v>11410725.963086195</v>
      </c>
    </row>
    <row r="80" spans="1:33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7677</v>
      </c>
      <c r="F80" s="24">
        <f t="shared" si="14"/>
        <v>3242235.0870000003</v>
      </c>
      <c r="G80" s="37">
        <f t="shared" ref="G80:H102" si="15">C80+E80</f>
        <v>7677</v>
      </c>
      <c r="H80" s="38">
        <f t="shared" si="15"/>
        <v>3242235.0870000003</v>
      </c>
      <c r="I80" s="23">
        <f t="shared" ref="I80:L95" si="16">I10+I45</f>
        <v>0</v>
      </c>
      <c r="J80" s="24">
        <f t="shared" si="16"/>
        <v>0</v>
      </c>
      <c r="K80" s="23">
        <f t="shared" si="16"/>
        <v>2968</v>
      </c>
      <c r="L80" s="24">
        <f t="shared" si="16"/>
        <v>1566861.5144000002</v>
      </c>
      <c r="M80" s="37">
        <f t="shared" ref="M80:N102" si="17">I80+K80</f>
        <v>2968</v>
      </c>
      <c r="N80" s="38">
        <f t="shared" si="17"/>
        <v>1566861.5144000002</v>
      </c>
      <c r="O80" s="37">
        <f t="shared" ref="O80:P102" si="18">G80+M80</f>
        <v>10645</v>
      </c>
      <c r="P80" s="38">
        <f t="shared" si="18"/>
        <v>4809096.601400001</v>
      </c>
      <c r="Q80" s="23">
        <f t="shared" ref="Q80:T95" si="19">Q10+Q45</f>
        <v>0</v>
      </c>
      <c r="R80" s="24">
        <f t="shared" si="19"/>
        <v>0</v>
      </c>
      <c r="S80" s="23">
        <f t="shared" si="19"/>
        <v>300</v>
      </c>
      <c r="T80" s="24">
        <f t="shared" si="19"/>
        <v>162208.41</v>
      </c>
      <c r="U80" s="39">
        <f t="shared" ref="U80:V102" si="20">Q80+S80</f>
        <v>300</v>
      </c>
      <c r="V80" s="40">
        <f t="shared" si="20"/>
        <v>162208.41</v>
      </c>
      <c r="W80" s="23">
        <f t="shared" ref="W80:Z95" si="21">W10+W45</f>
        <v>0</v>
      </c>
      <c r="X80" s="24">
        <f t="shared" si="21"/>
        <v>0</v>
      </c>
      <c r="Y80" s="23">
        <f t="shared" si="21"/>
        <v>4056</v>
      </c>
      <c r="Z80" s="24">
        <f t="shared" si="21"/>
        <v>4650646.5096000005</v>
      </c>
      <c r="AA80" s="37">
        <f t="shared" ref="AA80:AB102" si="22">W80+Y80</f>
        <v>4056</v>
      </c>
      <c r="AB80" s="38">
        <f t="shared" si="22"/>
        <v>4650646.5096000005</v>
      </c>
      <c r="AC80" s="40">
        <f t="shared" ref="AC80:AC102" si="23">P80+V80+AB80</f>
        <v>9621951.5210000016</v>
      </c>
    </row>
    <row r="81" spans="1:29">
      <c r="A81" s="41">
        <v>3</v>
      </c>
      <c r="B81" s="42" t="s">
        <v>70</v>
      </c>
      <c r="C81" s="21">
        <f t="shared" si="14"/>
        <v>33305</v>
      </c>
      <c r="D81" s="22">
        <f t="shared" si="14"/>
        <v>9327148.5124999993</v>
      </c>
      <c r="E81" s="23">
        <f t="shared" si="14"/>
        <v>0</v>
      </c>
      <c r="F81" s="24">
        <f t="shared" si="14"/>
        <v>0</v>
      </c>
      <c r="G81" s="37">
        <f t="shared" si="15"/>
        <v>33305</v>
      </c>
      <c r="H81" s="38">
        <f t="shared" si="15"/>
        <v>9327148.5124999993</v>
      </c>
      <c r="I81" s="23">
        <f t="shared" si="16"/>
        <v>93233</v>
      </c>
      <c r="J81" s="24">
        <f t="shared" si="16"/>
        <v>32637880.5207</v>
      </c>
      <c r="K81" s="23">
        <f t="shared" si="16"/>
        <v>0</v>
      </c>
      <c r="L81" s="24">
        <f t="shared" si="16"/>
        <v>0</v>
      </c>
      <c r="M81" s="37">
        <f t="shared" si="17"/>
        <v>93233</v>
      </c>
      <c r="N81" s="38">
        <f t="shared" si="17"/>
        <v>32637880.5207</v>
      </c>
      <c r="O81" s="37">
        <f t="shared" si="18"/>
        <v>126538</v>
      </c>
      <c r="P81" s="38">
        <f t="shared" si="18"/>
        <v>41965029.033199996</v>
      </c>
      <c r="Q81" s="23">
        <f t="shared" si="19"/>
        <v>46430</v>
      </c>
      <c r="R81" s="24">
        <f t="shared" si="19"/>
        <v>16647012.200000001</v>
      </c>
      <c r="S81" s="23">
        <f t="shared" si="19"/>
        <v>0</v>
      </c>
      <c r="T81" s="24">
        <f t="shared" si="19"/>
        <v>0</v>
      </c>
      <c r="U81" s="39">
        <f t="shared" si="20"/>
        <v>46430</v>
      </c>
      <c r="V81" s="40">
        <f t="shared" si="20"/>
        <v>16647012.200000001</v>
      </c>
      <c r="W81" s="23">
        <f t="shared" si="21"/>
        <v>85305.889595366403</v>
      </c>
      <c r="X81" s="24">
        <f t="shared" si="21"/>
        <v>63382779.274105847</v>
      </c>
      <c r="Y81" s="23">
        <f t="shared" si="21"/>
        <v>0</v>
      </c>
      <c r="Z81" s="24">
        <f t="shared" si="21"/>
        <v>0</v>
      </c>
      <c r="AA81" s="37">
        <f t="shared" si="22"/>
        <v>85305.889595366403</v>
      </c>
      <c r="AB81" s="38">
        <f t="shared" si="22"/>
        <v>63382779.274105847</v>
      </c>
      <c r="AC81" s="40">
        <f t="shared" si="23"/>
        <v>121994820.50730585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1666</v>
      </c>
      <c r="J82" s="24">
        <f t="shared" si="16"/>
        <v>583213.12140000006</v>
      </c>
      <c r="K82" s="23">
        <f t="shared" si="16"/>
        <v>0</v>
      </c>
      <c r="L82" s="24">
        <f t="shared" si="16"/>
        <v>0</v>
      </c>
      <c r="M82" s="37">
        <f t="shared" si="17"/>
        <v>1666</v>
      </c>
      <c r="N82" s="38">
        <f t="shared" si="17"/>
        <v>583213.12140000006</v>
      </c>
      <c r="O82" s="37">
        <f t="shared" si="18"/>
        <v>1666</v>
      </c>
      <c r="P82" s="38">
        <f t="shared" si="18"/>
        <v>583213.12140000006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2358.9533729421864</v>
      </c>
      <c r="X82" s="24">
        <f t="shared" si="21"/>
        <v>1752716.2739209449</v>
      </c>
      <c r="Y82" s="23">
        <f t="shared" si="21"/>
        <v>0</v>
      </c>
      <c r="Z82" s="24">
        <f t="shared" si="21"/>
        <v>0</v>
      </c>
      <c r="AA82" s="37">
        <f t="shared" si="22"/>
        <v>2358.9533729421864</v>
      </c>
      <c r="AB82" s="38">
        <f t="shared" si="22"/>
        <v>1752716.2739209449</v>
      </c>
      <c r="AC82" s="40">
        <f t="shared" si="23"/>
        <v>2335929.395320945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612</v>
      </c>
      <c r="J83" s="24">
        <f t="shared" si="16"/>
        <v>214241.55479999998</v>
      </c>
      <c r="K83" s="23">
        <f t="shared" si="16"/>
        <v>0</v>
      </c>
      <c r="L83" s="24">
        <f t="shared" si="16"/>
        <v>0</v>
      </c>
      <c r="M83" s="37">
        <f t="shared" si="17"/>
        <v>612</v>
      </c>
      <c r="N83" s="38">
        <f t="shared" si="17"/>
        <v>214241.55479999998</v>
      </c>
      <c r="O83" s="37">
        <f t="shared" si="18"/>
        <v>612</v>
      </c>
      <c r="P83" s="38">
        <f t="shared" si="18"/>
        <v>214241.55479999998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1696.1011894396447</v>
      </c>
      <c r="X83" s="24">
        <f t="shared" si="21"/>
        <v>1260213.1907506736</v>
      </c>
      <c r="Y83" s="23">
        <f t="shared" si="21"/>
        <v>0</v>
      </c>
      <c r="Z83" s="24">
        <f t="shared" si="21"/>
        <v>0</v>
      </c>
      <c r="AA83" s="37">
        <f t="shared" si="22"/>
        <v>1696.1011894396447</v>
      </c>
      <c r="AB83" s="38">
        <f t="shared" si="22"/>
        <v>1260213.1907506736</v>
      </c>
      <c r="AC83" s="40">
        <f t="shared" si="23"/>
        <v>1474454.7455506737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1225</v>
      </c>
      <c r="J86" s="24">
        <f t="shared" si="16"/>
        <v>821013.37500000012</v>
      </c>
      <c r="K86" s="23">
        <f t="shared" si="16"/>
        <v>0</v>
      </c>
      <c r="L86" s="24">
        <f t="shared" si="16"/>
        <v>0</v>
      </c>
      <c r="M86" s="37">
        <f t="shared" si="17"/>
        <v>1225</v>
      </c>
      <c r="N86" s="38">
        <f t="shared" si="17"/>
        <v>821013.37500000012</v>
      </c>
      <c r="O86" s="37">
        <f t="shared" si="18"/>
        <v>1225</v>
      </c>
      <c r="P86" s="38">
        <f t="shared" si="18"/>
        <v>821013.37500000012</v>
      </c>
      <c r="Q86" s="23">
        <f t="shared" si="19"/>
        <v>180</v>
      </c>
      <c r="R86" s="24">
        <f t="shared" si="19"/>
        <v>124049.016</v>
      </c>
      <c r="S86" s="23">
        <f t="shared" si="19"/>
        <v>0</v>
      </c>
      <c r="T86" s="24">
        <f t="shared" si="19"/>
        <v>0</v>
      </c>
      <c r="U86" s="39">
        <f t="shared" si="20"/>
        <v>180</v>
      </c>
      <c r="V86" s="40">
        <f t="shared" si="20"/>
        <v>124049.016</v>
      </c>
      <c r="W86" s="23">
        <f t="shared" si="21"/>
        <v>1593.7747088235292</v>
      </c>
      <c r="X86" s="24">
        <f t="shared" si="21"/>
        <v>2061346.6108724524</v>
      </c>
      <c r="Y86" s="23">
        <f t="shared" si="21"/>
        <v>0</v>
      </c>
      <c r="Z86" s="24">
        <f t="shared" si="21"/>
        <v>0</v>
      </c>
      <c r="AA86" s="37">
        <f t="shared" si="22"/>
        <v>1593.7747088235292</v>
      </c>
      <c r="AB86" s="38">
        <f t="shared" si="22"/>
        <v>2061346.6108724524</v>
      </c>
      <c r="AC86" s="40">
        <f t="shared" si="23"/>
        <v>3006409.0018724524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120</v>
      </c>
      <c r="J87" s="24">
        <f t="shared" si="16"/>
        <v>75116.495999999999</v>
      </c>
      <c r="K87" s="23">
        <f t="shared" si="16"/>
        <v>0</v>
      </c>
      <c r="L87" s="24">
        <f t="shared" si="16"/>
        <v>0</v>
      </c>
      <c r="M87" s="37">
        <f t="shared" si="17"/>
        <v>120</v>
      </c>
      <c r="N87" s="38">
        <f t="shared" si="17"/>
        <v>75116.495999999999</v>
      </c>
      <c r="O87" s="37">
        <f t="shared" si="18"/>
        <v>120</v>
      </c>
      <c r="P87" s="38">
        <f t="shared" si="18"/>
        <v>75116.495999999999</v>
      </c>
      <c r="Q87" s="23">
        <f t="shared" si="19"/>
        <v>150</v>
      </c>
      <c r="R87" s="24">
        <f t="shared" si="19"/>
        <v>96168.345000000001</v>
      </c>
      <c r="S87" s="23">
        <f t="shared" si="19"/>
        <v>0</v>
      </c>
      <c r="T87" s="24">
        <f t="shared" si="19"/>
        <v>0</v>
      </c>
      <c r="U87" s="39">
        <f t="shared" si="20"/>
        <v>150</v>
      </c>
      <c r="V87" s="40">
        <f t="shared" si="20"/>
        <v>96168.345000000001</v>
      </c>
      <c r="W87" s="23">
        <f t="shared" si="21"/>
        <v>1911.2353610764608</v>
      </c>
      <c r="X87" s="24">
        <f t="shared" si="21"/>
        <v>2419347.7936131237</v>
      </c>
      <c r="Y87" s="23">
        <f t="shared" si="21"/>
        <v>0</v>
      </c>
      <c r="Z87" s="24">
        <f t="shared" si="21"/>
        <v>0</v>
      </c>
      <c r="AA87" s="37">
        <f t="shared" si="22"/>
        <v>1911.2353610764608</v>
      </c>
      <c r="AB87" s="38">
        <f t="shared" si="22"/>
        <v>2419347.7936131237</v>
      </c>
      <c r="AC87" s="40">
        <f t="shared" si="23"/>
        <v>2590632.6346131237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300</v>
      </c>
      <c r="F88" s="24">
        <f t="shared" si="14"/>
        <v>105328.85999999999</v>
      </c>
      <c r="G88" s="37">
        <f t="shared" si="15"/>
        <v>300</v>
      </c>
      <c r="H88" s="38">
        <f t="shared" si="15"/>
        <v>105328.85999999999</v>
      </c>
      <c r="I88" s="23">
        <f t="shared" si="16"/>
        <v>6652</v>
      </c>
      <c r="J88" s="24">
        <f t="shared" si="16"/>
        <v>2718182.8128000004</v>
      </c>
      <c r="K88" s="23">
        <f t="shared" si="16"/>
        <v>100</v>
      </c>
      <c r="L88" s="24">
        <f t="shared" si="16"/>
        <v>43887.479999999996</v>
      </c>
      <c r="M88" s="37">
        <f t="shared" si="17"/>
        <v>6752</v>
      </c>
      <c r="N88" s="38">
        <f t="shared" si="17"/>
        <v>2762070.2928000004</v>
      </c>
      <c r="O88" s="37">
        <f t="shared" si="18"/>
        <v>7052</v>
      </c>
      <c r="P88" s="38">
        <f t="shared" si="18"/>
        <v>2867399.1528000003</v>
      </c>
      <c r="Q88" s="23">
        <f t="shared" si="19"/>
        <v>1500</v>
      </c>
      <c r="R88" s="24">
        <f t="shared" si="19"/>
        <v>627777.15000000014</v>
      </c>
      <c r="S88" s="23">
        <f t="shared" si="19"/>
        <v>30</v>
      </c>
      <c r="T88" s="24">
        <f t="shared" si="19"/>
        <v>13484.834999999999</v>
      </c>
      <c r="U88" s="39">
        <f t="shared" si="20"/>
        <v>1530</v>
      </c>
      <c r="V88" s="40">
        <f t="shared" si="20"/>
        <v>641261.9850000001</v>
      </c>
      <c r="W88" s="23">
        <f t="shared" si="21"/>
        <v>10857.959057526052</v>
      </c>
      <c r="X88" s="24">
        <f t="shared" si="21"/>
        <v>10059485.378557798</v>
      </c>
      <c r="Y88" s="23">
        <f t="shared" si="21"/>
        <v>650</v>
      </c>
      <c r="Z88" s="24">
        <f t="shared" si="21"/>
        <v>643936.47500000009</v>
      </c>
      <c r="AA88" s="37">
        <f t="shared" si="22"/>
        <v>11507.959057526052</v>
      </c>
      <c r="AB88" s="38">
        <f t="shared" si="22"/>
        <v>10703421.853557797</v>
      </c>
      <c r="AC88" s="40">
        <f t="shared" si="23"/>
        <v>14212082.991357798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1686</v>
      </c>
      <c r="J89" s="24">
        <f t="shared" si="16"/>
        <v>883580.33400000003</v>
      </c>
      <c r="K89" s="23">
        <f t="shared" si="16"/>
        <v>0</v>
      </c>
      <c r="L89" s="24">
        <f t="shared" si="16"/>
        <v>0</v>
      </c>
      <c r="M89" s="37">
        <f t="shared" si="17"/>
        <v>1686</v>
      </c>
      <c r="N89" s="38">
        <f t="shared" si="17"/>
        <v>883580.33400000003</v>
      </c>
      <c r="O89" s="37">
        <f t="shared" si="18"/>
        <v>1686</v>
      </c>
      <c r="P89" s="38">
        <f t="shared" si="18"/>
        <v>883580.33400000003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2785.6154760511554</v>
      </c>
      <c r="X89" s="24">
        <f t="shared" si="21"/>
        <v>2682974.1811666461</v>
      </c>
      <c r="Y89" s="23">
        <f t="shared" si="21"/>
        <v>0</v>
      </c>
      <c r="Z89" s="24">
        <f t="shared" si="21"/>
        <v>0</v>
      </c>
      <c r="AA89" s="37">
        <f t="shared" si="22"/>
        <v>2785.6154760511554</v>
      </c>
      <c r="AB89" s="38">
        <f t="shared" si="22"/>
        <v>2682974.1811666461</v>
      </c>
      <c r="AC89" s="40">
        <f t="shared" si="23"/>
        <v>3566554.5151666459</v>
      </c>
    </row>
    <row r="90" spans="1:29">
      <c r="A90" s="41">
        <v>12</v>
      </c>
      <c r="B90" s="42" t="s">
        <v>79</v>
      </c>
      <c r="C90" s="21">
        <f t="shared" si="14"/>
        <v>3369</v>
      </c>
      <c r="D90" s="22">
        <f t="shared" si="14"/>
        <v>1004475.4356</v>
      </c>
      <c r="E90" s="23">
        <f t="shared" si="14"/>
        <v>350</v>
      </c>
      <c r="F90" s="24">
        <f t="shared" si="14"/>
        <v>104776.94500000001</v>
      </c>
      <c r="G90" s="37">
        <f t="shared" si="15"/>
        <v>3719</v>
      </c>
      <c r="H90" s="38">
        <f t="shared" si="15"/>
        <v>1109252.3806</v>
      </c>
      <c r="I90" s="23">
        <f t="shared" si="16"/>
        <v>3889</v>
      </c>
      <c r="J90" s="24">
        <f t="shared" si="16"/>
        <v>1449393.3545000004</v>
      </c>
      <c r="K90" s="23">
        <f t="shared" si="16"/>
        <v>100</v>
      </c>
      <c r="L90" s="24">
        <f t="shared" si="16"/>
        <v>37420.11</v>
      </c>
      <c r="M90" s="37">
        <f t="shared" si="17"/>
        <v>3989</v>
      </c>
      <c r="N90" s="38">
        <f t="shared" si="17"/>
        <v>1486813.4645000005</v>
      </c>
      <c r="O90" s="37">
        <f t="shared" si="18"/>
        <v>7708</v>
      </c>
      <c r="P90" s="38">
        <f t="shared" si="18"/>
        <v>2596065.8451000005</v>
      </c>
      <c r="Q90" s="23">
        <f t="shared" si="19"/>
        <v>2000</v>
      </c>
      <c r="R90" s="24">
        <f t="shared" si="19"/>
        <v>763435.4</v>
      </c>
      <c r="S90" s="23">
        <f t="shared" si="19"/>
        <v>30</v>
      </c>
      <c r="T90" s="24">
        <f t="shared" si="19"/>
        <v>11497.940999999999</v>
      </c>
      <c r="U90" s="39">
        <f t="shared" si="20"/>
        <v>2030</v>
      </c>
      <c r="V90" s="40">
        <f t="shared" si="20"/>
        <v>774933.34100000001</v>
      </c>
      <c r="W90" s="23">
        <f t="shared" si="21"/>
        <v>10519.670607401817</v>
      </c>
      <c r="X90" s="24">
        <f t="shared" si="21"/>
        <v>9167105.0110221896</v>
      </c>
      <c r="Y90" s="23">
        <f t="shared" si="21"/>
        <v>300</v>
      </c>
      <c r="Z90" s="24">
        <f t="shared" si="21"/>
        <v>261427.53000000003</v>
      </c>
      <c r="AA90" s="37">
        <f t="shared" si="22"/>
        <v>10819.670607401817</v>
      </c>
      <c r="AB90" s="38">
        <f t="shared" si="22"/>
        <v>9428532.541022189</v>
      </c>
      <c r="AC90" s="40">
        <f t="shared" si="23"/>
        <v>12799531.727122189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2637</v>
      </c>
      <c r="J91" s="24">
        <f t="shared" si="16"/>
        <v>982784.84850000008</v>
      </c>
      <c r="K91" s="23">
        <f t="shared" si="16"/>
        <v>350</v>
      </c>
      <c r="L91" s="24">
        <f t="shared" si="16"/>
        <v>130970.38499999999</v>
      </c>
      <c r="M91" s="37">
        <f t="shared" si="17"/>
        <v>2987</v>
      </c>
      <c r="N91" s="38">
        <f t="shared" si="17"/>
        <v>1113755.2335000001</v>
      </c>
      <c r="O91" s="37">
        <f t="shared" si="18"/>
        <v>2987</v>
      </c>
      <c r="P91" s="38">
        <f t="shared" si="18"/>
        <v>1113755.2335000001</v>
      </c>
      <c r="Q91" s="23">
        <f t="shared" si="19"/>
        <v>1500</v>
      </c>
      <c r="R91" s="24">
        <f t="shared" si="19"/>
        <v>572576.55000000005</v>
      </c>
      <c r="S91" s="23">
        <f t="shared" si="19"/>
        <v>40</v>
      </c>
      <c r="T91" s="24">
        <f t="shared" si="19"/>
        <v>15330.588</v>
      </c>
      <c r="U91" s="39">
        <f t="shared" si="20"/>
        <v>1540</v>
      </c>
      <c r="V91" s="40">
        <f t="shared" si="20"/>
        <v>587907.13800000004</v>
      </c>
      <c r="W91" s="23">
        <f t="shared" si="21"/>
        <v>3925.8280155088687</v>
      </c>
      <c r="X91" s="24">
        <f t="shared" si="21"/>
        <v>3421065.0709976177</v>
      </c>
      <c r="Y91" s="23">
        <f t="shared" si="21"/>
        <v>385</v>
      </c>
      <c r="Z91" s="24">
        <f t="shared" si="21"/>
        <v>335498.66350000002</v>
      </c>
      <c r="AA91" s="37">
        <f t="shared" si="22"/>
        <v>4310.8280155088687</v>
      </c>
      <c r="AB91" s="38">
        <f t="shared" si="22"/>
        <v>3756563.7344976179</v>
      </c>
      <c r="AC91" s="40">
        <f t="shared" si="23"/>
        <v>5458226.1059976183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1740</v>
      </c>
      <c r="J95" s="24">
        <f t="shared" si="16"/>
        <v>648481.47</v>
      </c>
      <c r="K95" s="23">
        <f t="shared" si="16"/>
        <v>0</v>
      </c>
      <c r="L95" s="24">
        <f t="shared" si="16"/>
        <v>0</v>
      </c>
      <c r="M95" s="37">
        <f t="shared" si="17"/>
        <v>1740</v>
      </c>
      <c r="N95" s="38">
        <f t="shared" si="17"/>
        <v>648481.47</v>
      </c>
      <c r="O95" s="37">
        <f t="shared" si="18"/>
        <v>1740</v>
      </c>
      <c r="P95" s="38">
        <f t="shared" si="18"/>
        <v>648481.47</v>
      </c>
      <c r="Q95" s="23">
        <f t="shared" si="19"/>
        <v>175</v>
      </c>
      <c r="R95" s="24">
        <f t="shared" si="19"/>
        <v>66800.597500000003</v>
      </c>
      <c r="S95" s="23">
        <f t="shared" si="19"/>
        <v>0</v>
      </c>
      <c r="T95" s="24">
        <f t="shared" si="19"/>
        <v>0</v>
      </c>
      <c r="U95" s="39">
        <f t="shared" si="20"/>
        <v>175</v>
      </c>
      <c r="V95" s="40">
        <f t="shared" si="20"/>
        <v>66800.597500000003</v>
      </c>
      <c r="W95" s="23">
        <f t="shared" si="21"/>
        <v>2592.791067309623</v>
      </c>
      <c r="X95" s="24">
        <f t="shared" si="21"/>
        <v>2259423.2151093949</v>
      </c>
      <c r="Y95" s="23">
        <f t="shared" si="21"/>
        <v>0</v>
      </c>
      <c r="Z95" s="24">
        <f t="shared" si="21"/>
        <v>0</v>
      </c>
      <c r="AA95" s="37">
        <f t="shared" si="22"/>
        <v>2592.791067309623</v>
      </c>
      <c r="AB95" s="38">
        <f t="shared" si="22"/>
        <v>2259423.2151093949</v>
      </c>
      <c r="AC95" s="40">
        <f t="shared" si="23"/>
        <v>2974705.2826093948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1530</v>
      </c>
      <c r="J96" s="24">
        <f t="shared" si="25"/>
        <v>457147.78199999995</v>
      </c>
      <c r="K96" s="23">
        <f t="shared" si="25"/>
        <v>0</v>
      </c>
      <c r="L96" s="24">
        <f t="shared" si="25"/>
        <v>0</v>
      </c>
      <c r="M96" s="37">
        <f t="shared" si="17"/>
        <v>1530</v>
      </c>
      <c r="N96" s="38">
        <f t="shared" si="17"/>
        <v>457147.78199999995</v>
      </c>
      <c r="O96" s="37">
        <f t="shared" si="18"/>
        <v>1530</v>
      </c>
      <c r="P96" s="38">
        <f t="shared" si="18"/>
        <v>457147.78199999995</v>
      </c>
      <c r="Q96" s="23">
        <f t="shared" ref="Q96:T102" si="26">Q26+Q61</f>
        <v>700</v>
      </c>
      <c r="R96" s="24">
        <f t="shared" si="26"/>
        <v>214210.36</v>
      </c>
      <c r="S96" s="23">
        <f t="shared" si="26"/>
        <v>0</v>
      </c>
      <c r="T96" s="24">
        <f t="shared" si="26"/>
        <v>0</v>
      </c>
      <c r="U96" s="39">
        <f t="shared" si="20"/>
        <v>700</v>
      </c>
      <c r="V96" s="40">
        <f t="shared" si="20"/>
        <v>214210.36</v>
      </c>
      <c r="W96" s="23">
        <f t="shared" ref="W96:Z102" si="27">W26+W61</f>
        <v>5578.4329359596841</v>
      </c>
      <c r="X96" s="24">
        <f t="shared" si="27"/>
        <v>3377260.8396478025</v>
      </c>
      <c r="Y96" s="23">
        <f t="shared" si="27"/>
        <v>0</v>
      </c>
      <c r="Z96" s="24">
        <f t="shared" si="27"/>
        <v>0</v>
      </c>
      <c r="AA96" s="37">
        <f t="shared" si="22"/>
        <v>5578.4329359596841</v>
      </c>
      <c r="AB96" s="38">
        <f t="shared" si="22"/>
        <v>3377260.8396478025</v>
      </c>
      <c r="AC96" s="40">
        <f t="shared" si="23"/>
        <v>4048618.9816478025</v>
      </c>
    </row>
    <row r="97" spans="1:29">
      <c r="A97" s="41">
        <v>19</v>
      </c>
      <c r="B97" s="42" t="s">
        <v>86</v>
      </c>
      <c r="C97" s="21">
        <f t="shared" si="24"/>
        <v>19565</v>
      </c>
      <c r="D97" s="22">
        <f t="shared" si="24"/>
        <v>7686407.6380000003</v>
      </c>
      <c r="E97" s="23">
        <f t="shared" si="24"/>
        <v>0</v>
      </c>
      <c r="F97" s="24">
        <f t="shared" si="24"/>
        <v>0</v>
      </c>
      <c r="G97" s="37">
        <f t="shared" si="15"/>
        <v>19565</v>
      </c>
      <c r="H97" s="38">
        <f t="shared" si="15"/>
        <v>7686407.6380000003</v>
      </c>
      <c r="I97" s="23">
        <f t="shared" si="25"/>
        <v>11546</v>
      </c>
      <c r="J97" s="24">
        <f t="shared" si="25"/>
        <v>5670026.9989999998</v>
      </c>
      <c r="K97" s="23">
        <f t="shared" si="25"/>
        <v>0</v>
      </c>
      <c r="L97" s="24">
        <f t="shared" si="25"/>
        <v>0</v>
      </c>
      <c r="M97" s="37">
        <f t="shared" si="17"/>
        <v>11546</v>
      </c>
      <c r="N97" s="38">
        <f t="shared" si="17"/>
        <v>5670026.9989999998</v>
      </c>
      <c r="O97" s="37">
        <f t="shared" si="18"/>
        <v>31111</v>
      </c>
      <c r="P97" s="38">
        <f t="shared" si="18"/>
        <v>13356434.637</v>
      </c>
      <c r="Q97" s="23">
        <f t="shared" si="26"/>
        <v>1300</v>
      </c>
      <c r="R97" s="24">
        <f t="shared" si="26"/>
        <v>653867.76000000013</v>
      </c>
      <c r="S97" s="23">
        <f t="shared" si="26"/>
        <v>0</v>
      </c>
      <c r="T97" s="24">
        <f t="shared" si="26"/>
        <v>0</v>
      </c>
      <c r="U97" s="39">
        <f t="shared" si="20"/>
        <v>1300</v>
      </c>
      <c r="V97" s="40">
        <f t="shared" si="20"/>
        <v>653867.76000000013</v>
      </c>
      <c r="W97" s="23">
        <f t="shared" si="27"/>
        <v>8237.6304268863551</v>
      </c>
      <c r="X97" s="24">
        <f t="shared" si="27"/>
        <v>11787843.200113703</v>
      </c>
      <c r="Y97" s="23">
        <f t="shared" si="27"/>
        <v>0</v>
      </c>
      <c r="Z97" s="24">
        <f t="shared" si="27"/>
        <v>0</v>
      </c>
      <c r="AA97" s="37">
        <f t="shared" si="22"/>
        <v>8237.6304268863551</v>
      </c>
      <c r="AB97" s="38">
        <f t="shared" si="22"/>
        <v>11787843.200113703</v>
      </c>
      <c r="AC97" s="40">
        <f t="shared" si="23"/>
        <v>25798145.597113702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0</v>
      </c>
      <c r="F98" s="24">
        <f t="shared" si="24"/>
        <v>0</v>
      </c>
      <c r="G98" s="37">
        <f t="shared" si="15"/>
        <v>0</v>
      </c>
      <c r="H98" s="38">
        <f t="shared" si="15"/>
        <v>0</v>
      </c>
      <c r="I98" s="23">
        <f t="shared" si="25"/>
        <v>8498</v>
      </c>
      <c r="J98" s="24">
        <f t="shared" si="25"/>
        <v>2444148.8708000001</v>
      </c>
      <c r="K98" s="23">
        <f t="shared" si="25"/>
        <v>510</v>
      </c>
      <c r="L98" s="24">
        <f t="shared" si="25"/>
        <v>151667.88</v>
      </c>
      <c r="M98" s="37">
        <f t="shared" si="17"/>
        <v>9008</v>
      </c>
      <c r="N98" s="38">
        <f t="shared" si="17"/>
        <v>2595816.7508</v>
      </c>
      <c r="O98" s="37">
        <f t="shared" si="18"/>
        <v>9008</v>
      </c>
      <c r="P98" s="38">
        <f t="shared" si="18"/>
        <v>2595816.7508</v>
      </c>
      <c r="Q98" s="23">
        <f t="shared" si="26"/>
        <v>755</v>
      </c>
      <c r="R98" s="24">
        <f t="shared" si="26"/>
        <v>222404.95549999998</v>
      </c>
      <c r="S98" s="23">
        <f t="shared" si="26"/>
        <v>20</v>
      </c>
      <c r="T98" s="24">
        <f t="shared" si="26"/>
        <v>6091.9040000000005</v>
      </c>
      <c r="U98" s="39">
        <f t="shared" si="20"/>
        <v>775</v>
      </c>
      <c r="V98" s="40">
        <f t="shared" si="20"/>
        <v>228496.85949999999</v>
      </c>
      <c r="W98" s="23">
        <f t="shared" si="27"/>
        <v>10702.405291616133</v>
      </c>
      <c r="X98" s="24">
        <f t="shared" si="27"/>
        <v>9719028.6945228633</v>
      </c>
      <c r="Y98" s="23">
        <f t="shared" si="27"/>
        <v>510</v>
      </c>
      <c r="Z98" s="24">
        <f t="shared" si="27"/>
        <v>477173.69700000004</v>
      </c>
      <c r="AA98" s="37">
        <f t="shared" si="22"/>
        <v>11212.405291616133</v>
      </c>
      <c r="AB98" s="38">
        <f t="shared" si="22"/>
        <v>10196202.391522864</v>
      </c>
      <c r="AC98" s="40">
        <f t="shared" si="23"/>
        <v>13020516.001822863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0</v>
      </c>
      <c r="F99" s="24">
        <f t="shared" si="24"/>
        <v>0</v>
      </c>
      <c r="G99" s="37">
        <f t="shared" si="15"/>
        <v>0</v>
      </c>
      <c r="H99" s="38">
        <f t="shared" si="15"/>
        <v>0</v>
      </c>
      <c r="I99" s="23">
        <f t="shared" si="25"/>
        <v>13774</v>
      </c>
      <c r="J99" s="24">
        <f t="shared" si="25"/>
        <v>3160533.8310000002</v>
      </c>
      <c r="K99" s="23">
        <f t="shared" si="25"/>
        <v>1100</v>
      </c>
      <c r="L99" s="24">
        <f t="shared" si="25"/>
        <v>352702.35000000003</v>
      </c>
      <c r="M99" s="37">
        <f t="shared" si="17"/>
        <v>14874</v>
      </c>
      <c r="N99" s="38">
        <f t="shared" si="17"/>
        <v>3513236.1810000003</v>
      </c>
      <c r="O99" s="37">
        <f t="shared" si="18"/>
        <v>14874</v>
      </c>
      <c r="P99" s="38">
        <f t="shared" si="18"/>
        <v>3513236.1810000003</v>
      </c>
      <c r="Q99" s="23">
        <f t="shared" si="26"/>
        <v>500</v>
      </c>
      <c r="R99" s="24">
        <f t="shared" si="26"/>
        <v>117508.29999999999</v>
      </c>
      <c r="S99" s="23">
        <f t="shared" si="26"/>
        <v>15</v>
      </c>
      <c r="T99" s="24">
        <f t="shared" si="26"/>
        <v>4926.0120000000006</v>
      </c>
      <c r="U99" s="39">
        <f t="shared" si="20"/>
        <v>515</v>
      </c>
      <c r="V99" s="40">
        <f t="shared" si="20"/>
        <v>122434.31199999999</v>
      </c>
      <c r="W99" s="23">
        <f t="shared" si="27"/>
        <v>8099.1761131632311</v>
      </c>
      <c r="X99" s="24">
        <f t="shared" si="27"/>
        <v>5423398.6560127595</v>
      </c>
      <c r="Y99" s="23">
        <f t="shared" si="27"/>
        <v>295</v>
      </c>
      <c r="Z99" s="24">
        <f t="shared" si="27"/>
        <v>276012.2365</v>
      </c>
      <c r="AA99" s="37">
        <f t="shared" si="22"/>
        <v>8394.1761131632302</v>
      </c>
      <c r="AB99" s="38">
        <f t="shared" si="22"/>
        <v>5699410.8925127592</v>
      </c>
      <c r="AC99" s="40">
        <f t="shared" si="23"/>
        <v>9335081.3855127599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56239</v>
      </c>
      <c r="D103" s="38">
        <f t="shared" si="28"/>
        <v>18018031.586099997</v>
      </c>
      <c r="E103" s="37">
        <f t="shared" si="28"/>
        <v>8327</v>
      </c>
      <c r="F103" s="38">
        <f t="shared" si="28"/>
        <v>3452340.892</v>
      </c>
      <c r="G103" s="37">
        <f t="shared" si="28"/>
        <v>64566</v>
      </c>
      <c r="H103" s="38">
        <f t="shared" si="28"/>
        <v>21470372.478100002</v>
      </c>
      <c r="I103" s="37">
        <f t="shared" si="28"/>
        <v>150896</v>
      </c>
      <c r="J103" s="38">
        <f t="shared" si="28"/>
        <v>53572470.178499989</v>
      </c>
      <c r="K103" s="37">
        <f t="shared" si="28"/>
        <v>5128</v>
      </c>
      <c r="L103" s="38">
        <f t="shared" si="28"/>
        <v>2283509.7194000003</v>
      </c>
      <c r="M103" s="37">
        <f t="shared" si="28"/>
        <v>156024</v>
      </c>
      <c r="N103" s="38">
        <f t="shared" si="28"/>
        <v>55855979.8979</v>
      </c>
      <c r="O103" s="37">
        <f t="shared" si="28"/>
        <v>220590</v>
      </c>
      <c r="P103" s="38">
        <f t="shared" si="28"/>
        <v>77326352.375999987</v>
      </c>
      <c r="Q103" s="39">
        <f t="shared" si="28"/>
        <v>55490</v>
      </c>
      <c r="R103" s="40">
        <f t="shared" si="28"/>
        <v>20227467.623999998</v>
      </c>
      <c r="S103" s="39">
        <f t="shared" si="28"/>
        <v>435</v>
      </c>
      <c r="T103" s="40">
        <f t="shared" si="28"/>
        <v>213539.68999999997</v>
      </c>
      <c r="U103" s="39">
        <f t="shared" si="28"/>
        <v>55925</v>
      </c>
      <c r="V103" s="40">
        <f t="shared" si="28"/>
        <v>20441007.313999999</v>
      </c>
      <c r="W103" s="37">
        <f t="shared" si="28"/>
        <v>167132.50747049457</v>
      </c>
      <c r="X103" s="38">
        <f t="shared" si="28"/>
        <v>139236331.5555</v>
      </c>
      <c r="Y103" s="37">
        <f t="shared" si="28"/>
        <v>6196</v>
      </c>
      <c r="Z103" s="38">
        <f t="shared" si="28"/>
        <v>6644695.1115999995</v>
      </c>
      <c r="AA103" s="37">
        <f t="shared" si="28"/>
        <v>173328.50747049457</v>
      </c>
      <c r="AB103" s="38">
        <f t="shared" si="28"/>
        <v>145881026.66710001</v>
      </c>
      <c r="AC103" s="40">
        <f t="shared" si="28"/>
        <v>243648386.35710001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G103"/>
  <sheetViews>
    <sheetView topLeftCell="A34" zoomScale="70" zoomScaleNormal="70" workbookViewId="0">
      <selection activeCell="R42" sqref="R42:R43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4.7109375" style="15" customWidth="1"/>
    <col min="25" max="25" width="11.140625" style="12" customWidth="1"/>
    <col min="26" max="26" width="11.140625" style="15" customWidth="1"/>
    <col min="27" max="27" width="11.140625" style="12" customWidth="1"/>
    <col min="28" max="28" width="14.140625" style="15" customWidth="1"/>
    <col min="29" max="29" width="12.42578125" style="15" customWidth="1"/>
  </cols>
  <sheetData>
    <row r="1" spans="1:33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33" s="31" customFormat="1" ht="15.75">
      <c r="A2" s="130" t="s">
        <v>111</v>
      </c>
      <c r="B2" s="130"/>
      <c r="C2" s="130"/>
      <c r="D2" s="130"/>
      <c r="E2" s="130"/>
      <c r="F2" s="27">
        <v>150036</v>
      </c>
      <c r="G2" s="131" t="str">
        <f>VLOOKUP(F2,Списки!$A$1:$B$68,2,0)</f>
        <v>ГБУЗ  "Поликлиника № 4"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33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33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33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33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33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33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33">
      <c r="A9" s="41">
        <v>1</v>
      </c>
      <c r="B9" s="42" t="s">
        <v>68</v>
      </c>
      <c r="C9" s="21">
        <v>0</v>
      </c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>
        <v>9656</v>
      </c>
      <c r="J9" s="24">
        <f>I9*Тарифы!D4*$C$4</f>
        <v>3823206.2960000006</v>
      </c>
      <c r="K9" s="23"/>
      <c r="L9" s="24">
        <f>K9*Тарифы!E4*$C$4</f>
        <v>0</v>
      </c>
      <c r="M9" s="37">
        <f>I9+K9</f>
        <v>9656</v>
      </c>
      <c r="N9" s="38">
        <f>J9+L9</f>
        <v>3823206.2960000006</v>
      </c>
      <c r="O9" s="37">
        <f>G9+M9</f>
        <v>9656</v>
      </c>
      <c r="P9" s="38">
        <f>H9+N9</f>
        <v>3823206.2960000006</v>
      </c>
      <c r="Q9" s="23">
        <v>364</v>
      </c>
      <c r="R9" s="24">
        <f>Q9*Тарифы!F4*$C$4</f>
        <v>147610.48120000001</v>
      </c>
      <c r="S9" s="23"/>
      <c r="T9" s="24">
        <f>S9*Тарифы!G4*$C$4</f>
        <v>0</v>
      </c>
      <c r="U9" s="39">
        <f>Q9+S9</f>
        <v>364</v>
      </c>
      <c r="V9" s="40">
        <f>R9+T9</f>
        <v>147610.48120000001</v>
      </c>
      <c r="W9" s="23">
        <v>2426.7651241895223</v>
      </c>
      <c r="X9" s="24">
        <f>W9*Тарифы!H4*$C$4</f>
        <v>2315086.1212038575</v>
      </c>
      <c r="Y9" s="23"/>
      <c r="Z9" s="24">
        <f>Y9*Тарифы!I4*$C$4</f>
        <v>0</v>
      </c>
      <c r="AA9" s="37">
        <f>W9+Y9</f>
        <v>2426.7651241895223</v>
      </c>
      <c r="AB9" s="38">
        <f>X9+Z9</f>
        <v>2315086.1212038575</v>
      </c>
      <c r="AC9" s="40">
        <f>P9+V9+AB9</f>
        <v>6285902.8984038578</v>
      </c>
      <c r="AF9" s="12"/>
      <c r="AG9" s="12"/>
    </row>
    <row r="10" spans="1:33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/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>
        <v>0</v>
      </c>
      <c r="J10" s="24">
        <f>I10*Тарифы!D5*$C$4</f>
        <v>0</v>
      </c>
      <c r="K10" s="23"/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23">
        <v>0</v>
      </c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>
        <v>0</v>
      </c>
      <c r="X10" s="24">
        <f>W10*Тарифы!H5*$C$4</f>
        <v>0</v>
      </c>
      <c r="Y10" s="23"/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  <c r="AF10" s="12"/>
      <c r="AG10" s="12"/>
    </row>
    <row r="11" spans="1:33">
      <c r="A11" s="41">
        <v>3</v>
      </c>
      <c r="B11" s="42" t="s">
        <v>70</v>
      </c>
      <c r="C11" s="21">
        <v>24099</v>
      </c>
      <c r="D11" s="22">
        <f>C11*Тарифы!B6*$C$4</f>
        <v>6748985.1974999998</v>
      </c>
      <c r="E11" s="23"/>
      <c r="F11" s="24">
        <f>E11*Тарифы!C6*$C$4</f>
        <v>0</v>
      </c>
      <c r="G11" s="37">
        <f t="shared" si="0"/>
        <v>24099</v>
      </c>
      <c r="H11" s="38">
        <f t="shared" si="0"/>
        <v>6748985.1974999998</v>
      </c>
      <c r="I11" s="23">
        <v>51185</v>
      </c>
      <c r="J11" s="24">
        <f>I11*Тарифы!D6*$C$4</f>
        <v>17918225.4615</v>
      </c>
      <c r="K11" s="23"/>
      <c r="L11" s="24">
        <f>K11*Тарифы!E6*$C$4</f>
        <v>0</v>
      </c>
      <c r="M11" s="37">
        <f t="shared" si="1"/>
        <v>51185</v>
      </c>
      <c r="N11" s="38">
        <f t="shared" si="1"/>
        <v>17918225.4615</v>
      </c>
      <c r="O11" s="37">
        <f t="shared" si="2"/>
        <v>75284</v>
      </c>
      <c r="P11" s="38">
        <f t="shared" si="2"/>
        <v>24667210.659000002</v>
      </c>
      <c r="Q11" s="23">
        <v>38733</v>
      </c>
      <c r="R11" s="24">
        <f>Q11*Тарифы!F6*$C$4</f>
        <v>13887329.82</v>
      </c>
      <c r="S11" s="23"/>
      <c r="T11" s="24">
        <f>S11*Тарифы!G6*$C$4</f>
        <v>0</v>
      </c>
      <c r="U11" s="39">
        <f t="shared" si="3"/>
        <v>38733</v>
      </c>
      <c r="V11" s="40">
        <f t="shared" si="3"/>
        <v>13887329.82</v>
      </c>
      <c r="W11" s="23">
        <v>83248.278439726724</v>
      </c>
      <c r="X11" s="24">
        <f>W11*Тарифы!H6*$C$4</f>
        <v>61853962.045559756</v>
      </c>
      <c r="Y11" s="23"/>
      <c r="Z11" s="24">
        <f>Y11*Тарифы!I6*$C$4</f>
        <v>0</v>
      </c>
      <c r="AA11" s="37">
        <f t="shared" si="4"/>
        <v>83248.278439726724</v>
      </c>
      <c r="AB11" s="38">
        <f t="shared" si="4"/>
        <v>61853962.045559756</v>
      </c>
      <c r="AC11" s="40">
        <f t="shared" si="5"/>
        <v>100408502.52455977</v>
      </c>
      <c r="AF11" s="12"/>
      <c r="AG11" s="12"/>
    </row>
    <row r="12" spans="1:33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1987</v>
      </c>
      <c r="J12" s="24">
        <f>I12*Тарифы!D7*$C$4</f>
        <v>695584.91730000009</v>
      </c>
      <c r="K12" s="23"/>
      <c r="L12" s="24">
        <f>K12*Тарифы!E7*$C$4</f>
        <v>0</v>
      </c>
      <c r="M12" s="37">
        <f t="shared" si="1"/>
        <v>1987</v>
      </c>
      <c r="N12" s="38">
        <f t="shared" si="1"/>
        <v>695584.91730000009</v>
      </c>
      <c r="O12" s="37">
        <f t="shared" si="2"/>
        <v>1987</v>
      </c>
      <c r="P12" s="38">
        <f t="shared" si="2"/>
        <v>695584.91730000009</v>
      </c>
      <c r="Q12" s="23">
        <v>0</v>
      </c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372.41821210727966</v>
      </c>
      <c r="X12" s="24">
        <f>W12*Тарифы!H7*$C$4</f>
        <v>276708.92886316025</v>
      </c>
      <c r="Y12" s="23"/>
      <c r="Z12" s="24">
        <f>Y12*Тарифы!I7*$C$4</f>
        <v>0</v>
      </c>
      <c r="AA12" s="37">
        <f t="shared" si="4"/>
        <v>372.41821210727966</v>
      </c>
      <c r="AB12" s="38">
        <f t="shared" si="4"/>
        <v>276708.92886316025</v>
      </c>
      <c r="AC12" s="40">
        <f t="shared" si="5"/>
        <v>972293.8461631604</v>
      </c>
      <c r="AF12" s="12"/>
      <c r="AG12" s="12"/>
    </row>
    <row r="13" spans="1:33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1987</v>
      </c>
      <c r="J13" s="24">
        <f>I13*Тарифы!D8*$C$4</f>
        <v>695584.91730000009</v>
      </c>
      <c r="K13" s="23"/>
      <c r="L13" s="24">
        <f>K13*Тарифы!E8*$C$4</f>
        <v>0</v>
      </c>
      <c r="M13" s="37">
        <f t="shared" si="1"/>
        <v>1987</v>
      </c>
      <c r="N13" s="38">
        <f t="shared" si="1"/>
        <v>695584.91730000009</v>
      </c>
      <c r="O13" s="37">
        <f t="shared" si="2"/>
        <v>1987</v>
      </c>
      <c r="P13" s="38">
        <f t="shared" si="2"/>
        <v>695584.91730000009</v>
      </c>
      <c r="Q13" s="23">
        <v>0</v>
      </c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434.48791412515959</v>
      </c>
      <c r="X13" s="24">
        <f>W13*Тарифы!H8*$C$4</f>
        <v>322827.08367368695</v>
      </c>
      <c r="Y13" s="23"/>
      <c r="Z13" s="24">
        <f>Y13*Тарифы!I8*$C$4</f>
        <v>0</v>
      </c>
      <c r="AA13" s="37">
        <f t="shared" si="4"/>
        <v>434.48791412515959</v>
      </c>
      <c r="AB13" s="38">
        <f t="shared" si="4"/>
        <v>322827.08367368695</v>
      </c>
      <c r="AC13" s="40">
        <f t="shared" si="5"/>
        <v>1018412.000973687</v>
      </c>
      <c r="AF13" s="12"/>
      <c r="AG13" s="12"/>
    </row>
    <row r="14" spans="1:33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/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/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  <c r="AF14" s="12"/>
      <c r="AG14" s="12"/>
    </row>
    <row r="15" spans="1:33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/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/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  <c r="AF15" s="12"/>
      <c r="AG15" s="12"/>
    </row>
    <row r="16" spans="1:33">
      <c r="A16" s="41">
        <v>8</v>
      </c>
      <c r="B16" s="42" t="s">
        <v>75</v>
      </c>
      <c r="C16" s="21">
        <v>0</v>
      </c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>
        <v>1977</v>
      </c>
      <c r="J16" s="24">
        <f>I16*Тарифы!D11*$C$4</f>
        <v>1325015.0549999999</v>
      </c>
      <c r="K16" s="23"/>
      <c r="L16" s="24">
        <f>K16*Тарифы!E11*$C$4</f>
        <v>0</v>
      </c>
      <c r="M16" s="37">
        <f t="shared" si="1"/>
        <v>1977</v>
      </c>
      <c r="N16" s="38">
        <f t="shared" si="1"/>
        <v>1325015.0549999999</v>
      </c>
      <c r="O16" s="37">
        <f t="shared" si="2"/>
        <v>1977</v>
      </c>
      <c r="P16" s="38">
        <f t="shared" si="2"/>
        <v>1325015.0549999999</v>
      </c>
      <c r="Q16" s="23">
        <v>0</v>
      </c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124.93114142867225</v>
      </c>
      <c r="X16" s="24">
        <f>W16*Тарифы!H11*$C$4</f>
        <v>161582.67762105342</v>
      </c>
      <c r="Y16" s="23"/>
      <c r="Z16" s="24">
        <f>Y16*Тарифы!I11*$C$4</f>
        <v>0</v>
      </c>
      <c r="AA16" s="37">
        <f t="shared" si="4"/>
        <v>124.93114142867225</v>
      </c>
      <c r="AB16" s="38">
        <f t="shared" si="4"/>
        <v>161582.67762105342</v>
      </c>
      <c r="AC16" s="40">
        <f t="shared" si="5"/>
        <v>1486597.7326210532</v>
      </c>
      <c r="AF16" s="12"/>
      <c r="AG16" s="12"/>
    </row>
    <row r="17" spans="1:33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/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/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  <c r="AF17" s="12"/>
      <c r="AG17" s="12"/>
    </row>
    <row r="18" spans="1:33">
      <c r="A18" s="41">
        <v>10</v>
      </c>
      <c r="B18" s="42" t="s">
        <v>77</v>
      </c>
      <c r="C18" s="21">
        <v>652</v>
      </c>
      <c r="D18" s="22">
        <f>C18*Тарифы!B13*$C$4</f>
        <v>213138.34360000002</v>
      </c>
      <c r="E18" s="23"/>
      <c r="F18" s="24">
        <f>E18*Тарифы!C13*$C$4</f>
        <v>0</v>
      </c>
      <c r="G18" s="37">
        <f t="shared" si="0"/>
        <v>652</v>
      </c>
      <c r="H18" s="38">
        <f t="shared" si="0"/>
        <v>213138.34360000002</v>
      </c>
      <c r="I18" s="23">
        <v>12131</v>
      </c>
      <c r="J18" s="24">
        <f>I18*Тарифы!D13*$C$4</f>
        <v>4957046.8584000003</v>
      </c>
      <c r="K18" s="23"/>
      <c r="L18" s="24">
        <f>K18*Тарифы!E13*$C$4</f>
        <v>0</v>
      </c>
      <c r="M18" s="37">
        <f t="shared" si="1"/>
        <v>12131</v>
      </c>
      <c r="N18" s="38">
        <f t="shared" si="1"/>
        <v>4957046.8584000003</v>
      </c>
      <c r="O18" s="37">
        <f t="shared" si="2"/>
        <v>12783</v>
      </c>
      <c r="P18" s="38">
        <f t="shared" si="2"/>
        <v>5170185.2020000005</v>
      </c>
      <c r="Q18" s="23">
        <v>3808</v>
      </c>
      <c r="R18" s="24">
        <f>Q18*Тарифы!F13*$C$4</f>
        <v>1593716.9248000002</v>
      </c>
      <c r="S18" s="23"/>
      <c r="T18" s="24">
        <f>S18*Тарифы!G13*$C$4</f>
        <v>0</v>
      </c>
      <c r="U18" s="39">
        <f t="shared" si="3"/>
        <v>3808</v>
      </c>
      <c r="V18" s="40">
        <f t="shared" si="3"/>
        <v>1593716.9248000002</v>
      </c>
      <c r="W18" s="23">
        <v>7595.9661083608498</v>
      </c>
      <c r="X18" s="24">
        <f>W18*Тарифы!H13*$C$4</f>
        <v>7037373.1930875992</v>
      </c>
      <c r="Y18" s="23"/>
      <c r="Z18" s="24">
        <f>Y18*Тарифы!I13*$C$4</f>
        <v>0</v>
      </c>
      <c r="AA18" s="37">
        <f t="shared" si="4"/>
        <v>7595.9661083608498</v>
      </c>
      <c r="AB18" s="38">
        <f t="shared" si="4"/>
        <v>7037373.1930875992</v>
      </c>
      <c r="AC18" s="40">
        <f t="shared" si="5"/>
        <v>13801275.319887601</v>
      </c>
      <c r="AF18" s="12"/>
      <c r="AG18" s="12"/>
    </row>
    <row r="19" spans="1:33">
      <c r="A19" s="41">
        <v>11</v>
      </c>
      <c r="B19" s="42" t="s">
        <v>78</v>
      </c>
      <c r="C19" s="21">
        <v>507</v>
      </c>
      <c r="D19" s="22">
        <f>C19*Тарифы!B14*$C$4</f>
        <v>212562.38640000002</v>
      </c>
      <c r="E19" s="23"/>
      <c r="F19" s="24">
        <f>E19*Тарифы!C14*$C$4</f>
        <v>0</v>
      </c>
      <c r="G19" s="37">
        <f t="shared" si="0"/>
        <v>507</v>
      </c>
      <c r="H19" s="38">
        <f t="shared" si="0"/>
        <v>212562.38640000002</v>
      </c>
      <c r="I19" s="23">
        <v>661</v>
      </c>
      <c r="J19" s="24">
        <f>I19*Тарифы!D14*$C$4</f>
        <v>346409.609</v>
      </c>
      <c r="K19" s="23"/>
      <c r="L19" s="24">
        <f>K19*Тарифы!E14*$C$4</f>
        <v>0</v>
      </c>
      <c r="M19" s="37">
        <f t="shared" si="1"/>
        <v>661</v>
      </c>
      <c r="N19" s="38">
        <f t="shared" si="1"/>
        <v>346409.609</v>
      </c>
      <c r="O19" s="37">
        <f t="shared" si="2"/>
        <v>1168</v>
      </c>
      <c r="P19" s="38">
        <f t="shared" si="2"/>
        <v>558971.99540000001</v>
      </c>
      <c r="Q19" s="23">
        <v>0</v>
      </c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332.17247758721749</v>
      </c>
      <c r="X19" s="24">
        <f>W19*Тарифы!H14*$C$4</f>
        <v>319932.9515228091</v>
      </c>
      <c r="Y19" s="23"/>
      <c r="Z19" s="24">
        <f>Y19*Тарифы!I14*$C$4</f>
        <v>0</v>
      </c>
      <c r="AA19" s="37">
        <f t="shared" si="4"/>
        <v>332.17247758721749</v>
      </c>
      <c r="AB19" s="38">
        <f t="shared" si="4"/>
        <v>319932.9515228091</v>
      </c>
      <c r="AC19" s="40">
        <f t="shared" si="5"/>
        <v>878904.94692280912</v>
      </c>
      <c r="AF19" s="12"/>
      <c r="AG19" s="12"/>
    </row>
    <row r="20" spans="1:33">
      <c r="A20" s="41">
        <v>12</v>
      </c>
      <c r="B20" s="42" t="s">
        <v>79</v>
      </c>
      <c r="C20" s="21">
        <v>2025</v>
      </c>
      <c r="D20" s="22">
        <f>C20*Тарифы!B15*$C$4</f>
        <v>603758.61</v>
      </c>
      <c r="E20" s="23"/>
      <c r="F20" s="24">
        <f>E20*Тарифы!C15*$C$4</f>
        <v>0</v>
      </c>
      <c r="G20" s="37">
        <f t="shared" si="0"/>
        <v>2025</v>
      </c>
      <c r="H20" s="38">
        <f t="shared" si="0"/>
        <v>603758.61</v>
      </c>
      <c r="I20" s="23">
        <v>7192</v>
      </c>
      <c r="J20" s="24">
        <f>I20*Тарифы!D15*$C$4</f>
        <v>2680390.0760000004</v>
      </c>
      <c r="K20" s="23"/>
      <c r="L20" s="24">
        <f>K20*Тарифы!E15*$C$4</f>
        <v>0</v>
      </c>
      <c r="M20" s="37">
        <f t="shared" si="1"/>
        <v>7192</v>
      </c>
      <c r="N20" s="38">
        <f t="shared" si="1"/>
        <v>2680390.0760000004</v>
      </c>
      <c r="O20" s="37">
        <f t="shared" si="2"/>
        <v>9217</v>
      </c>
      <c r="P20" s="38">
        <f t="shared" si="2"/>
        <v>3284148.6860000002</v>
      </c>
      <c r="Q20" s="23">
        <v>3440</v>
      </c>
      <c r="R20" s="24">
        <f>Q20*Тарифы!F15*$C$4</f>
        <v>1313108.888</v>
      </c>
      <c r="S20" s="23"/>
      <c r="T20" s="24">
        <f>S20*Тарифы!G15*$C$4</f>
        <v>0</v>
      </c>
      <c r="U20" s="39">
        <f t="shared" si="3"/>
        <v>3440</v>
      </c>
      <c r="V20" s="40">
        <f t="shared" si="3"/>
        <v>1313108.888</v>
      </c>
      <c r="W20" s="23">
        <v>3755.1182458578037</v>
      </c>
      <c r="X20" s="24">
        <f>W20*Тарифы!H15*$C$4</f>
        <v>3272304.2929084613</v>
      </c>
      <c r="Y20" s="23"/>
      <c r="Z20" s="24">
        <f>Y20*Тарифы!I15*$C$4</f>
        <v>0</v>
      </c>
      <c r="AA20" s="37">
        <f t="shared" si="4"/>
        <v>3755.1182458578037</v>
      </c>
      <c r="AB20" s="38">
        <f t="shared" si="4"/>
        <v>3272304.2929084613</v>
      </c>
      <c r="AC20" s="40">
        <f t="shared" si="5"/>
        <v>7869561.8669084609</v>
      </c>
      <c r="AF20" s="12"/>
      <c r="AG20" s="12"/>
    </row>
    <row r="21" spans="1:33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3426</v>
      </c>
      <c r="J21" s="24">
        <f>I21*Тарифы!D16*$C$4</f>
        <v>1276837.6530000002</v>
      </c>
      <c r="K21" s="23"/>
      <c r="L21" s="24">
        <f>K21*Тарифы!E16*$C$4</f>
        <v>0</v>
      </c>
      <c r="M21" s="37">
        <f t="shared" si="1"/>
        <v>3426</v>
      </c>
      <c r="N21" s="38">
        <f t="shared" si="1"/>
        <v>1276837.6530000002</v>
      </c>
      <c r="O21" s="37">
        <f t="shared" si="2"/>
        <v>3426</v>
      </c>
      <c r="P21" s="38">
        <f t="shared" si="2"/>
        <v>1276837.6530000002</v>
      </c>
      <c r="Q21" s="23">
        <v>0</v>
      </c>
      <c r="R21" s="24">
        <f>Q21*Тарифы!F16*$C$4</f>
        <v>0</v>
      </c>
      <c r="S21" s="23"/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2910.8831419376293</v>
      </c>
      <c r="X21" s="24">
        <f>W21*Тарифы!H16*$C$4</f>
        <v>2536616.633051313</v>
      </c>
      <c r="Y21" s="23"/>
      <c r="Z21" s="24">
        <f>Y21*Тарифы!I16*$C$4</f>
        <v>0</v>
      </c>
      <c r="AA21" s="37">
        <f t="shared" si="4"/>
        <v>2910.8831419376293</v>
      </c>
      <c r="AB21" s="38">
        <f t="shared" si="4"/>
        <v>2536616.633051313</v>
      </c>
      <c r="AC21" s="40">
        <f t="shared" si="5"/>
        <v>3813454.2860513134</v>
      </c>
      <c r="AF21" s="12"/>
      <c r="AG21" s="12"/>
    </row>
    <row r="22" spans="1:33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/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/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/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  <c r="AF22" s="12"/>
      <c r="AG22" s="12"/>
    </row>
    <row r="23" spans="1:33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/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/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/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  <c r="AF23" s="12"/>
      <c r="AG23" s="12"/>
    </row>
    <row r="24" spans="1:33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/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/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  <c r="AF24" s="12"/>
      <c r="AG24" s="12"/>
    </row>
    <row r="25" spans="1:33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624</v>
      </c>
      <c r="J25" s="24">
        <f>I25*Тарифы!D20*$C$4</f>
        <v>232558.87200000003</v>
      </c>
      <c r="K25" s="23"/>
      <c r="L25" s="24">
        <f>K25*Тарифы!E20*$C$4</f>
        <v>0</v>
      </c>
      <c r="M25" s="37">
        <f t="shared" si="1"/>
        <v>624</v>
      </c>
      <c r="N25" s="38">
        <f t="shared" si="1"/>
        <v>232558.87200000003</v>
      </c>
      <c r="O25" s="37">
        <f t="shared" si="2"/>
        <v>624</v>
      </c>
      <c r="P25" s="38">
        <f t="shared" si="2"/>
        <v>232558.87200000003</v>
      </c>
      <c r="Q25" s="23">
        <v>107</v>
      </c>
      <c r="R25" s="24">
        <f>Q25*Тарифы!F20*$C$4</f>
        <v>40843.793900000004</v>
      </c>
      <c r="S25" s="23"/>
      <c r="T25" s="24">
        <f>S25*Тарифы!G20*$C$4</f>
        <v>0</v>
      </c>
      <c r="U25" s="39">
        <f t="shared" si="3"/>
        <v>107</v>
      </c>
      <c r="V25" s="40">
        <f t="shared" si="3"/>
        <v>40843.793900000004</v>
      </c>
      <c r="W25" s="23">
        <v>0</v>
      </c>
      <c r="X25" s="24">
        <f>W25*Тарифы!H20*$C$4</f>
        <v>0</v>
      </c>
      <c r="Y25" s="23"/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273402.66590000002</v>
      </c>
      <c r="AF25" s="12"/>
      <c r="AG25" s="12"/>
    </row>
    <row r="26" spans="1:33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4337</v>
      </c>
      <c r="J26" s="24">
        <f>I26*Тарифы!D21*$C$4</f>
        <v>1295849.6277999999</v>
      </c>
      <c r="K26" s="23"/>
      <c r="L26" s="24">
        <f>K26*Тарифы!E21*$C$4</f>
        <v>0</v>
      </c>
      <c r="M26" s="37">
        <f t="shared" si="1"/>
        <v>4337</v>
      </c>
      <c r="N26" s="38">
        <f t="shared" si="1"/>
        <v>1295849.6277999999</v>
      </c>
      <c r="O26" s="37">
        <f t="shared" si="2"/>
        <v>4337</v>
      </c>
      <c r="P26" s="38">
        <f t="shared" si="2"/>
        <v>1295849.6277999999</v>
      </c>
      <c r="Q26" s="23">
        <v>1036</v>
      </c>
      <c r="R26" s="24">
        <f>Q26*Тарифы!F21*$C$4</f>
        <v>317031.33279999997</v>
      </c>
      <c r="S26" s="23"/>
      <c r="T26" s="24">
        <f>S26*Тарифы!G21*$C$4</f>
        <v>0</v>
      </c>
      <c r="U26" s="39">
        <f t="shared" si="3"/>
        <v>1036</v>
      </c>
      <c r="V26" s="40">
        <f t="shared" si="3"/>
        <v>317031.33279999997</v>
      </c>
      <c r="W26" s="23">
        <v>1566.0943931581376</v>
      </c>
      <c r="X26" s="24">
        <f>W26*Тарифы!H21*$C$4</f>
        <v>948135.31433000136</v>
      </c>
      <c r="Y26" s="23"/>
      <c r="Z26" s="24">
        <f>Y26*Тарифы!I21*$C$4</f>
        <v>0</v>
      </c>
      <c r="AA26" s="37">
        <f t="shared" si="4"/>
        <v>1566.0943931581376</v>
      </c>
      <c r="AB26" s="38">
        <f t="shared" si="4"/>
        <v>948135.31433000136</v>
      </c>
      <c r="AC26" s="40">
        <f t="shared" si="5"/>
        <v>2561016.2749300012</v>
      </c>
      <c r="AF26" s="12"/>
      <c r="AG26" s="12"/>
    </row>
    <row r="27" spans="1:33">
      <c r="A27" s="41">
        <v>19</v>
      </c>
      <c r="B27" s="42" t="s">
        <v>86</v>
      </c>
      <c r="C27" s="21">
        <v>12742</v>
      </c>
      <c r="D27" s="22">
        <f>C27*Тарифы!B22*$C$4</f>
        <v>5005888.3784000007</v>
      </c>
      <c r="E27" s="23"/>
      <c r="F27" s="24">
        <f>E27*Тарифы!C22*$C$4</f>
        <v>0</v>
      </c>
      <c r="G27" s="37">
        <f t="shared" si="0"/>
        <v>12742</v>
      </c>
      <c r="H27" s="38">
        <f t="shared" si="0"/>
        <v>5005888.3784000007</v>
      </c>
      <c r="I27" s="23">
        <v>2085</v>
      </c>
      <c r="J27" s="24">
        <f>I27*Тарифы!D22*$C$4</f>
        <v>1023904.9275</v>
      </c>
      <c r="K27" s="23"/>
      <c r="L27" s="24">
        <f>K27*Тарифы!E22*$C$4</f>
        <v>0</v>
      </c>
      <c r="M27" s="37">
        <f t="shared" si="1"/>
        <v>2085</v>
      </c>
      <c r="N27" s="38">
        <f t="shared" si="1"/>
        <v>1023904.9275</v>
      </c>
      <c r="O27" s="37">
        <f t="shared" si="2"/>
        <v>14827</v>
      </c>
      <c r="P27" s="38">
        <f t="shared" si="2"/>
        <v>6029793.305900001</v>
      </c>
      <c r="Q27" s="23">
        <v>71</v>
      </c>
      <c r="R27" s="24">
        <f>Q27*Тарифы!F22*$C$4</f>
        <v>35711.239200000004</v>
      </c>
      <c r="S27" s="23"/>
      <c r="T27" s="24">
        <f>S27*Тарифы!G22*$C$4</f>
        <v>0</v>
      </c>
      <c r="U27" s="39">
        <f t="shared" si="3"/>
        <v>71</v>
      </c>
      <c r="V27" s="40">
        <f t="shared" si="3"/>
        <v>35711.239200000004</v>
      </c>
      <c r="W27" s="23">
        <v>132.97258348174284</v>
      </c>
      <c r="X27" s="24">
        <f>W27*Тарифы!H22*$C$4</f>
        <v>190280.44264778699</v>
      </c>
      <c r="Y27" s="23"/>
      <c r="Z27" s="24">
        <f>Y27*Тарифы!I22*$C$4</f>
        <v>0</v>
      </c>
      <c r="AA27" s="37">
        <f t="shared" si="4"/>
        <v>132.97258348174284</v>
      </c>
      <c r="AB27" s="38">
        <f t="shared" si="4"/>
        <v>190280.44264778699</v>
      </c>
      <c r="AC27" s="40">
        <f t="shared" si="5"/>
        <v>6255784.9877477875</v>
      </c>
      <c r="AF27" s="12"/>
      <c r="AG27" s="12"/>
    </row>
    <row r="28" spans="1:33">
      <c r="A28" s="41">
        <v>20</v>
      </c>
      <c r="B28" s="42" t="s">
        <v>87</v>
      </c>
      <c r="C28" s="23">
        <v>624</v>
      </c>
      <c r="D28" s="22">
        <f>C28*Тарифы!B23*$C$4</f>
        <v>143578.34400000001</v>
      </c>
      <c r="E28" s="23"/>
      <c r="F28" s="24">
        <f>E28*Тарифы!C23*$C$4</f>
        <v>0</v>
      </c>
      <c r="G28" s="37">
        <f t="shared" si="0"/>
        <v>624</v>
      </c>
      <c r="H28" s="38">
        <f t="shared" si="0"/>
        <v>143578.34400000001</v>
      </c>
      <c r="I28" s="23">
        <v>8106</v>
      </c>
      <c r="J28" s="24">
        <f>I28*Тарифы!D23*$C$4</f>
        <v>2331403.9476000001</v>
      </c>
      <c r="K28" s="23"/>
      <c r="L28" s="24">
        <f>K28*Тарифы!E23*$C$4</f>
        <v>0</v>
      </c>
      <c r="M28" s="37">
        <f t="shared" si="1"/>
        <v>8106</v>
      </c>
      <c r="N28" s="38">
        <f t="shared" si="1"/>
        <v>2331403.9476000001</v>
      </c>
      <c r="O28" s="37">
        <f t="shared" si="2"/>
        <v>8730</v>
      </c>
      <c r="P28" s="38">
        <f t="shared" si="2"/>
        <v>2474982.2916000001</v>
      </c>
      <c r="Q28" s="23">
        <v>662</v>
      </c>
      <c r="R28" s="24">
        <f>Q28*Тарифы!F23*$C$4</f>
        <v>195009.37820000001</v>
      </c>
      <c r="S28" s="23"/>
      <c r="T28" s="24">
        <f>S28*Тарифы!G23*$C$4</f>
        <v>0</v>
      </c>
      <c r="U28" s="39">
        <f t="shared" si="3"/>
        <v>662</v>
      </c>
      <c r="V28" s="40">
        <f t="shared" si="3"/>
        <v>195009.37820000001</v>
      </c>
      <c r="W28" s="23">
        <v>11001.456864955624</v>
      </c>
      <c r="X28" s="24">
        <f>W28*Тарифы!H23*$C$4</f>
        <v>9990602.3028130997</v>
      </c>
      <c r="Y28" s="23"/>
      <c r="Z28" s="24">
        <f>Y28*Тарифы!I23*$C$4</f>
        <v>0</v>
      </c>
      <c r="AA28" s="37">
        <f t="shared" si="4"/>
        <v>11001.456864955624</v>
      </c>
      <c r="AB28" s="38">
        <f t="shared" si="4"/>
        <v>9990602.3028130997</v>
      </c>
      <c r="AC28" s="40">
        <f t="shared" si="5"/>
        <v>12660593.9726131</v>
      </c>
      <c r="AF28" s="12"/>
      <c r="AG28" s="12"/>
    </row>
    <row r="29" spans="1:33">
      <c r="A29" s="41">
        <v>21</v>
      </c>
      <c r="B29" s="42" t="s">
        <v>88</v>
      </c>
      <c r="C29" s="23">
        <v>585</v>
      </c>
      <c r="D29" s="22">
        <f>C29*Тарифы!B24*$C$4</f>
        <v>107385.64200000001</v>
      </c>
      <c r="E29" s="23"/>
      <c r="F29" s="24">
        <f>E29*Тарифы!C24*$C$4</f>
        <v>0</v>
      </c>
      <c r="G29" s="37">
        <f t="shared" si="0"/>
        <v>585</v>
      </c>
      <c r="H29" s="38">
        <f t="shared" si="0"/>
        <v>107385.64200000001</v>
      </c>
      <c r="I29" s="23">
        <v>6114</v>
      </c>
      <c r="J29" s="24">
        <f>I29*Тарифы!D24*$C$4</f>
        <v>1402897.0410000002</v>
      </c>
      <c r="K29" s="23"/>
      <c r="L29" s="24">
        <f>K29*Тарифы!E24*$C$4</f>
        <v>0</v>
      </c>
      <c r="M29" s="37">
        <f t="shared" si="1"/>
        <v>6114</v>
      </c>
      <c r="N29" s="38">
        <f t="shared" si="1"/>
        <v>1402897.0410000002</v>
      </c>
      <c r="O29" s="37">
        <f t="shared" si="2"/>
        <v>6699</v>
      </c>
      <c r="P29" s="38">
        <f t="shared" si="2"/>
        <v>1510282.6830000002</v>
      </c>
      <c r="Q29" s="23">
        <v>1036</v>
      </c>
      <c r="R29" s="24">
        <f>Q29*Тарифы!F24*$C$4</f>
        <v>243477.19759999998</v>
      </c>
      <c r="S29" s="23"/>
      <c r="T29" s="24">
        <f>S29*Тарифы!G24*$C$4</f>
        <v>0</v>
      </c>
      <c r="U29" s="39">
        <f t="shared" si="3"/>
        <v>1036</v>
      </c>
      <c r="V29" s="40">
        <f t="shared" si="3"/>
        <v>243477.19759999998</v>
      </c>
      <c r="W29" s="23">
        <v>7540.3935561064145</v>
      </c>
      <c r="X29" s="24">
        <f>W29*Тарифы!H24*$C$4</f>
        <v>5049224.7244174238</v>
      </c>
      <c r="Y29" s="23"/>
      <c r="Z29" s="24">
        <f>Y29*Тарифы!I24*$C$4</f>
        <v>0</v>
      </c>
      <c r="AA29" s="37">
        <f t="shared" si="4"/>
        <v>7540.3935561064145</v>
      </c>
      <c r="AB29" s="38">
        <f t="shared" si="4"/>
        <v>5049224.7244174238</v>
      </c>
      <c r="AC29" s="40">
        <f t="shared" si="5"/>
        <v>6802984.6050174236</v>
      </c>
      <c r="AF29" s="12"/>
      <c r="AG29" s="12"/>
    </row>
    <row r="30" spans="1:33">
      <c r="A30" s="41">
        <v>22</v>
      </c>
      <c r="B30" s="42" t="s">
        <v>89</v>
      </c>
      <c r="C30" s="23">
        <v>0</v>
      </c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>
        <v>0</v>
      </c>
      <c r="J30" s="24">
        <f>I30*Тарифы!D25*$C$4</f>
        <v>0</v>
      </c>
      <c r="K30" s="23"/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>
        <v>0</v>
      </c>
      <c r="R30" s="24">
        <f>Q30*Тарифы!F25*$C$4</f>
        <v>0</v>
      </c>
      <c r="S30" s="23"/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0</v>
      </c>
      <c r="X30" s="24">
        <f>W30*Тарифы!H25*$C$4</f>
        <v>0</v>
      </c>
      <c r="Y30" s="23"/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  <c r="AF30" s="12"/>
      <c r="AG30" s="12"/>
    </row>
    <row r="31" spans="1:33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/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/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  <c r="AF31" s="12"/>
      <c r="AG31" s="12"/>
    </row>
    <row r="32" spans="1:33">
      <c r="A32" s="41">
        <v>24</v>
      </c>
      <c r="B32" s="42" t="s">
        <v>91</v>
      </c>
      <c r="C32" s="23">
        <v>2730</v>
      </c>
      <c r="D32" s="22">
        <f>C32*Тарифы!B27*$C$4</f>
        <v>573351.59699999995</v>
      </c>
      <c r="E32" s="23"/>
      <c r="F32" s="24">
        <f>E32*Тарифы!C27*$C$4</f>
        <v>0</v>
      </c>
      <c r="G32" s="37">
        <f t="shared" si="0"/>
        <v>2730</v>
      </c>
      <c r="H32" s="38">
        <f t="shared" si="0"/>
        <v>573351.59699999995</v>
      </c>
      <c r="I32" s="23">
        <v>0</v>
      </c>
      <c r="J32" s="24">
        <f>I32*Тарифы!D27*$C$4</f>
        <v>0</v>
      </c>
      <c r="K32" s="23"/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2730</v>
      </c>
      <c r="P32" s="38">
        <f t="shared" si="2"/>
        <v>573351.59699999995</v>
      </c>
      <c r="Q32" s="23">
        <v>0</v>
      </c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/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573351.59699999995</v>
      </c>
      <c r="AF32" s="12"/>
      <c r="AG32" s="12"/>
    </row>
    <row r="33" spans="1:33" s="10" customFormat="1">
      <c r="A33" s="43"/>
      <c r="B33" s="44" t="s">
        <v>107</v>
      </c>
      <c r="C33" s="37">
        <f t="shared" ref="C33:AC33" si="6">SUM(C9:C32)</f>
        <v>43964</v>
      </c>
      <c r="D33" s="38">
        <f t="shared" si="6"/>
        <v>13608648.498900002</v>
      </c>
      <c r="E33" s="37">
        <f t="shared" si="6"/>
        <v>0</v>
      </c>
      <c r="F33" s="38">
        <f t="shared" si="6"/>
        <v>0</v>
      </c>
      <c r="G33" s="37">
        <f t="shared" si="6"/>
        <v>43964</v>
      </c>
      <c r="H33" s="38">
        <f t="shared" si="6"/>
        <v>13608648.498900002</v>
      </c>
      <c r="I33" s="37">
        <f t="shared" si="6"/>
        <v>111468</v>
      </c>
      <c r="J33" s="38">
        <f t="shared" si="6"/>
        <v>40004915.25940001</v>
      </c>
      <c r="K33" s="37">
        <f t="shared" si="6"/>
        <v>0</v>
      </c>
      <c r="L33" s="38">
        <f t="shared" si="6"/>
        <v>0</v>
      </c>
      <c r="M33" s="37">
        <f t="shared" si="6"/>
        <v>111468</v>
      </c>
      <c r="N33" s="38">
        <f t="shared" si="6"/>
        <v>40004915.25940001</v>
      </c>
      <c r="O33" s="37">
        <f t="shared" si="6"/>
        <v>155432</v>
      </c>
      <c r="P33" s="38">
        <f t="shared" si="6"/>
        <v>53613563.758300006</v>
      </c>
      <c r="Q33" s="39">
        <f t="shared" si="6"/>
        <v>49257</v>
      </c>
      <c r="R33" s="40">
        <f t="shared" si="6"/>
        <v>17773839.0557</v>
      </c>
      <c r="S33" s="39">
        <f t="shared" si="6"/>
        <v>0</v>
      </c>
      <c r="T33" s="40">
        <f t="shared" si="6"/>
        <v>0</v>
      </c>
      <c r="U33" s="39">
        <f t="shared" si="6"/>
        <v>49257</v>
      </c>
      <c r="V33" s="40">
        <f t="shared" si="6"/>
        <v>17773839.0557</v>
      </c>
      <c r="W33" s="37">
        <f t="shared" si="6"/>
        <v>121441.93820302277</v>
      </c>
      <c r="X33" s="38">
        <f t="shared" si="6"/>
        <v>94274636.711699978</v>
      </c>
      <c r="Y33" s="37">
        <f t="shared" si="6"/>
        <v>0</v>
      </c>
      <c r="Z33" s="38">
        <f t="shared" si="6"/>
        <v>0</v>
      </c>
      <c r="AA33" s="37">
        <f t="shared" si="6"/>
        <v>121441.93820302277</v>
      </c>
      <c r="AB33" s="38">
        <f t="shared" si="6"/>
        <v>94274636.711699978</v>
      </c>
      <c r="AC33" s="40">
        <f t="shared" si="6"/>
        <v>165662039.5257</v>
      </c>
    </row>
    <row r="36" spans="1:33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33" s="31" customFormat="1" ht="15.75">
      <c r="A37" s="130" t="s">
        <v>111</v>
      </c>
      <c r="B37" s="130"/>
      <c r="C37" s="130"/>
      <c r="D37" s="130"/>
      <c r="E37" s="130"/>
      <c r="F37" s="27">
        <f>F2</f>
        <v>150036</v>
      </c>
      <c r="G37" s="131" t="str">
        <f>VLOOKUP(F37,Списки!$A$1:$B$68,2,0)</f>
        <v>ГБУЗ  "Поликлиника № 4"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33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33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33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33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33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33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33">
      <c r="A44" s="41">
        <v>1</v>
      </c>
      <c r="B44" s="42" t="s">
        <v>68</v>
      </c>
      <c r="C44" s="21">
        <v>0</v>
      </c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2724</v>
      </c>
      <c r="J44" s="24">
        <f>I44*Тарифы!D4*$C$4</f>
        <v>1078543.2840000002</v>
      </c>
      <c r="K44" s="23"/>
      <c r="L44" s="24">
        <f>K44*Тарифы!E4*$C$4</f>
        <v>0</v>
      </c>
      <c r="M44" s="37">
        <f>I44+K44</f>
        <v>2724</v>
      </c>
      <c r="N44" s="38">
        <f>J44+L44</f>
        <v>1078543.2840000002</v>
      </c>
      <c r="O44" s="37">
        <f>G44+M44</f>
        <v>2724</v>
      </c>
      <c r="P44" s="38">
        <f>H44+N44</f>
        <v>1078543.2840000002</v>
      </c>
      <c r="Q44" s="23">
        <v>90</v>
      </c>
      <c r="R44" s="24">
        <f>Q44*Тарифы!F4*$C$4</f>
        <v>36497.097000000002</v>
      </c>
      <c r="S44" s="23"/>
      <c r="T44" s="24">
        <f>S44*Тарифы!G4*$C$4</f>
        <v>0</v>
      </c>
      <c r="U44" s="39">
        <f>Q44+S44</f>
        <v>90</v>
      </c>
      <c r="V44" s="40">
        <f>R44+T44</f>
        <v>36497.097000000002</v>
      </c>
      <c r="W44" s="23">
        <v>689.49125508283282</v>
      </c>
      <c r="X44" s="24">
        <f>W44*Тарифы!H4*$C$4</f>
        <v>657761.07437129738</v>
      </c>
      <c r="Y44" s="23"/>
      <c r="Z44" s="24">
        <f>Y44*Тарифы!I4*$C$4</f>
        <v>0</v>
      </c>
      <c r="AA44" s="37">
        <f>W44+Y44</f>
        <v>689.49125508283282</v>
      </c>
      <c r="AB44" s="38">
        <f>X44+Z44</f>
        <v>657761.07437129738</v>
      </c>
      <c r="AC44" s="40">
        <f>P44+V44+AB44</f>
        <v>1772801.4553712977</v>
      </c>
      <c r="AF44" s="12"/>
      <c r="AG44" s="12"/>
    </row>
    <row r="45" spans="1:33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>
        <v>0</v>
      </c>
      <c r="J45" s="24">
        <f>I45*Тарифы!D5*$C$4</f>
        <v>0</v>
      </c>
      <c r="K45" s="23"/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>
        <v>0</v>
      </c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>
        <v>0</v>
      </c>
      <c r="X45" s="24">
        <f>W45*Тарифы!H5*$C$4</f>
        <v>0</v>
      </c>
      <c r="Y45" s="23"/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  <c r="AF45" s="12"/>
      <c r="AG45" s="12"/>
    </row>
    <row r="46" spans="1:33">
      <c r="A46" s="41">
        <v>3</v>
      </c>
      <c r="B46" s="42" t="s">
        <v>70</v>
      </c>
      <c r="C46" s="21">
        <v>7169</v>
      </c>
      <c r="D46" s="22">
        <f>C46*Тарифы!B6*$C$4</f>
        <v>2007696.3725000001</v>
      </c>
      <c r="E46" s="23"/>
      <c r="F46" s="24">
        <f>E46*Тарифы!C6*$C$4</f>
        <v>0</v>
      </c>
      <c r="G46" s="37">
        <f t="shared" si="7"/>
        <v>7169</v>
      </c>
      <c r="H46" s="38">
        <f t="shared" si="7"/>
        <v>2007696.3725000001</v>
      </c>
      <c r="I46" s="23">
        <v>14074</v>
      </c>
      <c r="J46" s="24">
        <f>I46*Тарифы!D6*$C$4</f>
        <v>4926855.6245999997</v>
      </c>
      <c r="K46" s="23"/>
      <c r="L46" s="24">
        <f>K46*Тарифы!E6*$C$4</f>
        <v>0</v>
      </c>
      <c r="M46" s="37">
        <f t="shared" si="8"/>
        <v>14074</v>
      </c>
      <c r="N46" s="38">
        <f t="shared" si="8"/>
        <v>4926855.6245999997</v>
      </c>
      <c r="O46" s="37">
        <f t="shared" si="9"/>
        <v>21243</v>
      </c>
      <c r="P46" s="38">
        <f t="shared" si="9"/>
        <v>6934551.9970999993</v>
      </c>
      <c r="Q46" s="23">
        <v>790</v>
      </c>
      <c r="R46" s="24">
        <f>Q46*Тарифы!F6*$C$4</f>
        <v>283246.60000000003</v>
      </c>
      <c r="S46" s="23"/>
      <c r="T46" s="24">
        <f>S46*Тарифы!G6*$C$4</f>
        <v>0</v>
      </c>
      <c r="U46" s="39">
        <f t="shared" si="10"/>
        <v>790</v>
      </c>
      <c r="V46" s="40">
        <f t="shared" si="10"/>
        <v>283246.60000000003</v>
      </c>
      <c r="W46" s="23">
        <v>23494.428914096748</v>
      </c>
      <c r="X46" s="24">
        <f>W46*Тарифы!H6*$C$4</f>
        <v>17456499.300304476</v>
      </c>
      <c r="Y46" s="23"/>
      <c r="Z46" s="24">
        <f>Y46*Тарифы!I6*$C$4</f>
        <v>0</v>
      </c>
      <c r="AA46" s="37">
        <f t="shared" si="11"/>
        <v>23494.428914096748</v>
      </c>
      <c r="AB46" s="38">
        <f t="shared" si="11"/>
        <v>17456499.300304476</v>
      </c>
      <c r="AC46" s="40">
        <f t="shared" si="12"/>
        <v>24674297.897404477</v>
      </c>
      <c r="AF46" s="12"/>
      <c r="AG46" s="12"/>
    </row>
    <row r="47" spans="1:33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560</v>
      </c>
      <c r="J47" s="24">
        <f>I47*Тарифы!D7*$C$4</f>
        <v>196038.024</v>
      </c>
      <c r="K47" s="23"/>
      <c r="L47" s="24">
        <f>K47*Тарифы!E7*$C$4</f>
        <v>0</v>
      </c>
      <c r="M47" s="37">
        <f t="shared" si="8"/>
        <v>560</v>
      </c>
      <c r="N47" s="38">
        <f t="shared" si="8"/>
        <v>196038.024</v>
      </c>
      <c r="O47" s="37">
        <f t="shared" si="9"/>
        <v>560</v>
      </c>
      <c r="P47" s="38">
        <f t="shared" si="9"/>
        <v>196038.024</v>
      </c>
      <c r="Q47" s="23">
        <v>0</v>
      </c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108.27833000463559</v>
      </c>
      <c r="X47" s="24">
        <f>W47*Тарифы!H7*$C$4</f>
        <v>80451.438035591273</v>
      </c>
      <c r="Y47" s="23"/>
      <c r="Z47" s="24">
        <f>Y47*Тарифы!I7*$C$4</f>
        <v>0</v>
      </c>
      <c r="AA47" s="37">
        <f t="shared" si="11"/>
        <v>108.27833000463559</v>
      </c>
      <c r="AB47" s="38">
        <f t="shared" si="11"/>
        <v>80451.438035591273</v>
      </c>
      <c r="AC47" s="40">
        <f t="shared" si="12"/>
        <v>276489.46203559125</v>
      </c>
      <c r="AF47" s="12"/>
      <c r="AG47" s="12"/>
    </row>
    <row r="48" spans="1:33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559</v>
      </c>
      <c r="J48" s="24">
        <f>I48*Тарифы!D8*$C$4</f>
        <v>195687.95610000001</v>
      </c>
      <c r="K48" s="23"/>
      <c r="L48" s="24">
        <f>K48*Тарифы!E8*$C$4</f>
        <v>0</v>
      </c>
      <c r="M48" s="37">
        <f t="shared" si="8"/>
        <v>559</v>
      </c>
      <c r="N48" s="38">
        <f t="shared" si="8"/>
        <v>195687.95610000001</v>
      </c>
      <c r="O48" s="37">
        <f t="shared" si="9"/>
        <v>559</v>
      </c>
      <c r="P48" s="38">
        <f t="shared" si="9"/>
        <v>195687.95610000001</v>
      </c>
      <c r="Q48" s="23">
        <v>0</v>
      </c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124.02790527803714</v>
      </c>
      <c r="X48" s="24">
        <f>W48*Тарифы!H8*$C$4</f>
        <v>92153.465386222742</v>
      </c>
      <c r="Y48" s="23"/>
      <c r="Z48" s="24">
        <f>Y48*Тарифы!I8*$C$4</f>
        <v>0</v>
      </c>
      <c r="AA48" s="37">
        <f t="shared" si="11"/>
        <v>124.02790527803714</v>
      </c>
      <c r="AB48" s="38">
        <f t="shared" si="11"/>
        <v>92153.465386222742</v>
      </c>
      <c r="AC48" s="40">
        <f t="shared" si="12"/>
        <v>287841.42148622277</v>
      </c>
      <c r="AF48" s="12"/>
      <c r="AG48" s="12"/>
    </row>
    <row r="49" spans="1:33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/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/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  <c r="AF49" s="12"/>
      <c r="AG49" s="12"/>
    </row>
    <row r="50" spans="1:33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/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/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  <c r="AF50" s="12"/>
      <c r="AG50" s="12"/>
    </row>
    <row r="51" spans="1:33">
      <c r="A51" s="41">
        <v>8</v>
      </c>
      <c r="B51" s="42" t="s">
        <v>75</v>
      </c>
      <c r="C51" s="21">
        <v>0</v>
      </c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557</v>
      </c>
      <c r="J51" s="24">
        <f>I51*Тарифы!D11*$C$4</f>
        <v>373309.755</v>
      </c>
      <c r="K51" s="23"/>
      <c r="L51" s="24">
        <f>K51*Тарифы!E11*$C$4</f>
        <v>0</v>
      </c>
      <c r="M51" s="37">
        <f t="shared" si="8"/>
        <v>557</v>
      </c>
      <c r="N51" s="38">
        <f t="shared" si="8"/>
        <v>373309.755</v>
      </c>
      <c r="O51" s="37">
        <f t="shared" si="9"/>
        <v>557</v>
      </c>
      <c r="P51" s="38">
        <f t="shared" si="9"/>
        <v>373309.755</v>
      </c>
      <c r="Q51" s="23">
        <v>0</v>
      </c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34.685302393612794</v>
      </c>
      <c r="X51" s="24">
        <f>W51*Тарифы!H11*$C$4</f>
        <v>44861.064829506315</v>
      </c>
      <c r="Y51" s="23"/>
      <c r="Z51" s="24">
        <f>Y51*Тарифы!I11*$C$4</f>
        <v>0</v>
      </c>
      <c r="AA51" s="37">
        <f t="shared" si="11"/>
        <v>34.685302393612794</v>
      </c>
      <c r="AB51" s="38">
        <f t="shared" si="11"/>
        <v>44861.064829506315</v>
      </c>
      <c r="AC51" s="40">
        <f t="shared" si="12"/>
        <v>418170.81982950633</v>
      </c>
      <c r="AF51" s="12"/>
      <c r="AG51" s="12"/>
    </row>
    <row r="52" spans="1:33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/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/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  <c r="AF52" s="12"/>
      <c r="AG52" s="12"/>
    </row>
    <row r="53" spans="1:33">
      <c r="A53" s="41">
        <v>10</v>
      </c>
      <c r="B53" s="42" t="s">
        <v>77</v>
      </c>
      <c r="C53" s="21">
        <v>183</v>
      </c>
      <c r="D53" s="22">
        <f>C53*Тарифы!B13*$C$4</f>
        <v>59822.571899999995</v>
      </c>
      <c r="E53" s="23"/>
      <c r="F53" s="24">
        <f>E53*Тарифы!C13*$C$4</f>
        <v>0</v>
      </c>
      <c r="G53" s="37">
        <f t="shared" si="7"/>
        <v>183</v>
      </c>
      <c r="H53" s="38">
        <f t="shared" si="7"/>
        <v>59822.571899999995</v>
      </c>
      <c r="I53" s="23">
        <v>3422</v>
      </c>
      <c r="J53" s="24">
        <f>I53*Тарифы!D13*$C$4</f>
        <v>1398319.5408000001</v>
      </c>
      <c r="K53" s="23"/>
      <c r="L53" s="24">
        <f>K53*Тарифы!E13*$C$4</f>
        <v>0</v>
      </c>
      <c r="M53" s="37">
        <f t="shared" si="8"/>
        <v>3422</v>
      </c>
      <c r="N53" s="38">
        <f t="shared" si="8"/>
        <v>1398319.5408000001</v>
      </c>
      <c r="O53" s="37">
        <f t="shared" si="9"/>
        <v>3605</v>
      </c>
      <c r="P53" s="38">
        <f t="shared" si="9"/>
        <v>1458142.1127000002</v>
      </c>
      <c r="Q53" s="23">
        <v>77</v>
      </c>
      <c r="R53" s="24">
        <f>Q53*Тарифы!F13*$C$4</f>
        <v>32225.893700000001</v>
      </c>
      <c r="S53" s="23"/>
      <c r="T53" s="24">
        <f>S53*Тарифы!G13*$C$4</f>
        <v>0</v>
      </c>
      <c r="U53" s="39">
        <f t="shared" si="10"/>
        <v>77</v>
      </c>
      <c r="V53" s="40">
        <f t="shared" si="10"/>
        <v>32225.893700000001</v>
      </c>
      <c r="W53" s="23">
        <v>2144.7364914285417</v>
      </c>
      <c r="X53" s="24">
        <f>W53*Тарифы!H13*$C$4</f>
        <v>1987016.6448482205</v>
      </c>
      <c r="Y53" s="23"/>
      <c r="Z53" s="24">
        <f>Y53*Тарифы!I13*$C$4</f>
        <v>0</v>
      </c>
      <c r="AA53" s="37">
        <f t="shared" si="11"/>
        <v>2144.7364914285417</v>
      </c>
      <c r="AB53" s="38">
        <f t="shared" si="11"/>
        <v>1987016.6448482205</v>
      </c>
      <c r="AC53" s="40">
        <f t="shared" si="12"/>
        <v>3477384.6512482204</v>
      </c>
      <c r="AF53" s="12"/>
      <c r="AG53" s="12"/>
    </row>
    <row r="54" spans="1:33">
      <c r="A54" s="41">
        <v>11</v>
      </c>
      <c r="B54" s="42" t="s">
        <v>78</v>
      </c>
      <c r="C54" s="21">
        <v>143</v>
      </c>
      <c r="D54" s="22">
        <f>C54*Тарифы!B14*$C$4</f>
        <v>59953.493600000009</v>
      </c>
      <c r="E54" s="23"/>
      <c r="F54" s="24">
        <f>E54*Тарифы!C14*$C$4</f>
        <v>0</v>
      </c>
      <c r="G54" s="37">
        <f t="shared" si="7"/>
        <v>143</v>
      </c>
      <c r="H54" s="38">
        <f t="shared" si="7"/>
        <v>59953.493600000009</v>
      </c>
      <c r="I54" s="23">
        <v>186</v>
      </c>
      <c r="J54" s="24">
        <f>I54*Тарифы!D14*$C$4</f>
        <v>97476.834000000003</v>
      </c>
      <c r="K54" s="23"/>
      <c r="L54" s="24">
        <f>K54*Тарифы!E14*$C$4</f>
        <v>0</v>
      </c>
      <c r="M54" s="37">
        <f t="shared" si="8"/>
        <v>186</v>
      </c>
      <c r="N54" s="38">
        <f t="shared" si="8"/>
        <v>97476.834000000003</v>
      </c>
      <c r="O54" s="37">
        <f t="shared" si="9"/>
        <v>329</v>
      </c>
      <c r="P54" s="38">
        <f t="shared" si="9"/>
        <v>157430.32760000002</v>
      </c>
      <c r="Q54" s="23">
        <v>0</v>
      </c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95.828813937475999</v>
      </c>
      <c r="X54" s="24">
        <f>W54*Тарифы!H14*$C$4</f>
        <v>92297.819213203227</v>
      </c>
      <c r="Y54" s="23"/>
      <c r="Z54" s="24">
        <f>Y54*Тарифы!I14*$C$4</f>
        <v>0</v>
      </c>
      <c r="AA54" s="37">
        <f t="shared" si="11"/>
        <v>95.828813937475999</v>
      </c>
      <c r="AB54" s="38">
        <f t="shared" si="11"/>
        <v>92297.819213203227</v>
      </c>
      <c r="AC54" s="40">
        <f t="shared" si="12"/>
        <v>249728.14681320323</v>
      </c>
      <c r="AF54" s="12"/>
      <c r="AG54" s="12"/>
    </row>
    <row r="55" spans="1:33">
      <c r="A55" s="41">
        <v>12</v>
      </c>
      <c r="B55" s="42" t="s">
        <v>79</v>
      </c>
      <c r="C55" s="21">
        <v>581</v>
      </c>
      <c r="D55" s="22">
        <f>C55*Тарифы!B15*$C$4</f>
        <v>173226.54440000001</v>
      </c>
      <c r="E55" s="23"/>
      <c r="F55" s="24">
        <f>E55*Тарифы!C15*$C$4</f>
        <v>0</v>
      </c>
      <c r="G55" s="37">
        <f t="shared" si="7"/>
        <v>581</v>
      </c>
      <c r="H55" s="38">
        <f t="shared" si="7"/>
        <v>173226.54440000001</v>
      </c>
      <c r="I55" s="23">
        <v>2023</v>
      </c>
      <c r="J55" s="24">
        <f>I55*Тарифы!D15*$C$4</f>
        <v>753952.88150000002</v>
      </c>
      <c r="K55" s="23"/>
      <c r="L55" s="24">
        <f>K55*Тарифы!E15*$C$4</f>
        <v>0</v>
      </c>
      <c r="M55" s="37">
        <f t="shared" si="8"/>
        <v>2023</v>
      </c>
      <c r="N55" s="38">
        <f t="shared" si="8"/>
        <v>753952.88150000002</v>
      </c>
      <c r="O55" s="37">
        <f t="shared" si="9"/>
        <v>2604</v>
      </c>
      <c r="P55" s="38">
        <f t="shared" si="9"/>
        <v>927179.42590000003</v>
      </c>
      <c r="Q55" s="23">
        <v>859</v>
      </c>
      <c r="R55" s="24">
        <f>Q55*Тарифы!F15*$C$4</f>
        <v>327895.50430000003</v>
      </c>
      <c r="S55" s="23"/>
      <c r="T55" s="24">
        <f>S55*Тарифы!G15*$C$4</f>
        <v>0</v>
      </c>
      <c r="U55" s="39">
        <f t="shared" si="10"/>
        <v>859</v>
      </c>
      <c r="V55" s="40">
        <f t="shared" si="10"/>
        <v>327895.50430000003</v>
      </c>
      <c r="W55" s="23">
        <v>1062.6274070363363</v>
      </c>
      <c r="X55" s="24">
        <f>W55*Тарифы!H15*$C$4</f>
        <v>926000.19443938008</v>
      </c>
      <c r="Y55" s="23"/>
      <c r="Z55" s="24">
        <f>Y55*Тарифы!I15*$C$4</f>
        <v>0</v>
      </c>
      <c r="AA55" s="37">
        <f t="shared" si="11"/>
        <v>1062.6274070363363</v>
      </c>
      <c r="AB55" s="38">
        <f t="shared" si="11"/>
        <v>926000.19443938008</v>
      </c>
      <c r="AC55" s="40">
        <f t="shared" si="12"/>
        <v>2181075.1246393803</v>
      </c>
      <c r="AF55" s="12"/>
      <c r="AG55" s="12"/>
    </row>
    <row r="56" spans="1:33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965</v>
      </c>
      <c r="J56" s="24">
        <f>I56*Тарифы!D16*$C$4</f>
        <v>359646.33250000002</v>
      </c>
      <c r="K56" s="23"/>
      <c r="L56" s="24">
        <f>K56*Тарифы!E16*$C$4</f>
        <v>0</v>
      </c>
      <c r="M56" s="37">
        <f t="shared" si="8"/>
        <v>965</v>
      </c>
      <c r="N56" s="38">
        <f t="shared" si="8"/>
        <v>359646.33250000002</v>
      </c>
      <c r="O56" s="37">
        <f t="shared" si="9"/>
        <v>965</v>
      </c>
      <c r="P56" s="38">
        <f t="shared" si="9"/>
        <v>359646.33250000002</v>
      </c>
      <c r="Q56" s="23">
        <v>0</v>
      </c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822.8702483456866</v>
      </c>
      <c r="X56" s="24">
        <f>W56*Тарифы!H16*$C$4</f>
        <v>717069.78845166485</v>
      </c>
      <c r="Y56" s="23"/>
      <c r="Z56" s="24">
        <f>Y56*Тарифы!I16*$C$4</f>
        <v>0</v>
      </c>
      <c r="AA56" s="37">
        <f t="shared" si="11"/>
        <v>822.8702483456866</v>
      </c>
      <c r="AB56" s="38">
        <f t="shared" si="11"/>
        <v>717069.78845166485</v>
      </c>
      <c r="AC56" s="40">
        <f t="shared" si="12"/>
        <v>1076716.1209516649</v>
      </c>
      <c r="AF56" s="12"/>
      <c r="AG56" s="12"/>
    </row>
    <row r="57" spans="1:33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/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/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  <c r="AF57" s="12"/>
      <c r="AG57" s="12"/>
    </row>
    <row r="58" spans="1:33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/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/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  <c r="AF58" s="12"/>
      <c r="AG58" s="12"/>
    </row>
    <row r="59" spans="1:33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/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/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  <c r="AF59" s="12"/>
      <c r="AG59" s="12"/>
    </row>
    <row r="60" spans="1:33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176</v>
      </c>
      <c r="J60" s="24">
        <f>I60*Тарифы!D20*$C$4</f>
        <v>65593.528000000006</v>
      </c>
      <c r="K60" s="23"/>
      <c r="L60" s="24">
        <f>K60*Тарифы!E20*$C$4</f>
        <v>0</v>
      </c>
      <c r="M60" s="37">
        <f t="shared" si="8"/>
        <v>176</v>
      </c>
      <c r="N60" s="38">
        <f t="shared" si="8"/>
        <v>65593.528000000006</v>
      </c>
      <c r="O60" s="37">
        <f t="shared" si="9"/>
        <v>176</v>
      </c>
      <c r="P60" s="38">
        <f t="shared" si="9"/>
        <v>65593.528000000006</v>
      </c>
      <c r="Q60" s="23">
        <v>26</v>
      </c>
      <c r="R60" s="24">
        <f>Q60*Тарифы!F20*$C$4</f>
        <v>9924.6602000000021</v>
      </c>
      <c r="S60" s="23"/>
      <c r="T60" s="24">
        <f>S60*Тарифы!G20*$C$4</f>
        <v>0</v>
      </c>
      <c r="U60" s="39">
        <f t="shared" si="10"/>
        <v>26</v>
      </c>
      <c r="V60" s="40">
        <f t="shared" si="10"/>
        <v>9924.6602000000021</v>
      </c>
      <c r="W60" s="23">
        <v>0</v>
      </c>
      <c r="X60" s="24">
        <f>W60*Тарифы!H20*$C$4</f>
        <v>0</v>
      </c>
      <c r="Y60" s="23"/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75518.188200000004</v>
      </c>
      <c r="AF60" s="12"/>
      <c r="AG60" s="12"/>
    </row>
    <row r="61" spans="1:33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1224</v>
      </c>
      <c r="J61" s="24">
        <f>I61*Тарифы!D21*$C$4</f>
        <v>365718.22560000001</v>
      </c>
      <c r="K61" s="23"/>
      <c r="L61" s="24">
        <f>K61*Тарифы!E21*$C$4</f>
        <v>0</v>
      </c>
      <c r="M61" s="37">
        <f t="shared" si="8"/>
        <v>1224</v>
      </c>
      <c r="N61" s="38">
        <f t="shared" si="8"/>
        <v>365718.22560000001</v>
      </c>
      <c r="O61" s="37">
        <f t="shared" si="9"/>
        <v>1224</v>
      </c>
      <c r="P61" s="38">
        <f t="shared" si="9"/>
        <v>365718.22560000001</v>
      </c>
      <c r="Q61" s="23">
        <v>259</v>
      </c>
      <c r="R61" s="24">
        <f>Q61*Тарифы!F21*$C$4</f>
        <v>79257.833199999994</v>
      </c>
      <c r="S61" s="23"/>
      <c r="T61" s="24">
        <f>S61*Тарифы!G21*$C$4</f>
        <v>0</v>
      </c>
      <c r="U61" s="39">
        <f t="shared" si="10"/>
        <v>259</v>
      </c>
      <c r="V61" s="40">
        <f t="shared" si="10"/>
        <v>79257.833199999994</v>
      </c>
      <c r="W61" s="23">
        <v>445.27926774421206</v>
      </c>
      <c r="X61" s="24">
        <f>W61*Тарифы!H21*$C$4</f>
        <v>269578.25807416765</v>
      </c>
      <c r="Y61" s="23"/>
      <c r="Z61" s="24">
        <f>Y61*Тарифы!I21*$C$4</f>
        <v>0</v>
      </c>
      <c r="AA61" s="37">
        <f t="shared" si="11"/>
        <v>445.27926774421206</v>
      </c>
      <c r="AB61" s="38">
        <f t="shared" si="11"/>
        <v>269578.25807416765</v>
      </c>
      <c r="AC61" s="40">
        <f t="shared" si="12"/>
        <v>714554.31687416765</v>
      </c>
      <c r="AF61" s="12"/>
      <c r="AG61" s="12"/>
    </row>
    <row r="62" spans="1:33">
      <c r="A62" s="41">
        <v>19</v>
      </c>
      <c r="B62" s="42" t="s">
        <v>86</v>
      </c>
      <c r="C62" s="21">
        <v>3598</v>
      </c>
      <c r="D62" s="22">
        <f>C62*Тарифы!B22*$C$4</f>
        <v>1413528.9896000002</v>
      </c>
      <c r="E62" s="23"/>
      <c r="F62" s="24">
        <f>E62*Тарифы!C22*$C$4</f>
        <v>0</v>
      </c>
      <c r="G62" s="37">
        <f t="shared" si="7"/>
        <v>3598</v>
      </c>
      <c r="H62" s="38">
        <f t="shared" si="7"/>
        <v>1413528.9896000002</v>
      </c>
      <c r="I62" s="23">
        <v>588</v>
      </c>
      <c r="J62" s="24">
        <f>I62*Тарифы!D22*$C$4</f>
        <v>288755.92200000002</v>
      </c>
      <c r="K62" s="23"/>
      <c r="L62" s="24">
        <f>K62*Тарифы!E22*$C$4</f>
        <v>0</v>
      </c>
      <c r="M62" s="37">
        <f t="shared" si="8"/>
        <v>588</v>
      </c>
      <c r="N62" s="38">
        <f t="shared" si="8"/>
        <v>288755.92200000002</v>
      </c>
      <c r="O62" s="37">
        <f t="shared" si="9"/>
        <v>4186</v>
      </c>
      <c r="P62" s="38">
        <f t="shared" si="9"/>
        <v>1702284.9116000002</v>
      </c>
      <c r="Q62" s="23">
        <v>17</v>
      </c>
      <c r="R62" s="24">
        <f>Q62*Тарифы!F22*$C$4</f>
        <v>8550.5784000000003</v>
      </c>
      <c r="S62" s="23"/>
      <c r="T62" s="24">
        <f>S62*Тарифы!G22*$C$4</f>
        <v>0</v>
      </c>
      <c r="U62" s="39">
        <f t="shared" si="10"/>
        <v>17</v>
      </c>
      <c r="V62" s="40">
        <f t="shared" si="10"/>
        <v>8550.5784000000003</v>
      </c>
      <c r="W62" s="23">
        <v>45.626169033746528</v>
      </c>
      <c r="X62" s="24">
        <f>W62*Тарифы!H22*$C$4</f>
        <v>65289.907233065438</v>
      </c>
      <c r="Y62" s="23"/>
      <c r="Z62" s="24">
        <f>Y62*Тарифы!I22*$C$4</f>
        <v>0</v>
      </c>
      <c r="AA62" s="37">
        <f t="shared" si="11"/>
        <v>45.626169033746528</v>
      </c>
      <c r="AB62" s="38">
        <f t="shared" si="11"/>
        <v>65289.907233065438</v>
      </c>
      <c r="AC62" s="40">
        <f t="shared" si="12"/>
        <v>1776125.3972330657</v>
      </c>
      <c r="AF62" s="12"/>
      <c r="AG62" s="12"/>
    </row>
    <row r="63" spans="1:33">
      <c r="A63" s="41">
        <v>20</v>
      </c>
      <c r="B63" s="42" t="s">
        <v>87</v>
      </c>
      <c r="C63" s="23">
        <v>176</v>
      </c>
      <c r="D63" s="22">
        <f>C63*Тарифы!B23*$C$4</f>
        <v>40496.455999999998</v>
      </c>
      <c r="E63" s="23"/>
      <c r="F63" s="24">
        <f>E63*Тарифы!C23*$C$4</f>
        <v>0</v>
      </c>
      <c r="G63" s="37">
        <f t="shared" si="7"/>
        <v>176</v>
      </c>
      <c r="H63" s="38">
        <f t="shared" si="7"/>
        <v>40496.455999999998</v>
      </c>
      <c r="I63" s="23">
        <v>2286</v>
      </c>
      <c r="J63" s="24">
        <f>I63*Тарифы!D23*$C$4</f>
        <v>657486.97560000001</v>
      </c>
      <c r="K63" s="23"/>
      <c r="L63" s="24">
        <f>K63*Тарифы!E23*$C$4</f>
        <v>0</v>
      </c>
      <c r="M63" s="37">
        <f t="shared" si="8"/>
        <v>2286</v>
      </c>
      <c r="N63" s="38">
        <f t="shared" si="8"/>
        <v>657486.97560000001</v>
      </c>
      <c r="O63" s="37">
        <f t="shared" si="9"/>
        <v>2462</v>
      </c>
      <c r="P63" s="38">
        <f t="shared" si="9"/>
        <v>697983.43160000001</v>
      </c>
      <c r="Q63" s="23">
        <v>166</v>
      </c>
      <c r="R63" s="24">
        <f>Q63*Тарифы!F23*$C$4</f>
        <v>48899.632599999997</v>
      </c>
      <c r="S63" s="23"/>
      <c r="T63" s="24">
        <f>S63*Тарифы!G23*$C$4</f>
        <v>0</v>
      </c>
      <c r="U63" s="39">
        <f t="shared" si="10"/>
        <v>166</v>
      </c>
      <c r="V63" s="40">
        <f t="shared" si="10"/>
        <v>48899.632599999997</v>
      </c>
      <c r="W63" s="23">
        <v>3112.6231915271333</v>
      </c>
      <c r="X63" s="24">
        <f>W63*Тарифы!H23*$C$4</f>
        <v>2826623.8559838114</v>
      </c>
      <c r="Y63" s="23"/>
      <c r="Z63" s="24">
        <f>Y63*Тарифы!I23*$C$4</f>
        <v>0</v>
      </c>
      <c r="AA63" s="37">
        <f t="shared" si="11"/>
        <v>3112.6231915271333</v>
      </c>
      <c r="AB63" s="38">
        <f t="shared" si="11"/>
        <v>2826623.8559838114</v>
      </c>
      <c r="AC63" s="40">
        <f t="shared" si="12"/>
        <v>3573506.9201838113</v>
      </c>
      <c r="AF63" s="12"/>
      <c r="AG63" s="12"/>
    </row>
    <row r="64" spans="1:33">
      <c r="A64" s="41">
        <v>21</v>
      </c>
      <c r="B64" s="42" t="s">
        <v>88</v>
      </c>
      <c r="C64" s="23">
        <v>165</v>
      </c>
      <c r="D64" s="22">
        <f>C64*Тарифы!B24*$C$4</f>
        <v>30288.258000000005</v>
      </c>
      <c r="E64" s="23"/>
      <c r="F64" s="24">
        <f>E64*Тарифы!C24*$C$4</f>
        <v>0</v>
      </c>
      <c r="G64" s="37">
        <f t="shared" si="7"/>
        <v>165</v>
      </c>
      <c r="H64" s="38">
        <f t="shared" si="7"/>
        <v>30288.258000000005</v>
      </c>
      <c r="I64" s="23">
        <v>1725</v>
      </c>
      <c r="J64" s="24">
        <f>I64*Тарифы!D24*$C$4</f>
        <v>395812.46250000002</v>
      </c>
      <c r="K64" s="23"/>
      <c r="L64" s="24">
        <f>K64*Тарифы!E24*$C$4</f>
        <v>0</v>
      </c>
      <c r="M64" s="37">
        <f t="shared" si="8"/>
        <v>1725</v>
      </c>
      <c r="N64" s="38">
        <f t="shared" si="8"/>
        <v>395812.46250000002</v>
      </c>
      <c r="O64" s="37">
        <f t="shared" si="9"/>
        <v>1890</v>
      </c>
      <c r="P64" s="38">
        <f t="shared" si="9"/>
        <v>426100.72050000005</v>
      </c>
      <c r="Q64" s="23">
        <v>259</v>
      </c>
      <c r="R64" s="24">
        <f>Q64*Тарифы!F24*$C$4</f>
        <v>60869.299399999996</v>
      </c>
      <c r="S64" s="23"/>
      <c r="T64" s="24">
        <f>S64*Тарифы!G24*$C$4</f>
        <v>0</v>
      </c>
      <c r="U64" s="39">
        <f t="shared" si="10"/>
        <v>259</v>
      </c>
      <c r="V64" s="40">
        <f t="shared" si="10"/>
        <v>60869.299399999996</v>
      </c>
      <c r="W64" s="23">
        <v>2132.3141308950349</v>
      </c>
      <c r="X64" s="24">
        <f>W64*Тарифы!H24*$C$4</f>
        <v>1427847.6514293915</v>
      </c>
      <c r="Y64" s="23"/>
      <c r="Z64" s="24">
        <f>Y64*Тарифы!I24*$C$4</f>
        <v>0</v>
      </c>
      <c r="AA64" s="37">
        <f t="shared" si="11"/>
        <v>2132.3141308950349</v>
      </c>
      <c r="AB64" s="38">
        <f t="shared" si="11"/>
        <v>1427847.6514293915</v>
      </c>
      <c r="AC64" s="40">
        <f t="shared" si="12"/>
        <v>1914817.6713293917</v>
      </c>
      <c r="AF64" s="12"/>
      <c r="AG64" s="12"/>
    </row>
    <row r="65" spans="1:33">
      <c r="A65" s="41">
        <v>22</v>
      </c>
      <c r="B65" s="42" t="s">
        <v>89</v>
      </c>
      <c r="C65" s="23">
        <v>0</v>
      </c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>
        <v>0</v>
      </c>
      <c r="J65" s="24">
        <f>I65*Тарифы!D25*$C$4</f>
        <v>0</v>
      </c>
      <c r="K65" s="23"/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>
        <v>0</v>
      </c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0</v>
      </c>
      <c r="X65" s="24">
        <f>W65*Тарифы!H25*$C$4</f>
        <v>0</v>
      </c>
      <c r="Y65" s="23"/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  <c r="AF65" s="12"/>
      <c r="AG65" s="12"/>
    </row>
    <row r="66" spans="1:33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/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/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  <c r="AF66" s="12"/>
      <c r="AG66" s="12"/>
    </row>
    <row r="67" spans="1:33">
      <c r="A67" s="41">
        <v>24</v>
      </c>
      <c r="B67" s="42" t="s">
        <v>91</v>
      </c>
      <c r="C67" s="23">
        <v>770</v>
      </c>
      <c r="D67" s="22">
        <f>C67*Тарифы!B27*$C$4</f>
        <v>161714.55299999999</v>
      </c>
      <c r="E67" s="23"/>
      <c r="F67" s="24">
        <f>E67*Тарифы!C27*$C$4</f>
        <v>0</v>
      </c>
      <c r="G67" s="37">
        <f t="shared" si="7"/>
        <v>770</v>
      </c>
      <c r="H67" s="38">
        <f t="shared" si="7"/>
        <v>161714.55299999999</v>
      </c>
      <c r="I67" s="23">
        <v>0</v>
      </c>
      <c r="J67" s="24">
        <f>I67*Тарифы!D27*$C$4</f>
        <v>0</v>
      </c>
      <c r="K67" s="23"/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770</v>
      </c>
      <c r="P67" s="38">
        <f t="shared" si="9"/>
        <v>161714.55299999999</v>
      </c>
      <c r="Q67" s="23">
        <v>0</v>
      </c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/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161714.55299999999</v>
      </c>
      <c r="AF67" s="12"/>
      <c r="AG67" s="12"/>
    </row>
    <row r="68" spans="1:33" s="10" customFormat="1">
      <c r="A68" s="43"/>
      <c r="B68" s="44" t="s">
        <v>107</v>
      </c>
      <c r="C68" s="37">
        <f t="shared" ref="C68:AC68" si="13">SUM(C44:C67)</f>
        <v>12785</v>
      </c>
      <c r="D68" s="38">
        <f t="shared" si="13"/>
        <v>3946727.2389999996</v>
      </c>
      <c r="E68" s="37">
        <f t="shared" si="13"/>
        <v>0</v>
      </c>
      <c r="F68" s="38">
        <f t="shared" si="13"/>
        <v>0</v>
      </c>
      <c r="G68" s="37">
        <f t="shared" si="13"/>
        <v>12785</v>
      </c>
      <c r="H68" s="38">
        <f t="shared" si="13"/>
        <v>3946727.2389999996</v>
      </c>
      <c r="I68" s="37">
        <f t="shared" si="13"/>
        <v>31069</v>
      </c>
      <c r="J68" s="38">
        <f t="shared" si="13"/>
        <v>11153197.3462</v>
      </c>
      <c r="K68" s="37">
        <f t="shared" si="13"/>
        <v>0</v>
      </c>
      <c r="L68" s="38">
        <f t="shared" si="13"/>
        <v>0</v>
      </c>
      <c r="M68" s="37">
        <f t="shared" si="13"/>
        <v>31069</v>
      </c>
      <c r="N68" s="38">
        <f t="shared" si="13"/>
        <v>11153197.3462</v>
      </c>
      <c r="O68" s="37">
        <f t="shared" si="13"/>
        <v>43854</v>
      </c>
      <c r="P68" s="38">
        <f t="shared" si="13"/>
        <v>15099924.585200001</v>
      </c>
      <c r="Q68" s="39">
        <f t="shared" si="13"/>
        <v>2543</v>
      </c>
      <c r="R68" s="40">
        <f t="shared" si="13"/>
        <v>887367.09880000015</v>
      </c>
      <c r="S68" s="39">
        <f t="shared" si="13"/>
        <v>0</v>
      </c>
      <c r="T68" s="40">
        <f t="shared" si="13"/>
        <v>0</v>
      </c>
      <c r="U68" s="39">
        <f t="shared" si="13"/>
        <v>2543</v>
      </c>
      <c r="V68" s="40">
        <f t="shared" si="13"/>
        <v>887367.09880000015</v>
      </c>
      <c r="W68" s="37">
        <f t="shared" si="13"/>
        <v>34312.817426804038</v>
      </c>
      <c r="X68" s="38">
        <f t="shared" si="13"/>
        <v>26643450.462600004</v>
      </c>
      <c r="Y68" s="37">
        <f t="shared" si="13"/>
        <v>0</v>
      </c>
      <c r="Z68" s="38">
        <f t="shared" si="13"/>
        <v>0</v>
      </c>
      <c r="AA68" s="37">
        <f t="shared" si="13"/>
        <v>34312.817426804038</v>
      </c>
      <c r="AB68" s="38">
        <f t="shared" si="13"/>
        <v>26643450.462600004</v>
      </c>
      <c r="AC68" s="40">
        <f t="shared" si="13"/>
        <v>42630742.146600008</v>
      </c>
    </row>
    <row r="71" spans="1:33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33" s="31" customFormat="1" ht="15.75">
      <c r="A72" s="130" t="s">
        <v>111</v>
      </c>
      <c r="B72" s="130"/>
      <c r="C72" s="130"/>
      <c r="D72" s="130"/>
      <c r="E72" s="130"/>
      <c r="F72" s="27">
        <f>F2</f>
        <v>150036</v>
      </c>
      <c r="G72" s="131" t="str">
        <f>VLOOKUP(F72,Списки!$A$1:$B$68,2,0)</f>
        <v>ГБУЗ  "Поликлиника № 4"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33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33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33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33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33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33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33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12380</v>
      </c>
      <c r="J79" s="24">
        <f>J9+J44</f>
        <v>4901749.580000001</v>
      </c>
      <c r="K79" s="23">
        <f>K9+K44</f>
        <v>0</v>
      </c>
      <c r="L79" s="24">
        <f>L9+L44</f>
        <v>0</v>
      </c>
      <c r="M79" s="37">
        <f>I79+K79</f>
        <v>12380</v>
      </c>
      <c r="N79" s="38">
        <f>J79+L79</f>
        <v>4901749.580000001</v>
      </c>
      <c r="O79" s="37">
        <f>G79+M79</f>
        <v>12380</v>
      </c>
      <c r="P79" s="38">
        <f>H79+N79</f>
        <v>4901749.580000001</v>
      </c>
      <c r="Q79" s="23">
        <f>Q9+Q44</f>
        <v>454</v>
      </c>
      <c r="R79" s="24">
        <f>R9+R44</f>
        <v>184107.57820000002</v>
      </c>
      <c r="S79" s="23">
        <f>S9+S44</f>
        <v>0</v>
      </c>
      <c r="T79" s="24">
        <f>T9+T44</f>
        <v>0</v>
      </c>
      <c r="U79" s="39">
        <f>Q79+S79</f>
        <v>454</v>
      </c>
      <c r="V79" s="40">
        <f>R79+T79</f>
        <v>184107.57820000002</v>
      </c>
      <c r="W79" s="23">
        <f>W9+W44</f>
        <v>3116.2563792723549</v>
      </c>
      <c r="X79" s="24">
        <f>X9+X44</f>
        <v>2972847.1955751549</v>
      </c>
      <c r="Y79" s="23">
        <f>Y9+Y44</f>
        <v>0</v>
      </c>
      <c r="Z79" s="24">
        <f>Z9+Z44</f>
        <v>0</v>
      </c>
      <c r="AA79" s="37">
        <f>W79+Y79</f>
        <v>3116.2563792723549</v>
      </c>
      <c r="AB79" s="38">
        <f>X79+Z79</f>
        <v>2972847.1955751549</v>
      </c>
      <c r="AC79" s="40">
        <f>P79+V79+AB79</f>
        <v>8058704.3537751567</v>
      </c>
    </row>
    <row r="80" spans="1:33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0</v>
      </c>
      <c r="F80" s="24">
        <f t="shared" si="14"/>
        <v>0</v>
      </c>
      <c r="G80" s="37">
        <f t="shared" ref="G80:H102" si="15">C80+E80</f>
        <v>0</v>
      </c>
      <c r="H80" s="38">
        <f t="shared" si="15"/>
        <v>0</v>
      </c>
      <c r="I80" s="23">
        <f t="shared" ref="I80:L95" si="16">I10+I45</f>
        <v>0</v>
      </c>
      <c r="J80" s="24">
        <f t="shared" si="16"/>
        <v>0</v>
      </c>
      <c r="K80" s="23">
        <f t="shared" si="16"/>
        <v>0</v>
      </c>
      <c r="L80" s="24">
        <f t="shared" si="16"/>
        <v>0</v>
      </c>
      <c r="M80" s="37">
        <f t="shared" ref="M80:N102" si="17">I80+K80</f>
        <v>0</v>
      </c>
      <c r="N80" s="38">
        <f t="shared" si="17"/>
        <v>0</v>
      </c>
      <c r="O80" s="37">
        <f t="shared" ref="O80:P102" si="18">G80+M80</f>
        <v>0</v>
      </c>
      <c r="P80" s="38">
        <f t="shared" si="18"/>
        <v>0</v>
      </c>
      <c r="Q80" s="23">
        <f t="shared" ref="Q80:T95" si="19">Q10+Q45</f>
        <v>0</v>
      </c>
      <c r="R80" s="24">
        <f t="shared" si="19"/>
        <v>0</v>
      </c>
      <c r="S80" s="23">
        <f t="shared" si="19"/>
        <v>0</v>
      </c>
      <c r="T80" s="24">
        <f t="shared" si="19"/>
        <v>0</v>
      </c>
      <c r="U80" s="39">
        <f t="shared" ref="U80:V102" si="20">Q80+S80</f>
        <v>0</v>
      </c>
      <c r="V80" s="40">
        <f t="shared" si="20"/>
        <v>0</v>
      </c>
      <c r="W80" s="23">
        <f t="shared" ref="W80:Z95" si="21">W10+W45</f>
        <v>0</v>
      </c>
      <c r="X80" s="24">
        <f t="shared" si="21"/>
        <v>0</v>
      </c>
      <c r="Y80" s="23">
        <f t="shared" si="21"/>
        <v>0</v>
      </c>
      <c r="Z80" s="24">
        <f t="shared" si="21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4"/>
        <v>31268</v>
      </c>
      <c r="D81" s="22">
        <f t="shared" si="14"/>
        <v>8756681.5700000003</v>
      </c>
      <c r="E81" s="23">
        <f t="shared" si="14"/>
        <v>0</v>
      </c>
      <c r="F81" s="24">
        <f t="shared" si="14"/>
        <v>0</v>
      </c>
      <c r="G81" s="37">
        <f t="shared" si="15"/>
        <v>31268</v>
      </c>
      <c r="H81" s="38">
        <f t="shared" si="15"/>
        <v>8756681.5700000003</v>
      </c>
      <c r="I81" s="23">
        <f t="shared" si="16"/>
        <v>65259</v>
      </c>
      <c r="J81" s="24">
        <f t="shared" si="16"/>
        <v>22845081.086100001</v>
      </c>
      <c r="K81" s="23">
        <f t="shared" si="16"/>
        <v>0</v>
      </c>
      <c r="L81" s="24">
        <f t="shared" si="16"/>
        <v>0</v>
      </c>
      <c r="M81" s="37">
        <f t="shared" si="17"/>
        <v>65259</v>
      </c>
      <c r="N81" s="38">
        <f t="shared" si="17"/>
        <v>22845081.086100001</v>
      </c>
      <c r="O81" s="37">
        <f t="shared" si="18"/>
        <v>96527</v>
      </c>
      <c r="P81" s="38">
        <f t="shared" si="18"/>
        <v>31601762.656100001</v>
      </c>
      <c r="Q81" s="23">
        <f t="shared" si="19"/>
        <v>39523</v>
      </c>
      <c r="R81" s="24">
        <f t="shared" si="19"/>
        <v>14170576.42</v>
      </c>
      <c r="S81" s="23">
        <f t="shared" si="19"/>
        <v>0</v>
      </c>
      <c r="T81" s="24">
        <f t="shared" si="19"/>
        <v>0</v>
      </c>
      <c r="U81" s="39">
        <f t="shared" si="20"/>
        <v>39523</v>
      </c>
      <c r="V81" s="40">
        <f t="shared" si="20"/>
        <v>14170576.42</v>
      </c>
      <c r="W81" s="23">
        <f t="shared" si="21"/>
        <v>106742.70735382347</v>
      </c>
      <c r="X81" s="24">
        <f t="shared" si="21"/>
        <v>79310461.345864236</v>
      </c>
      <c r="Y81" s="23">
        <f t="shared" si="21"/>
        <v>0</v>
      </c>
      <c r="Z81" s="24">
        <f t="shared" si="21"/>
        <v>0</v>
      </c>
      <c r="AA81" s="37">
        <f t="shared" si="22"/>
        <v>106742.70735382347</v>
      </c>
      <c r="AB81" s="38">
        <f t="shared" si="22"/>
        <v>79310461.345864236</v>
      </c>
      <c r="AC81" s="40">
        <f t="shared" si="23"/>
        <v>125082800.42196423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2547</v>
      </c>
      <c r="J82" s="24">
        <f t="shared" si="16"/>
        <v>891622.94130000006</v>
      </c>
      <c r="K82" s="23">
        <f t="shared" si="16"/>
        <v>0</v>
      </c>
      <c r="L82" s="24">
        <f t="shared" si="16"/>
        <v>0</v>
      </c>
      <c r="M82" s="37">
        <f t="shared" si="17"/>
        <v>2547</v>
      </c>
      <c r="N82" s="38">
        <f t="shared" si="17"/>
        <v>891622.94130000006</v>
      </c>
      <c r="O82" s="37">
        <f t="shared" si="18"/>
        <v>2547</v>
      </c>
      <c r="P82" s="38">
        <f t="shared" si="18"/>
        <v>891622.94130000006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480.69654211191528</v>
      </c>
      <c r="X82" s="24">
        <f t="shared" si="21"/>
        <v>357160.36689875153</v>
      </c>
      <c r="Y82" s="23">
        <f t="shared" si="21"/>
        <v>0</v>
      </c>
      <c r="Z82" s="24">
        <f t="shared" si="21"/>
        <v>0</v>
      </c>
      <c r="AA82" s="37">
        <f t="shared" si="22"/>
        <v>480.69654211191528</v>
      </c>
      <c r="AB82" s="38">
        <f t="shared" si="22"/>
        <v>357160.36689875153</v>
      </c>
      <c r="AC82" s="40">
        <f t="shared" si="23"/>
        <v>1248783.3081987516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2546</v>
      </c>
      <c r="J83" s="24">
        <f t="shared" si="16"/>
        <v>891272.87340000016</v>
      </c>
      <c r="K83" s="23">
        <f t="shared" si="16"/>
        <v>0</v>
      </c>
      <c r="L83" s="24">
        <f t="shared" si="16"/>
        <v>0</v>
      </c>
      <c r="M83" s="37">
        <f t="shared" si="17"/>
        <v>2546</v>
      </c>
      <c r="N83" s="38">
        <f t="shared" si="17"/>
        <v>891272.87340000016</v>
      </c>
      <c r="O83" s="37">
        <f t="shared" si="18"/>
        <v>2546</v>
      </c>
      <c r="P83" s="38">
        <f t="shared" si="18"/>
        <v>891272.87340000016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558.5158194031967</v>
      </c>
      <c r="X83" s="24">
        <f t="shared" si="21"/>
        <v>414980.54905990971</v>
      </c>
      <c r="Y83" s="23">
        <f t="shared" si="21"/>
        <v>0</v>
      </c>
      <c r="Z83" s="24">
        <f t="shared" si="21"/>
        <v>0</v>
      </c>
      <c r="AA83" s="37">
        <f t="shared" si="22"/>
        <v>558.5158194031967</v>
      </c>
      <c r="AB83" s="38">
        <f t="shared" si="22"/>
        <v>414980.54905990971</v>
      </c>
      <c r="AC83" s="40">
        <f t="shared" si="23"/>
        <v>1306253.4224599099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2534</v>
      </c>
      <c r="J86" s="24">
        <f t="shared" si="16"/>
        <v>1698324.81</v>
      </c>
      <c r="K86" s="23">
        <f t="shared" si="16"/>
        <v>0</v>
      </c>
      <c r="L86" s="24">
        <f t="shared" si="16"/>
        <v>0</v>
      </c>
      <c r="M86" s="37">
        <f t="shared" si="17"/>
        <v>2534</v>
      </c>
      <c r="N86" s="38">
        <f t="shared" si="17"/>
        <v>1698324.81</v>
      </c>
      <c r="O86" s="37">
        <f t="shared" si="18"/>
        <v>2534</v>
      </c>
      <c r="P86" s="38">
        <f t="shared" si="18"/>
        <v>1698324.81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159.61644382228505</v>
      </c>
      <c r="X86" s="24">
        <f t="shared" si="21"/>
        <v>206443.74245055974</v>
      </c>
      <c r="Y86" s="23">
        <f t="shared" si="21"/>
        <v>0</v>
      </c>
      <c r="Z86" s="24">
        <f t="shared" si="21"/>
        <v>0</v>
      </c>
      <c r="AA86" s="37">
        <f t="shared" si="22"/>
        <v>159.61644382228505</v>
      </c>
      <c r="AB86" s="38">
        <f t="shared" si="22"/>
        <v>206443.74245055974</v>
      </c>
      <c r="AC86" s="40">
        <f t="shared" si="23"/>
        <v>1904768.5524505598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835</v>
      </c>
      <c r="D88" s="22">
        <f t="shared" si="14"/>
        <v>272960.9155</v>
      </c>
      <c r="E88" s="23">
        <f t="shared" si="14"/>
        <v>0</v>
      </c>
      <c r="F88" s="24">
        <f t="shared" si="14"/>
        <v>0</v>
      </c>
      <c r="G88" s="37">
        <f t="shared" si="15"/>
        <v>835</v>
      </c>
      <c r="H88" s="38">
        <f t="shared" si="15"/>
        <v>272960.9155</v>
      </c>
      <c r="I88" s="23">
        <f t="shared" si="16"/>
        <v>15553</v>
      </c>
      <c r="J88" s="24">
        <f t="shared" si="16"/>
        <v>6355366.3991999999</v>
      </c>
      <c r="K88" s="23">
        <f t="shared" si="16"/>
        <v>0</v>
      </c>
      <c r="L88" s="24">
        <f t="shared" si="16"/>
        <v>0</v>
      </c>
      <c r="M88" s="37">
        <f t="shared" si="17"/>
        <v>15553</v>
      </c>
      <c r="N88" s="38">
        <f t="shared" si="17"/>
        <v>6355366.3991999999</v>
      </c>
      <c r="O88" s="37">
        <f t="shared" si="18"/>
        <v>16388</v>
      </c>
      <c r="P88" s="38">
        <f t="shared" si="18"/>
        <v>6628327.3147</v>
      </c>
      <c r="Q88" s="23">
        <f t="shared" si="19"/>
        <v>3885</v>
      </c>
      <c r="R88" s="24">
        <f t="shared" si="19"/>
        <v>1625942.8185000001</v>
      </c>
      <c r="S88" s="23">
        <f t="shared" si="19"/>
        <v>0</v>
      </c>
      <c r="T88" s="24">
        <f t="shared" si="19"/>
        <v>0</v>
      </c>
      <c r="U88" s="39">
        <f t="shared" si="20"/>
        <v>3885</v>
      </c>
      <c r="V88" s="40">
        <f t="shared" si="20"/>
        <v>1625942.8185000001</v>
      </c>
      <c r="W88" s="23">
        <f t="shared" si="21"/>
        <v>9740.7025997893907</v>
      </c>
      <c r="X88" s="24">
        <f t="shared" si="21"/>
        <v>9024389.8379358202</v>
      </c>
      <c r="Y88" s="23">
        <f t="shared" si="21"/>
        <v>0</v>
      </c>
      <c r="Z88" s="24">
        <f t="shared" si="21"/>
        <v>0</v>
      </c>
      <c r="AA88" s="37">
        <f t="shared" si="22"/>
        <v>9740.7025997893907</v>
      </c>
      <c r="AB88" s="38">
        <f t="shared" si="22"/>
        <v>9024389.8379358202</v>
      </c>
      <c r="AC88" s="40">
        <f t="shared" si="23"/>
        <v>17278659.971135821</v>
      </c>
    </row>
    <row r="89" spans="1:29">
      <c r="A89" s="41">
        <v>11</v>
      </c>
      <c r="B89" s="42" t="s">
        <v>78</v>
      </c>
      <c r="C89" s="21">
        <f t="shared" si="14"/>
        <v>650</v>
      </c>
      <c r="D89" s="22">
        <f t="shared" si="14"/>
        <v>272515.88</v>
      </c>
      <c r="E89" s="23">
        <f t="shared" si="14"/>
        <v>0</v>
      </c>
      <c r="F89" s="24">
        <f t="shared" si="14"/>
        <v>0</v>
      </c>
      <c r="G89" s="37">
        <f t="shared" si="15"/>
        <v>650</v>
      </c>
      <c r="H89" s="38">
        <f t="shared" si="15"/>
        <v>272515.88</v>
      </c>
      <c r="I89" s="23">
        <f t="shared" si="16"/>
        <v>847</v>
      </c>
      <c r="J89" s="24">
        <f t="shared" si="16"/>
        <v>443886.44299999997</v>
      </c>
      <c r="K89" s="23">
        <f t="shared" si="16"/>
        <v>0</v>
      </c>
      <c r="L89" s="24">
        <f t="shared" si="16"/>
        <v>0</v>
      </c>
      <c r="M89" s="37">
        <f t="shared" si="17"/>
        <v>847</v>
      </c>
      <c r="N89" s="38">
        <f t="shared" si="17"/>
        <v>443886.44299999997</v>
      </c>
      <c r="O89" s="37">
        <f t="shared" si="18"/>
        <v>1497</v>
      </c>
      <c r="P89" s="38">
        <f t="shared" si="18"/>
        <v>716402.32299999997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428.0012915246935</v>
      </c>
      <c r="X89" s="24">
        <f t="shared" si="21"/>
        <v>412230.77073601232</v>
      </c>
      <c r="Y89" s="23">
        <f t="shared" si="21"/>
        <v>0</v>
      </c>
      <c r="Z89" s="24">
        <f t="shared" si="21"/>
        <v>0</v>
      </c>
      <c r="AA89" s="37">
        <f t="shared" si="22"/>
        <v>428.0012915246935</v>
      </c>
      <c r="AB89" s="38">
        <f t="shared" si="22"/>
        <v>412230.77073601232</v>
      </c>
      <c r="AC89" s="40">
        <f t="shared" si="23"/>
        <v>1128633.0937360122</v>
      </c>
    </row>
    <row r="90" spans="1:29">
      <c r="A90" s="41">
        <v>12</v>
      </c>
      <c r="B90" s="42" t="s">
        <v>79</v>
      </c>
      <c r="C90" s="21">
        <f t="shared" si="14"/>
        <v>2606</v>
      </c>
      <c r="D90" s="22">
        <f t="shared" si="14"/>
        <v>776985.1544</v>
      </c>
      <c r="E90" s="23">
        <f t="shared" si="14"/>
        <v>0</v>
      </c>
      <c r="F90" s="24">
        <f t="shared" si="14"/>
        <v>0</v>
      </c>
      <c r="G90" s="37">
        <f t="shared" si="15"/>
        <v>2606</v>
      </c>
      <c r="H90" s="38">
        <f t="shared" si="15"/>
        <v>776985.1544</v>
      </c>
      <c r="I90" s="23">
        <f t="shared" si="16"/>
        <v>9215</v>
      </c>
      <c r="J90" s="24">
        <f t="shared" si="16"/>
        <v>3434342.9575000005</v>
      </c>
      <c r="K90" s="23">
        <f t="shared" si="16"/>
        <v>0</v>
      </c>
      <c r="L90" s="24">
        <f t="shared" si="16"/>
        <v>0</v>
      </c>
      <c r="M90" s="37">
        <f t="shared" si="17"/>
        <v>9215</v>
      </c>
      <c r="N90" s="38">
        <f t="shared" si="17"/>
        <v>3434342.9575000005</v>
      </c>
      <c r="O90" s="37">
        <f t="shared" si="18"/>
        <v>11821</v>
      </c>
      <c r="P90" s="38">
        <f t="shared" si="18"/>
        <v>4211328.1119000008</v>
      </c>
      <c r="Q90" s="23">
        <f t="shared" si="19"/>
        <v>4299</v>
      </c>
      <c r="R90" s="24">
        <f t="shared" si="19"/>
        <v>1641004.3922999999</v>
      </c>
      <c r="S90" s="23">
        <f t="shared" si="19"/>
        <v>0</v>
      </c>
      <c r="T90" s="24">
        <f t="shared" si="19"/>
        <v>0</v>
      </c>
      <c r="U90" s="39">
        <f t="shared" si="20"/>
        <v>4299</v>
      </c>
      <c r="V90" s="40">
        <f t="shared" si="20"/>
        <v>1641004.3922999999</v>
      </c>
      <c r="W90" s="23">
        <f t="shared" si="21"/>
        <v>4817.7456528941402</v>
      </c>
      <c r="X90" s="24">
        <f t="shared" si="21"/>
        <v>4198304.4873478413</v>
      </c>
      <c r="Y90" s="23">
        <f t="shared" si="21"/>
        <v>0</v>
      </c>
      <c r="Z90" s="24">
        <f t="shared" si="21"/>
        <v>0</v>
      </c>
      <c r="AA90" s="37">
        <f t="shared" si="22"/>
        <v>4817.7456528941402</v>
      </c>
      <c r="AB90" s="38">
        <f t="shared" si="22"/>
        <v>4198304.4873478413</v>
      </c>
      <c r="AC90" s="40">
        <f t="shared" si="23"/>
        <v>10050636.991547842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4391</v>
      </c>
      <c r="J91" s="24">
        <f t="shared" si="16"/>
        <v>1636483.9855000002</v>
      </c>
      <c r="K91" s="23">
        <f t="shared" si="16"/>
        <v>0</v>
      </c>
      <c r="L91" s="24">
        <f t="shared" si="16"/>
        <v>0</v>
      </c>
      <c r="M91" s="37">
        <f t="shared" si="17"/>
        <v>4391</v>
      </c>
      <c r="N91" s="38">
        <f t="shared" si="17"/>
        <v>1636483.9855000002</v>
      </c>
      <c r="O91" s="37">
        <f t="shared" si="18"/>
        <v>4391</v>
      </c>
      <c r="P91" s="38">
        <f t="shared" si="18"/>
        <v>1636483.9855000002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3733.7533902833156</v>
      </c>
      <c r="X91" s="24">
        <f t="shared" si="21"/>
        <v>3253686.4215029776</v>
      </c>
      <c r="Y91" s="23">
        <f t="shared" si="21"/>
        <v>0</v>
      </c>
      <c r="Z91" s="24">
        <f t="shared" si="21"/>
        <v>0</v>
      </c>
      <c r="AA91" s="37">
        <f t="shared" si="22"/>
        <v>3733.7533902833156</v>
      </c>
      <c r="AB91" s="38">
        <f t="shared" si="22"/>
        <v>3253686.4215029776</v>
      </c>
      <c r="AC91" s="40">
        <f t="shared" si="23"/>
        <v>4890170.407002978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800</v>
      </c>
      <c r="J95" s="24">
        <f t="shared" si="16"/>
        <v>298152.40000000002</v>
      </c>
      <c r="K95" s="23">
        <f t="shared" si="16"/>
        <v>0</v>
      </c>
      <c r="L95" s="24">
        <f t="shared" si="16"/>
        <v>0</v>
      </c>
      <c r="M95" s="37">
        <f t="shared" si="17"/>
        <v>800</v>
      </c>
      <c r="N95" s="38">
        <f t="shared" si="17"/>
        <v>298152.40000000002</v>
      </c>
      <c r="O95" s="37">
        <f t="shared" si="18"/>
        <v>800</v>
      </c>
      <c r="P95" s="38">
        <f t="shared" si="18"/>
        <v>298152.40000000002</v>
      </c>
      <c r="Q95" s="23">
        <f t="shared" si="19"/>
        <v>133</v>
      </c>
      <c r="R95" s="24">
        <f t="shared" si="19"/>
        <v>50768.454100000003</v>
      </c>
      <c r="S95" s="23">
        <f t="shared" si="19"/>
        <v>0</v>
      </c>
      <c r="T95" s="24">
        <f t="shared" si="19"/>
        <v>0</v>
      </c>
      <c r="U95" s="39">
        <f t="shared" si="20"/>
        <v>133</v>
      </c>
      <c r="V95" s="40">
        <f t="shared" si="20"/>
        <v>50768.454100000003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348920.8541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5561</v>
      </c>
      <c r="J96" s="24">
        <f t="shared" si="25"/>
        <v>1661567.8533999999</v>
      </c>
      <c r="K96" s="23">
        <f t="shared" si="25"/>
        <v>0</v>
      </c>
      <c r="L96" s="24">
        <f t="shared" si="25"/>
        <v>0</v>
      </c>
      <c r="M96" s="37">
        <f t="shared" si="17"/>
        <v>5561</v>
      </c>
      <c r="N96" s="38">
        <f t="shared" si="17"/>
        <v>1661567.8533999999</v>
      </c>
      <c r="O96" s="37">
        <f t="shared" si="18"/>
        <v>5561</v>
      </c>
      <c r="P96" s="38">
        <f t="shared" si="18"/>
        <v>1661567.8533999999</v>
      </c>
      <c r="Q96" s="23">
        <f t="shared" ref="Q96:T102" si="26">Q26+Q61</f>
        <v>1295</v>
      </c>
      <c r="R96" s="24">
        <f t="shared" si="26"/>
        <v>396289.16599999997</v>
      </c>
      <c r="S96" s="23">
        <f t="shared" si="26"/>
        <v>0</v>
      </c>
      <c r="T96" s="24">
        <f t="shared" si="26"/>
        <v>0</v>
      </c>
      <c r="U96" s="39">
        <f t="shared" si="20"/>
        <v>1295</v>
      </c>
      <c r="V96" s="40">
        <f t="shared" si="20"/>
        <v>396289.16599999997</v>
      </c>
      <c r="W96" s="23">
        <f t="shared" ref="W96:Z102" si="27">W26+W61</f>
        <v>2011.3736609023497</v>
      </c>
      <c r="X96" s="24">
        <f t="shared" si="27"/>
        <v>1217713.572404169</v>
      </c>
      <c r="Y96" s="23">
        <f t="shared" si="27"/>
        <v>0</v>
      </c>
      <c r="Z96" s="24">
        <f t="shared" si="27"/>
        <v>0</v>
      </c>
      <c r="AA96" s="37">
        <f t="shared" si="22"/>
        <v>2011.3736609023497</v>
      </c>
      <c r="AB96" s="38">
        <f t="shared" si="22"/>
        <v>1217713.572404169</v>
      </c>
      <c r="AC96" s="40">
        <f t="shared" si="23"/>
        <v>3275570.5918041691</v>
      </c>
    </row>
    <row r="97" spans="1:29">
      <c r="A97" s="41">
        <v>19</v>
      </c>
      <c r="B97" s="42" t="s">
        <v>86</v>
      </c>
      <c r="C97" s="21">
        <f t="shared" si="24"/>
        <v>16340</v>
      </c>
      <c r="D97" s="22">
        <f t="shared" si="24"/>
        <v>6419417.3680000007</v>
      </c>
      <c r="E97" s="23">
        <f t="shared" si="24"/>
        <v>0</v>
      </c>
      <c r="F97" s="24">
        <f t="shared" si="24"/>
        <v>0</v>
      </c>
      <c r="G97" s="37">
        <f t="shared" si="15"/>
        <v>16340</v>
      </c>
      <c r="H97" s="38">
        <f t="shared" si="15"/>
        <v>6419417.3680000007</v>
      </c>
      <c r="I97" s="23">
        <f t="shared" si="25"/>
        <v>2673</v>
      </c>
      <c r="J97" s="24">
        <f t="shared" si="25"/>
        <v>1312660.8495</v>
      </c>
      <c r="K97" s="23">
        <f t="shared" si="25"/>
        <v>0</v>
      </c>
      <c r="L97" s="24">
        <f t="shared" si="25"/>
        <v>0</v>
      </c>
      <c r="M97" s="37">
        <f t="shared" si="17"/>
        <v>2673</v>
      </c>
      <c r="N97" s="38">
        <f t="shared" si="17"/>
        <v>1312660.8495</v>
      </c>
      <c r="O97" s="37">
        <f t="shared" si="18"/>
        <v>19013</v>
      </c>
      <c r="P97" s="38">
        <f t="shared" si="18"/>
        <v>7732078.2175000012</v>
      </c>
      <c r="Q97" s="23">
        <f t="shared" si="26"/>
        <v>88</v>
      </c>
      <c r="R97" s="24">
        <f t="shared" si="26"/>
        <v>44261.817600000002</v>
      </c>
      <c r="S97" s="23">
        <f t="shared" si="26"/>
        <v>0</v>
      </c>
      <c r="T97" s="24">
        <f t="shared" si="26"/>
        <v>0</v>
      </c>
      <c r="U97" s="39">
        <f t="shared" si="20"/>
        <v>88</v>
      </c>
      <c r="V97" s="40">
        <f t="shared" si="20"/>
        <v>44261.817600000002</v>
      </c>
      <c r="W97" s="23">
        <f t="shared" si="27"/>
        <v>178.59875251548937</v>
      </c>
      <c r="X97" s="24">
        <f t="shared" si="27"/>
        <v>255570.34988085242</v>
      </c>
      <c r="Y97" s="23">
        <f t="shared" si="27"/>
        <v>0</v>
      </c>
      <c r="Z97" s="24">
        <f t="shared" si="27"/>
        <v>0</v>
      </c>
      <c r="AA97" s="37">
        <f t="shared" si="22"/>
        <v>178.59875251548937</v>
      </c>
      <c r="AB97" s="38">
        <f t="shared" si="22"/>
        <v>255570.34988085242</v>
      </c>
      <c r="AC97" s="40">
        <f t="shared" si="23"/>
        <v>8031910.3849808536</v>
      </c>
    </row>
    <row r="98" spans="1:29">
      <c r="A98" s="41">
        <v>20</v>
      </c>
      <c r="B98" s="42" t="s">
        <v>87</v>
      </c>
      <c r="C98" s="23">
        <f t="shared" si="24"/>
        <v>800</v>
      </c>
      <c r="D98" s="22">
        <f t="shared" si="24"/>
        <v>184074.80000000002</v>
      </c>
      <c r="E98" s="23">
        <f t="shared" si="24"/>
        <v>0</v>
      </c>
      <c r="F98" s="24">
        <f t="shared" si="24"/>
        <v>0</v>
      </c>
      <c r="G98" s="37">
        <f t="shared" si="15"/>
        <v>800</v>
      </c>
      <c r="H98" s="38">
        <f t="shared" si="15"/>
        <v>184074.80000000002</v>
      </c>
      <c r="I98" s="23">
        <f t="shared" si="25"/>
        <v>10392</v>
      </c>
      <c r="J98" s="24">
        <f t="shared" si="25"/>
        <v>2988890.9232000001</v>
      </c>
      <c r="K98" s="23">
        <f t="shared" si="25"/>
        <v>0</v>
      </c>
      <c r="L98" s="24">
        <f t="shared" si="25"/>
        <v>0</v>
      </c>
      <c r="M98" s="37">
        <f t="shared" si="17"/>
        <v>10392</v>
      </c>
      <c r="N98" s="38">
        <f t="shared" si="17"/>
        <v>2988890.9232000001</v>
      </c>
      <c r="O98" s="37">
        <f t="shared" si="18"/>
        <v>11192</v>
      </c>
      <c r="P98" s="38">
        <f t="shared" si="18"/>
        <v>3172965.7231999999</v>
      </c>
      <c r="Q98" s="23">
        <f t="shared" si="26"/>
        <v>828</v>
      </c>
      <c r="R98" s="24">
        <f t="shared" si="26"/>
        <v>243909.01079999999</v>
      </c>
      <c r="S98" s="23">
        <f t="shared" si="26"/>
        <v>0</v>
      </c>
      <c r="T98" s="24">
        <f t="shared" si="26"/>
        <v>0</v>
      </c>
      <c r="U98" s="39">
        <f t="shared" si="20"/>
        <v>828</v>
      </c>
      <c r="V98" s="40">
        <f t="shared" si="20"/>
        <v>243909.01079999999</v>
      </c>
      <c r="W98" s="23">
        <f t="shared" si="27"/>
        <v>14114.080056482757</v>
      </c>
      <c r="X98" s="24">
        <f t="shared" si="27"/>
        <v>12817226.15879691</v>
      </c>
      <c r="Y98" s="23">
        <f t="shared" si="27"/>
        <v>0</v>
      </c>
      <c r="Z98" s="24">
        <f t="shared" si="27"/>
        <v>0</v>
      </c>
      <c r="AA98" s="37">
        <f t="shared" si="22"/>
        <v>14114.080056482757</v>
      </c>
      <c r="AB98" s="38">
        <f t="shared" si="22"/>
        <v>12817226.15879691</v>
      </c>
      <c r="AC98" s="40">
        <f t="shared" si="23"/>
        <v>16234100.892796909</v>
      </c>
    </row>
    <row r="99" spans="1:29">
      <c r="A99" s="41">
        <v>21</v>
      </c>
      <c r="B99" s="42" t="s">
        <v>88</v>
      </c>
      <c r="C99" s="23">
        <f t="shared" si="24"/>
        <v>750</v>
      </c>
      <c r="D99" s="22">
        <f t="shared" si="24"/>
        <v>137673.90000000002</v>
      </c>
      <c r="E99" s="23">
        <f t="shared" si="24"/>
        <v>0</v>
      </c>
      <c r="F99" s="24">
        <f t="shared" si="24"/>
        <v>0</v>
      </c>
      <c r="G99" s="37">
        <f t="shared" si="15"/>
        <v>750</v>
      </c>
      <c r="H99" s="38">
        <f t="shared" si="15"/>
        <v>137673.90000000002</v>
      </c>
      <c r="I99" s="23">
        <f t="shared" si="25"/>
        <v>7839</v>
      </c>
      <c r="J99" s="24">
        <f t="shared" si="25"/>
        <v>1798709.5035000001</v>
      </c>
      <c r="K99" s="23">
        <f t="shared" si="25"/>
        <v>0</v>
      </c>
      <c r="L99" s="24">
        <f t="shared" si="25"/>
        <v>0</v>
      </c>
      <c r="M99" s="37">
        <f t="shared" si="17"/>
        <v>7839</v>
      </c>
      <c r="N99" s="38">
        <f t="shared" si="17"/>
        <v>1798709.5035000001</v>
      </c>
      <c r="O99" s="37">
        <f t="shared" si="18"/>
        <v>8589</v>
      </c>
      <c r="P99" s="38">
        <f t="shared" si="18"/>
        <v>1936383.4035</v>
      </c>
      <c r="Q99" s="23">
        <f t="shared" si="26"/>
        <v>1295</v>
      </c>
      <c r="R99" s="24">
        <f t="shared" si="26"/>
        <v>304346.49699999997</v>
      </c>
      <c r="S99" s="23">
        <f t="shared" si="26"/>
        <v>0</v>
      </c>
      <c r="T99" s="24">
        <f t="shared" si="26"/>
        <v>0</v>
      </c>
      <c r="U99" s="39">
        <f t="shared" si="20"/>
        <v>1295</v>
      </c>
      <c r="V99" s="40">
        <f t="shared" si="20"/>
        <v>304346.49699999997</v>
      </c>
      <c r="W99" s="23">
        <f t="shared" si="27"/>
        <v>9672.7076870014498</v>
      </c>
      <c r="X99" s="24">
        <f t="shared" si="27"/>
        <v>6477072.3758468153</v>
      </c>
      <c r="Y99" s="23">
        <f t="shared" si="27"/>
        <v>0</v>
      </c>
      <c r="Z99" s="24">
        <f t="shared" si="27"/>
        <v>0</v>
      </c>
      <c r="AA99" s="37">
        <f t="shared" si="22"/>
        <v>9672.7076870014498</v>
      </c>
      <c r="AB99" s="38">
        <f t="shared" si="22"/>
        <v>6477072.3758468153</v>
      </c>
      <c r="AC99" s="40">
        <f t="shared" si="23"/>
        <v>8717802.2763468158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3500</v>
      </c>
      <c r="D102" s="22">
        <f t="shared" si="24"/>
        <v>735066.14999999991</v>
      </c>
      <c r="E102" s="23">
        <f t="shared" si="24"/>
        <v>0</v>
      </c>
      <c r="F102" s="24">
        <f t="shared" si="24"/>
        <v>0</v>
      </c>
      <c r="G102" s="37">
        <f t="shared" si="15"/>
        <v>3500</v>
      </c>
      <c r="H102" s="38">
        <f t="shared" si="15"/>
        <v>735066.14999999991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3500</v>
      </c>
      <c r="P102" s="38">
        <f t="shared" si="18"/>
        <v>735066.14999999991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735066.14999999991</v>
      </c>
    </row>
    <row r="103" spans="1:29" s="10" customFormat="1">
      <c r="A103" s="43"/>
      <c r="B103" s="44" t="s">
        <v>107</v>
      </c>
      <c r="C103" s="37">
        <f t="shared" ref="C103:AC103" si="28">SUM(C79:C102)</f>
        <v>56749</v>
      </c>
      <c r="D103" s="38">
        <f t="shared" si="28"/>
        <v>17555375.7379</v>
      </c>
      <c r="E103" s="37">
        <f t="shared" si="28"/>
        <v>0</v>
      </c>
      <c r="F103" s="38">
        <f t="shared" si="28"/>
        <v>0</v>
      </c>
      <c r="G103" s="37">
        <f t="shared" si="28"/>
        <v>56749</v>
      </c>
      <c r="H103" s="38">
        <f t="shared" si="28"/>
        <v>17555375.7379</v>
      </c>
      <c r="I103" s="37">
        <f t="shared" si="28"/>
        <v>142537</v>
      </c>
      <c r="J103" s="38">
        <f t="shared" si="28"/>
        <v>51158112.605599999</v>
      </c>
      <c r="K103" s="37">
        <f t="shared" si="28"/>
        <v>0</v>
      </c>
      <c r="L103" s="38">
        <f t="shared" si="28"/>
        <v>0</v>
      </c>
      <c r="M103" s="37">
        <f t="shared" si="28"/>
        <v>142537</v>
      </c>
      <c r="N103" s="38">
        <f t="shared" si="28"/>
        <v>51158112.605599999</v>
      </c>
      <c r="O103" s="37">
        <f t="shared" si="28"/>
        <v>199286</v>
      </c>
      <c r="P103" s="38">
        <f t="shared" si="28"/>
        <v>68713488.343500018</v>
      </c>
      <c r="Q103" s="39">
        <f t="shared" si="28"/>
        <v>51800</v>
      </c>
      <c r="R103" s="40">
        <f t="shared" si="28"/>
        <v>18661206.154500004</v>
      </c>
      <c r="S103" s="39">
        <f t="shared" si="28"/>
        <v>0</v>
      </c>
      <c r="T103" s="40">
        <f t="shared" si="28"/>
        <v>0</v>
      </c>
      <c r="U103" s="39">
        <f t="shared" si="28"/>
        <v>51800</v>
      </c>
      <c r="V103" s="40">
        <f t="shared" si="28"/>
        <v>18661206.154500004</v>
      </c>
      <c r="W103" s="37">
        <f t="shared" si="28"/>
        <v>155754.75562982677</v>
      </c>
      <c r="X103" s="38">
        <f t="shared" si="28"/>
        <v>120918087.17430001</v>
      </c>
      <c r="Y103" s="37">
        <f t="shared" si="28"/>
        <v>0</v>
      </c>
      <c r="Z103" s="38">
        <f t="shared" si="28"/>
        <v>0</v>
      </c>
      <c r="AA103" s="37">
        <f t="shared" si="28"/>
        <v>155754.75562982677</v>
      </c>
      <c r="AB103" s="38">
        <f t="shared" si="28"/>
        <v>120918087.17430001</v>
      </c>
      <c r="AC103" s="40">
        <f t="shared" si="28"/>
        <v>208292781.67230004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68"/>
  <sheetViews>
    <sheetView zoomScale="145" zoomScaleNormal="70" workbookViewId="0">
      <selection activeCell="D5" sqref="D5"/>
    </sheetView>
  </sheetViews>
  <sheetFormatPr defaultRowHeight="15"/>
  <cols>
    <col min="1" max="1" width="8" style="3" customWidth="1"/>
    <col min="2" max="2" width="45.5703125" style="4" customWidth="1"/>
    <col min="3" max="3" width="9.140625" style="26"/>
    <col min="4" max="4" width="17.140625" customWidth="1"/>
    <col min="5" max="5" width="10.28515625" bestFit="1" customWidth="1"/>
  </cols>
  <sheetData>
    <row r="1" spans="1:33">
      <c r="A1" s="1">
        <v>150001</v>
      </c>
      <c r="B1" s="2" t="s">
        <v>0</v>
      </c>
      <c r="C1" s="26">
        <v>1</v>
      </c>
      <c r="E1" t="s">
        <v>116</v>
      </c>
    </row>
    <row r="2" spans="1:33">
      <c r="A2" s="1">
        <v>150002</v>
      </c>
      <c r="B2" s="2" t="s">
        <v>1</v>
      </c>
      <c r="C2" s="26">
        <v>1</v>
      </c>
    </row>
    <row r="3" spans="1:33">
      <c r="A3" s="1">
        <v>150003</v>
      </c>
      <c r="B3" s="2" t="s">
        <v>2</v>
      </c>
      <c r="C3" s="26">
        <v>1</v>
      </c>
    </row>
    <row r="4" spans="1:33">
      <c r="A4" s="1">
        <v>150005</v>
      </c>
      <c r="B4" s="2" t="s">
        <v>3</v>
      </c>
    </row>
    <row r="5" spans="1:33">
      <c r="A5" s="1">
        <v>150007</v>
      </c>
      <c r="B5" s="2" t="s">
        <v>4</v>
      </c>
      <c r="C5" s="26">
        <v>0.91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</row>
    <row r="6" spans="1:33">
      <c r="A6" s="1">
        <v>150008</v>
      </c>
      <c r="B6" s="2" t="s">
        <v>5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</row>
    <row r="7" spans="1:33">
      <c r="A7" s="1">
        <v>150009</v>
      </c>
      <c r="B7" s="2" t="s">
        <v>6</v>
      </c>
      <c r="C7" s="26">
        <v>0.91800000000000004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</row>
    <row r="8" spans="1:33">
      <c r="A8" s="1">
        <v>150010</v>
      </c>
      <c r="B8" s="2" t="s">
        <v>7</v>
      </c>
      <c r="C8" s="26">
        <v>0.91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</row>
    <row r="9" spans="1:33">
      <c r="A9" s="1">
        <v>150012</v>
      </c>
      <c r="B9" s="2" t="s">
        <v>8</v>
      </c>
      <c r="C9" s="26">
        <v>0.91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</row>
    <row r="10" spans="1:33" ht="25.5">
      <c r="A10" s="1">
        <v>150013</v>
      </c>
      <c r="B10" s="2" t="s">
        <v>9</v>
      </c>
      <c r="C10" s="26">
        <v>1</v>
      </c>
      <c r="E10" s="12"/>
    </row>
    <row r="11" spans="1:33">
      <c r="A11" s="1">
        <v>150014</v>
      </c>
      <c r="B11" s="2" t="s">
        <v>10</v>
      </c>
      <c r="C11" s="26">
        <v>0.91800000000000004</v>
      </c>
      <c r="E11" s="12"/>
    </row>
    <row r="12" spans="1:33">
      <c r="A12" s="1">
        <v>150015</v>
      </c>
      <c r="B12" s="2" t="s">
        <v>11</v>
      </c>
      <c r="C12" s="26">
        <v>1</v>
      </c>
      <c r="E12" s="12"/>
    </row>
    <row r="13" spans="1:33">
      <c r="A13" s="1">
        <v>150016</v>
      </c>
      <c r="B13" s="2" t="s">
        <v>12</v>
      </c>
      <c r="C13" s="26">
        <v>0.91</v>
      </c>
      <c r="E13" s="12"/>
    </row>
    <row r="14" spans="1:33">
      <c r="A14" s="1">
        <v>150017</v>
      </c>
      <c r="B14" s="2" t="s">
        <v>13</v>
      </c>
      <c r="C14" s="26">
        <v>1</v>
      </c>
      <c r="E14" s="12"/>
    </row>
    <row r="15" spans="1:33">
      <c r="A15" s="1">
        <v>150019</v>
      </c>
      <c r="B15" s="2" t="s">
        <v>14</v>
      </c>
      <c r="C15" s="26">
        <v>0.91800000000000004</v>
      </c>
      <c r="E15" s="12"/>
    </row>
    <row r="16" spans="1:33">
      <c r="A16" s="1">
        <v>150020</v>
      </c>
      <c r="B16" s="2" t="s">
        <v>15</v>
      </c>
      <c r="C16" s="26">
        <v>1</v>
      </c>
      <c r="E16" s="12"/>
    </row>
    <row r="17" spans="1:3">
      <c r="A17" s="1">
        <v>150021</v>
      </c>
      <c r="B17" s="2" t="s">
        <v>16</v>
      </c>
    </row>
    <row r="18" spans="1:3">
      <c r="A18" s="1">
        <v>150022</v>
      </c>
      <c r="B18" s="2" t="s">
        <v>17</v>
      </c>
    </row>
    <row r="19" spans="1:3">
      <c r="A19" s="1">
        <v>150023</v>
      </c>
      <c r="B19" s="2" t="s">
        <v>18</v>
      </c>
      <c r="C19" s="26">
        <v>0.91800000000000004</v>
      </c>
    </row>
    <row r="20" spans="1:3">
      <c r="A20" s="1">
        <v>150024</v>
      </c>
      <c r="B20" s="2" t="s">
        <v>19</v>
      </c>
      <c r="C20" s="26">
        <v>0.91800000000000004</v>
      </c>
    </row>
    <row r="21" spans="1:3">
      <c r="A21" s="1">
        <v>150026</v>
      </c>
      <c r="B21" s="2" t="s">
        <v>20</v>
      </c>
    </row>
    <row r="22" spans="1:3">
      <c r="A22" s="1">
        <v>150030</v>
      </c>
      <c r="B22" s="2" t="s">
        <v>21</v>
      </c>
      <c r="C22" s="26">
        <v>1</v>
      </c>
    </row>
    <row r="23" spans="1:3">
      <c r="A23" s="1">
        <v>150031</v>
      </c>
      <c r="B23" s="2" t="s">
        <v>22</v>
      </c>
      <c r="C23" s="26">
        <v>1</v>
      </c>
    </row>
    <row r="24" spans="1:3">
      <c r="A24" s="1">
        <v>150032</v>
      </c>
      <c r="B24" s="2" t="s">
        <v>23</v>
      </c>
    </row>
    <row r="25" spans="1:3">
      <c r="A25" s="1">
        <v>150034</v>
      </c>
      <c r="B25" s="2" t="s">
        <v>24</v>
      </c>
      <c r="C25" s="26">
        <v>0.91</v>
      </c>
    </row>
    <row r="26" spans="1:3">
      <c r="A26" s="1">
        <v>150035</v>
      </c>
      <c r="B26" s="2" t="s">
        <v>25</v>
      </c>
      <c r="C26" s="26">
        <v>0.91</v>
      </c>
    </row>
    <row r="27" spans="1:3">
      <c r="A27" s="1">
        <v>150036</v>
      </c>
      <c r="B27" s="2" t="s">
        <v>26</v>
      </c>
      <c r="C27" s="26">
        <v>0.91</v>
      </c>
    </row>
    <row r="28" spans="1:3">
      <c r="A28" s="1">
        <v>150041</v>
      </c>
      <c r="B28" s="2" t="s">
        <v>27</v>
      </c>
      <c r="C28" s="26">
        <v>0.91</v>
      </c>
    </row>
    <row r="29" spans="1:3">
      <c r="A29" s="1">
        <v>150042</v>
      </c>
      <c r="B29" s="2" t="s">
        <v>28</v>
      </c>
      <c r="C29" s="26">
        <v>0.91600000000000004</v>
      </c>
    </row>
    <row r="30" spans="1:3">
      <c r="A30" s="1">
        <v>150043</v>
      </c>
      <c r="B30" s="2" t="s">
        <v>29</v>
      </c>
      <c r="C30" s="26">
        <v>0.91600000000000004</v>
      </c>
    </row>
    <row r="31" spans="1:3">
      <c r="A31" s="1">
        <v>150044</v>
      </c>
      <c r="B31" s="2" t="s">
        <v>30</v>
      </c>
      <c r="C31" s="26">
        <v>0.91600000000000004</v>
      </c>
    </row>
    <row r="32" spans="1:3">
      <c r="A32" s="1">
        <v>150045</v>
      </c>
      <c r="B32" s="2" t="s">
        <v>31</v>
      </c>
      <c r="C32" s="26">
        <v>0.91600000000000004</v>
      </c>
    </row>
    <row r="33" spans="1:3">
      <c r="A33" s="1">
        <v>150048</v>
      </c>
      <c r="B33" s="2" t="s">
        <v>32</v>
      </c>
      <c r="C33" s="26">
        <v>0.91</v>
      </c>
    </row>
    <row r="34" spans="1:3">
      <c r="A34" s="1">
        <v>150050</v>
      </c>
      <c r="B34" s="2" t="s">
        <v>33</v>
      </c>
      <c r="C34" s="26">
        <v>0.91</v>
      </c>
    </row>
    <row r="35" spans="1:3">
      <c r="A35" s="1">
        <v>150061</v>
      </c>
      <c r="B35" s="2" t="s">
        <v>34</v>
      </c>
      <c r="C35" s="26">
        <v>0.91</v>
      </c>
    </row>
    <row r="36" spans="1:3">
      <c r="A36" s="1">
        <v>150070</v>
      </c>
      <c r="B36" s="2" t="s">
        <v>35</v>
      </c>
    </row>
    <row r="37" spans="1:3">
      <c r="A37" s="1">
        <v>150071</v>
      </c>
      <c r="B37" s="2" t="s">
        <v>36</v>
      </c>
    </row>
    <row r="38" spans="1:3" ht="25.5">
      <c r="A38" s="1">
        <v>150072</v>
      </c>
      <c r="B38" s="2" t="s">
        <v>37</v>
      </c>
      <c r="C38" s="26">
        <v>1</v>
      </c>
    </row>
    <row r="39" spans="1:3" ht="25.5">
      <c r="A39" s="1">
        <v>150077</v>
      </c>
      <c r="B39" s="2" t="s">
        <v>38</v>
      </c>
    </row>
    <row r="40" spans="1:3">
      <c r="A40" s="1">
        <v>150078</v>
      </c>
      <c r="B40" s="2" t="s">
        <v>39</v>
      </c>
    </row>
    <row r="41" spans="1:3">
      <c r="A41" s="1">
        <v>150079</v>
      </c>
      <c r="B41" s="2" t="s">
        <v>40</v>
      </c>
    </row>
    <row r="42" spans="1:3" ht="25.5">
      <c r="A42" s="1">
        <v>150080</v>
      </c>
      <c r="B42" s="2" t="s">
        <v>41</v>
      </c>
    </row>
    <row r="43" spans="1:3" ht="25.5">
      <c r="A43" s="1">
        <v>150081</v>
      </c>
      <c r="B43" s="2" t="s">
        <v>42</v>
      </c>
      <c r="C43" s="26">
        <v>1</v>
      </c>
    </row>
    <row r="44" spans="1:3">
      <c r="A44" s="1">
        <v>150082</v>
      </c>
      <c r="B44" s="2" t="s">
        <v>43</v>
      </c>
    </row>
    <row r="45" spans="1:3">
      <c r="A45" s="1">
        <v>150084</v>
      </c>
      <c r="B45" s="2" t="s">
        <v>44</v>
      </c>
    </row>
    <row r="46" spans="1:3">
      <c r="A46" s="1">
        <v>150086</v>
      </c>
      <c r="B46" s="2" t="s">
        <v>45</v>
      </c>
    </row>
    <row r="47" spans="1:3">
      <c r="A47" s="1">
        <v>150087</v>
      </c>
      <c r="B47" s="2" t="s">
        <v>46</v>
      </c>
    </row>
    <row r="48" spans="1:3">
      <c r="A48" s="1">
        <v>150088</v>
      </c>
      <c r="B48" s="2" t="s">
        <v>47</v>
      </c>
    </row>
    <row r="49" spans="1:3">
      <c r="A49" s="1">
        <v>150089</v>
      </c>
      <c r="B49" s="2" t="s">
        <v>48</v>
      </c>
    </row>
    <row r="50" spans="1:3">
      <c r="A50" s="1">
        <v>150092</v>
      </c>
      <c r="B50" s="2" t="s">
        <v>49</v>
      </c>
    </row>
    <row r="51" spans="1:3">
      <c r="A51" s="1">
        <v>150095</v>
      </c>
      <c r="B51" s="2" t="s">
        <v>50</v>
      </c>
    </row>
    <row r="52" spans="1:3">
      <c r="A52" s="1">
        <v>150097</v>
      </c>
      <c r="B52" s="2" t="s">
        <v>51</v>
      </c>
    </row>
    <row r="53" spans="1:3" ht="25.5">
      <c r="A53" s="1">
        <v>150098</v>
      </c>
      <c r="B53" s="2" t="s">
        <v>52</v>
      </c>
    </row>
    <row r="54" spans="1:3">
      <c r="A54" s="1">
        <v>150100</v>
      </c>
      <c r="B54" s="2" t="s">
        <v>53</v>
      </c>
    </row>
    <row r="55" spans="1:3">
      <c r="A55" s="1">
        <v>150101</v>
      </c>
      <c r="B55" s="2" t="s">
        <v>54</v>
      </c>
    </row>
    <row r="56" spans="1:3">
      <c r="A56" s="1">
        <v>150102</v>
      </c>
      <c r="B56" s="2" t="s">
        <v>55</v>
      </c>
    </row>
    <row r="57" spans="1:3">
      <c r="A57" s="1">
        <v>150103</v>
      </c>
      <c r="B57" s="2" t="s">
        <v>56</v>
      </c>
    </row>
    <row r="58" spans="1:3">
      <c r="A58" s="1">
        <v>150104</v>
      </c>
      <c r="B58" s="2" t="s">
        <v>57</v>
      </c>
    </row>
    <row r="59" spans="1:3">
      <c r="A59" s="1">
        <v>150105</v>
      </c>
      <c r="B59" s="2" t="s">
        <v>58</v>
      </c>
    </row>
    <row r="60" spans="1:3">
      <c r="A60" s="1">
        <v>150106</v>
      </c>
      <c r="B60" s="2" t="s">
        <v>59</v>
      </c>
    </row>
    <row r="61" spans="1:3">
      <c r="A61" s="1">
        <v>150107</v>
      </c>
      <c r="B61" s="2" t="s">
        <v>60</v>
      </c>
    </row>
    <row r="62" spans="1:3">
      <c r="A62" s="1">
        <v>150109</v>
      </c>
      <c r="B62" s="2" t="s">
        <v>61</v>
      </c>
    </row>
    <row r="63" spans="1:3">
      <c r="A63" s="1">
        <v>150110</v>
      </c>
      <c r="B63" s="2" t="s">
        <v>62</v>
      </c>
      <c r="C63" s="26">
        <v>0.91800000000000004</v>
      </c>
    </row>
    <row r="64" spans="1:3">
      <c r="A64" s="1">
        <v>150111</v>
      </c>
      <c r="B64" s="2" t="s">
        <v>63</v>
      </c>
    </row>
    <row r="65" spans="1:3">
      <c r="A65" s="1">
        <v>150112</v>
      </c>
      <c r="B65" s="2" t="s">
        <v>64</v>
      </c>
      <c r="C65" s="26">
        <v>0.91800000000000004</v>
      </c>
    </row>
    <row r="66" spans="1:3">
      <c r="A66" s="1">
        <v>150113</v>
      </c>
      <c r="B66" s="2" t="s">
        <v>65</v>
      </c>
    </row>
    <row r="67" spans="1:3">
      <c r="A67" s="1">
        <v>150114</v>
      </c>
      <c r="B67" s="2" t="s">
        <v>66</v>
      </c>
    </row>
    <row r="68" spans="1:3">
      <c r="A68" s="1">
        <v>150115</v>
      </c>
      <c r="B68" s="2" t="s">
        <v>67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103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150041</v>
      </c>
      <c r="G2" s="131" t="str">
        <f>VLOOKUP(F2,Списки!$A$1:$B$68,2,0)</f>
        <v>ГБУЗ  "Поликлиника № 7"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510</v>
      </c>
      <c r="D9" s="22">
        <f>C9*Тарифы!B4*$C$4</f>
        <v>161543.92799999999</v>
      </c>
      <c r="E9" s="23">
        <v>95</v>
      </c>
      <c r="F9" s="24">
        <f>E9*Тарифы!C4*$C$4</f>
        <v>32128.277999999998</v>
      </c>
      <c r="G9" s="37">
        <f>C9+E9</f>
        <v>605</v>
      </c>
      <c r="H9" s="38">
        <f>D9+F9</f>
        <v>193672.20599999998</v>
      </c>
      <c r="I9" s="23">
        <v>1167</v>
      </c>
      <c r="J9" s="24">
        <f>I9*Тарифы!D4*$C$4</f>
        <v>462063.14700000006</v>
      </c>
      <c r="K9" s="23">
        <v>190</v>
      </c>
      <c r="L9" s="24">
        <f>K9*Тарифы!E4*$C$4</f>
        <v>80320.695000000007</v>
      </c>
      <c r="M9" s="37">
        <f>I9+K9</f>
        <v>1357</v>
      </c>
      <c r="N9" s="38">
        <f>J9+L9</f>
        <v>542383.84200000006</v>
      </c>
      <c r="O9" s="37">
        <f>G9+M9</f>
        <v>1962</v>
      </c>
      <c r="P9" s="38">
        <f>H9+N9</f>
        <v>736056.04800000007</v>
      </c>
      <c r="Q9" s="23">
        <v>153</v>
      </c>
      <c r="R9" s="24">
        <f>Q9*Тарифы!F4*$C$4</f>
        <v>62045.064900000005</v>
      </c>
      <c r="S9" s="23">
        <v>37</v>
      </c>
      <c r="T9" s="24">
        <f>S9*Тарифы!G4*$C$4</f>
        <v>16020.186000000003</v>
      </c>
      <c r="U9" s="39">
        <f>Q9+S9</f>
        <v>190</v>
      </c>
      <c r="V9" s="40">
        <f>R9+T9</f>
        <v>78065.250900000014</v>
      </c>
      <c r="W9" s="23">
        <v>1189</v>
      </c>
      <c r="X9" s="24">
        <f>W9*Тарифы!H4*$C$4</f>
        <v>1134282.5766999999</v>
      </c>
      <c r="Y9" s="23">
        <v>314</v>
      </c>
      <c r="Z9" s="24">
        <f>Y9*Тарифы!I4*$C$4</f>
        <v>319711.62860000005</v>
      </c>
      <c r="AA9" s="37">
        <f>W9+Y9</f>
        <v>1503</v>
      </c>
      <c r="AB9" s="38">
        <f>X9+Z9</f>
        <v>1453994.2053</v>
      </c>
      <c r="AC9" s="40">
        <f>P9+V9+AB9</f>
        <v>2268115.5042000003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15385</v>
      </c>
      <c r="F10" s="24">
        <f>E10*Тарифы!C5*$C$4</f>
        <v>6497562.4350000005</v>
      </c>
      <c r="G10" s="37">
        <f t="shared" ref="G10:H32" si="0">C10+E10</f>
        <v>15385</v>
      </c>
      <c r="H10" s="38">
        <f t="shared" si="0"/>
        <v>6497562.4350000005</v>
      </c>
      <c r="I10" s="23">
        <v>0</v>
      </c>
      <c r="J10" s="24">
        <f>I10*Тарифы!D5*$C$4</f>
        <v>0</v>
      </c>
      <c r="K10" s="23">
        <v>4433</v>
      </c>
      <c r="L10" s="24">
        <f>K10*Тарифы!E5*$C$4</f>
        <v>2340261.8239000002</v>
      </c>
      <c r="M10" s="37">
        <f t="shared" ref="M10:N32" si="1">I10+K10</f>
        <v>4433</v>
      </c>
      <c r="N10" s="38">
        <f t="shared" si="1"/>
        <v>2340261.8239000002</v>
      </c>
      <c r="O10" s="37">
        <f t="shared" ref="O10:P32" si="2">G10+M10</f>
        <v>19818</v>
      </c>
      <c r="P10" s="38">
        <f t="shared" si="2"/>
        <v>8837824.2589000016</v>
      </c>
      <c r="Q10" s="23">
        <v>0</v>
      </c>
      <c r="R10" s="24">
        <f>Q10*Тарифы!F5*$C$4</f>
        <v>0</v>
      </c>
      <c r="S10" s="23">
        <v>3842</v>
      </c>
      <c r="T10" s="24">
        <f>S10*Тарифы!G5*$C$4</f>
        <v>2077349.0373999998</v>
      </c>
      <c r="U10" s="39">
        <f t="shared" ref="U10:V32" si="3">Q10+S10</f>
        <v>3842</v>
      </c>
      <c r="V10" s="40">
        <f t="shared" si="3"/>
        <v>2077349.0373999998</v>
      </c>
      <c r="W10" s="23">
        <v>0</v>
      </c>
      <c r="X10" s="24">
        <f>W10*Тарифы!H5*$C$4</f>
        <v>0</v>
      </c>
      <c r="Y10" s="23">
        <v>17466</v>
      </c>
      <c r="Z10" s="24">
        <f>Y10*Тарифы!I5*$C$4</f>
        <v>20026674.540600002</v>
      </c>
      <c r="AA10" s="37">
        <f t="shared" ref="AA10:AB32" si="4">W10+Y10</f>
        <v>17466</v>
      </c>
      <c r="AB10" s="38">
        <f t="shared" si="4"/>
        <v>20026674.540600002</v>
      </c>
      <c r="AC10" s="40">
        <f t="shared" ref="AC10:AC32" si="5">P10+V10+AB10</f>
        <v>30941847.836900003</v>
      </c>
    </row>
    <row r="11" spans="1:29">
      <c r="A11" s="41">
        <v>3</v>
      </c>
      <c r="B11" s="42" t="s">
        <v>70</v>
      </c>
      <c r="C11" s="21">
        <v>10983</v>
      </c>
      <c r="D11" s="22">
        <f>C11*Тарифы!B6*$C$4</f>
        <v>3075816.6074999999</v>
      </c>
      <c r="E11" s="23">
        <v>0</v>
      </c>
      <c r="F11" s="24">
        <f>E11*Тарифы!C6*$C$4</f>
        <v>0</v>
      </c>
      <c r="G11" s="37">
        <f t="shared" si="0"/>
        <v>10983</v>
      </c>
      <c r="H11" s="38">
        <f t="shared" si="0"/>
        <v>3075816.6074999999</v>
      </c>
      <c r="I11" s="23">
        <v>14357</v>
      </c>
      <c r="J11" s="24">
        <f>I11*Тарифы!D6*$C$4</f>
        <v>5025924.8403000003</v>
      </c>
      <c r="K11" s="23">
        <v>0</v>
      </c>
      <c r="L11" s="24">
        <f>K11*Тарифы!E6*$C$4</f>
        <v>0</v>
      </c>
      <c r="M11" s="37">
        <f t="shared" si="1"/>
        <v>14357</v>
      </c>
      <c r="N11" s="38">
        <f t="shared" si="1"/>
        <v>5025924.8403000003</v>
      </c>
      <c r="O11" s="37">
        <f t="shared" si="2"/>
        <v>25340</v>
      </c>
      <c r="P11" s="38">
        <f t="shared" si="2"/>
        <v>8101741.4478000002</v>
      </c>
      <c r="Q11" s="23">
        <v>10022</v>
      </c>
      <c r="R11" s="24">
        <f>Q11*Тарифы!F6*$C$4</f>
        <v>3593287.8800000004</v>
      </c>
      <c r="S11" s="23">
        <v>0</v>
      </c>
      <c r="T11" s="24">
        <f>S11*Тарифы!G6*$C$4</f>
        <v>0</v>
      </c>
      <c r="U11" s="39">
        <f t="shared" si="3"/>
        <v>10022</v>
      </c>
      <c r="V11" s="40">
        <f t="shared" si="3"/>
        <v>3593287.8800000004</v>
      </c>
      <c r="W11" s="23">
        <v>52336</v>
      </c>
      <c r="X11" s="24">
        <f>W11*Тарифы!H6*$C$4</f>
        <v>38885956.782400005</v>
      </c>
      <c r="Y11" s="23">
        <v>0</v>
      </c>
      <c r="Z11" s="24">
        <f>Y11*Тарифы!I6*$C$4</f>
        <v>0</v>
      </c>
      <c r="AA11" s="37">
        <f t="shared" si="4"/>
        <v>52336</v>
      </c>
      <c r="AB11" s="38">
        <f t="shared" si="4"/>
        <v>38885956.782400005</v>
      </c>
      <c r="AC11" s="40">
        <f t="shared" si="5"/>
        <v>50580986.110200003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222</v>
      </c>
      <c r="X12" s="24">
        <f>W12*Тарифы!H7*$C$4</f>
        <v>164947.30980000002</v>
      </c>
      <c r="Y12" s="23">
        <v>0</v>
      </c>
      <c r="Z12" s="24">
        <f>Y12*Тарифы!I7*$C$4</f>
        <v>0</v>
      </c>
      <c r="AA12" s="37">
        <f t="shared" si="4"/>
        <v>222</v>
      </c>
      <c r="AB12" s="38">
        <f t="shared" si="4"/>
        <v>164947.30980000002</v>
      </c>
      <c r="AC12" s="40">
        <f t="shared" si="5"/>
        <v>164947.30980000002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187</v>
      </c>
      <c r="Z14" s="24">
        <f>Y14*Тарифы!I9*$C$4</f>
        <v>214415.90170000002</v>
      </c>
      <c r="AA14" s="37">
        <f t="shared" si="4"/>
        <v>187</v>
      </c>
      <c r="AB14" s="38">
        <f t="shared" si="4"/>
        <v>214415.90170000002</v>
      </c>
      <c r="AC14" s="40">
        <f t="shared" si="5"/>
        <v>214415.90170000002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519</v>
      </c>
      <c r="D16" s="22">
        <f>C16*Тарифы!B11*$C$4</f>
        <v>278273.26800000004</v>
      </c>
      <c r="E16" s="23">
        <v>5</v>
      </c>
      <c r="F16" s="24">
        <f>E16*Тарифы!C11*$C$4</f>
        <v>3676.7640000000001</v>
      </c>
      <c r="G16" s="37">
        <f t="shared" si="0"/>
        <v>524</v>
      </c>
      <c r="H16" s="38">
        <f t="shared" si="0"/>
        <v>281950.03200000006</v>
      </c>
      <c r="I16" s="23">
        <v>2076</v>
      </c>
      <c r="J16" s="24">
        <f>I16*Тарифы!D11*$C$4</f>
        <v>1391366.34</v>
      </c>
      <c r="K16" s="23">
        <v>49</v>
      </c>
      <c r="L16" s="24">
        <f>K16*Тарифы!E11*$C$4</f>
        <v>45040.359000000004</v>
      </c>
      <c r="M16" s="37">
        <f t="shared" si="1"/>
        <v>2125</v>
      </c>
      <c r="N16" s="38">
        <f t="shared" si="1"/>
        <v>1436406.699</v>
      </c>
      <c r="O16" s="37">
        <f t="shared" si="2"/>
        <v>2649</v>
      </c>
      <c r="P16" s="38">
        <f t="shared" si="2"/>
        <v>1718356.7310000001</v>
      </c>
      <c r="Q16" s="23">
        <v>383</v>
      </c>
      <c r="R16" s="24">
        <f>Q16*Тарифы!F11*$C$4</f>
        <v>263948.73960000003</v>
      </c>
      <c r="S16" s="23">
        <v>0</v>
      </c>
      <c r="T16" s="24">
        <f>S16*Тарифы!G11*$C$4</f>
        <v>0</v>
      </c>
      <c r="U16" s="39">
        <f t="shared" si="3"/>
        <v>383</v>
      </c>
      <c r="V16" s="40">
        <f t="shared" si="3"/>
        <v>263948.73960000003</v>
      </c>
      <c r="W16" s="23">
        <v>124</v>
      </c>
      <c r="X16" s="24">
        <f>W16*Тарифы!H11*$C$4</f>
        <v>160378.36360000001</v>
      </c>
      <c r="Y16" s="23">
        <v>187</v>
      </c>
      <c r="Z16" s="24">
        <f>Y16*Тарифы!I11*$C$4</f>
        <v>331058.92820000002</v>
      </c>
      <c r="AA16" s="37">
        <f t="shared" si="4"/>
        <v>311</v>
      </c>
      <c r="AB16" s="38">
        <f t="shared" si="4"/>
        <v>491437.29180000001</v>
      </c>
      <c r="AC16" s="40">
        <f t="shared" si="5"/>
        <v>2473742.7624000004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394</v>
      </c>
      <c r="D18" s="22">
        <f>C18*Тарифы!B13*$C$4</f>
        <v>128798.3242</v>
      </c>
      <c r="E18" s="23">
        <v>108</v>
      </c>
      <c r="F18" s="24">
        <f>E18*Тарифы!C13*$C$4</f>
        <v>37918.389600000002</v>
      </c>
      <c r="G18" s="37">
        <f t="shared" si="0"/>
        <v>502</v>
      </c>
      <c r="H18" s="38">
        <f t="shared" si="0"/>
        <v>166716.7138</v>
      </c>
      <c r="I18" s="23">
        <v>2199</v>
      </c>
      <c r="J18" s="24">
        <f>I18*Тарифы!D13*$C$4</f>
        <v>898569.45360000012</v>
      </c>
      <c r="K18" s="23">
        <v>214</v>
      </c>
      <c r="L18" s="24">
        <f>K18*Тарифы!E13*$C$4</f>
        <v>93919.207200000004</v>
      </c>
      <c r="M18" s="37">
        <f t="shared" si="1"/>
        <v>2413</v>
      </c>
      <c r="N18" s="38">
        <f t="shared" si="1"/>
        <v>992488.66080000019</v>
      </c>
      <c r="O18" s="37">
        <f t="shared" si="2"/>
        <v>2915</v>
      </c>
      <c r="P18" s="38">
        <f t="shared" si="2"/>
        <v>1159205.3746000002</v>
      </c>
      <c r="Q18" s="23">
        <v>1104</v>
      </c>
      <c r="R18" s="24">
        <f>Q18*Тарифы!F13*$C$4</f>
        <v>462043.98240000004</v>
      </c>
      <c r="S18" s="23">
        <v>278</v>
      </c>
      <c r="T18" s="24">
        <f>S18*Тарифы!G13*$C$4</f>
        <v>124959.47100000001</v>
      </c>
      <c r="U18" s="39">
        <f t="shared" si="3"/>
        <v>1382</v>
      </c>
      <c r="V18" s="40">
        <f t="shared" si="3"/>
        <v>587003.4534</v>
      </c>
      <c r="W18" s="23">
        <v>8258</v>
      </c>
      <c r="X18" s="24">
        <f>W18*Тарифы!H13*$C$4</f>
        <v>7650722.3702000007</v>
      </c>
      <c r="Y18" s="23">
        <v>1050</v>
      </c>
      <c r="Z18" s="24">
        <f>Y18*Тарифы!I13*$C$4</f>
        <v>1040205.0750000001</v>
      </c>
      <c r="AA18" s="37">
        <f t="shared" si="4"/>
        <v>9308</v>
      </c>
      <c r="AB18" s="38">
        <f t="shared" si="4"/>
        <v>8690927.4452</v>
      </c>
      <c r="AC18" s="40">
        <f t="shared" si="5"/>
        <v>10437136.2732</v>
      </c>
    </row>
    <row r="19" spans="1:29">
      <c r="A19" s="41">
        <v>11</v>
      </c>
      <c r="B19" s="42" t="s">
        <v>78</v>
      </c>
      <c r="C19" s="21">
        <v>12</v>
      </c>
      <c r="D19" s="22">
        <f>C19*Тарифы!B14*$C$4</f>
        <v>5031.0624000000007</v>
      </c>
      <c r="E19" s="23">
        <v>55</v>
      </c>
      <c r="F19" s="24">
        <f>E19*Тарифы!C14*$C$4</f>
        <v>23426.402999999998</v>
      </c>
      <c r="G19" s="37">
        <f t="shared" si="0"/>
        <v>67</v>
      </c>
      <c r="H19" s="38">
        <f t="shared" si="0"/>
        <v>28457.465400000001</v>
      </c>
      <c r="I19" s="23">
        <v>147</v>
      </c>
      <c r="J19" s="24">
        <f>I19*Тарифы!D14*$C$4</f>
        <v>77038.143000000011</v>
      </c>
      <c r="K19" s="23">
        <v>110</v>
      </c>
      <c r="L19" s="24">
        <f>K19*Тарифы!E14*$C$4</f>
        <v>58566.508000000002</v>
      </c>
      <c r="M19" s="37">
        <f t="shared" si="1"/>
        <v>257</v>
      </c>
      <c r="N19" s="38">
        <f t="shared" si="1"/>
        <v>135604.65100000001</v>
      </c>
      <c r="O19" s="37">
        <f t="shared" si="2"/>
        <v>324</v>
      </c>
      <c r="P19" s="38">
        <f t="shared" si="2"/>
        <v>164062.1164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43</v>
      </c>
      <c r="X19" s="24">
        <f>W19*Тарифы!H14*$C$4</f>
        <v>41415.583300000006</v>
      </c>
      <c r="Y19" s="23">
        <v>112</v>
      </c>
      <c r="Z19" s="24">
        <f>Y19*Тарифы!I14*$C$4</f>
        <v>109927.8544</v>
      </c>
      <c r="AA19" s="37">
        <f t="shared" si="4"/>
        <v>155</v>
      </c>
      <c r="AB19" s="38">
        <f t="shared" si="4"/>
        <v>151343.43770000001</v>
      </c>
      <c r="AC19" s="40">
        <f t="shared" si="5"/>
        <v>315405.55410000001</v>
      </c>
    </row>
    <row r="20" spans="1:29">
      <c r="A20" s="41">
        <v>12</v>
      </c>
      <c r="B20" s="42" t="s">
        <v>79</v>
      </c>
      <c r="C20" s="21">
        <v>1111</v>
      </c>
      <c r="D20" s="22">
        <f>C20*Тарифы!B15*$C$4</f>
        <v>331247.31640000001</v>
      </c>
      <c r="E20" s="23">
        <v>403</v>
      </c>
      <c r="F20" s="24">
        <f>E20*Тарифы!C15*$C$4</f>
        <v>120643.16810000001</v>
      </c>
      <c r="G20" s="37">
        <f t="shared" si="0"/>
        <v>1514</v>
      </c>
      <c r="H20" s="38">
        <f t="shared" si="0"/>
        <v>451890.48450000002</v>
      </c>
      <c r="I20" s="23">
        <v>2279</v>
      </c>
      <c r="J20" s="24">
        <f>I20*Тарифы!D15*$C$4</f>
        <v>849361.64950000006</v>
      </c>
      <c r="K20" s="23">
        <v>806</v>
      </c>
      <c r="L20" s="24">
        <f>K20*Тарифы!E15*$C$4</f>
        <v>301606.08660000004</v>
      </c>
      <c r="M20" s="37">
        <f t="shared" si="1"/>
        <v>3085</v>
      </c>
      <c r="N20" s="38">
        <f t="shared" si="1"/>
        <v>1150967.7361000001</v>
      </c>
      <c r="O20" s="37">
        <f t="shared" si="2"/>
        <v>4599</v>
      </c>
      <c r="P20" s="38">
        <f t="shared" si="2"/>
        <v>1602858.2206000001</v>
      </c>
      <c r="Q20" s="23">
        <v>1280</v>
      </c>
      <c r="R20" s="24">
        <f>Q20*Тарифы!F15*$C$4</f>
        <v>488598.65600000008</v>
      </c>
      <c r="S20" s="23">
        <v>312</v>
      </c>
      <c r="T20" s="24">
        <f>S20*Тарифы!G15*$C$4</f>
        <v>119578.58640000001</v>
      </c>
      <c r="U20" s="39">
        <f t="shared" si="3"/>
        <v>1592</v>
      </c>
      <c r="V20" s="40">
        <f t="shared" si="3"/>
        <v>608177.2424000001</v>
      </c>
      <c r="W20" s="23">
        <v>4233</v>
      </c>
      <c r="X20" s="24">
        <f>W20*Тарифы!H15*$C$4</f>
        <v>3688742.4482999998</v>
      </c>
      <c r="Y20" s="23">
        <v>525</v>
      </c>
      <c r="Z20" s="24">
        <f>Y20*Тарифы!I15*$C$4</f>
        <v>457498.17749999999</v>
      </c>
      <c r="AA20" s="37">
        <f t="shared" si="4"/>
        <v>4758</v>
      </c>
      <c r="AB20" s="38">
        <f t="shared" si="4"/>
        <v>4146240.6257999996</v>
      </c>
      <c r="AC20" s="40">
        <f t="shared" si="5"/>
        <v>6357276.0888</v>
      </c>
    </row>
    <row r="21" spans="1:29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>
        <v>451</v>
      </c>
      <c r="F21" s="24">
        <f>E21*Тарифы!C16*$C$4</f>
        <v>135012.57769999999</v>
      </c>
      <c r="G21" s="37">
        <f t="shared" si="0"/>
        <v>451</v>
      </c>
      <c r="H21" s="38">
        <f t="shared" si="0"/>
        <v>135012.57769999999</v>
      </c>
      <c r="I21" s="23">
        <v>890</v>
      </c>
      <c r="J21" s="24">
        <f>I21*Тарифы!D16*$C$4</f>
        <v>331694.54499999998</v>
      </c>
      <c r="K21" s="23">
        <v>900</v>
      </c>
      <c r="L21" s="24">
        <f>K21*Тарифы!E16*$C$4</f>
        <v>336780.99</v>
      </c>
      <c r="M21" s="37">
        <f t="shared" si="1"/>
        <v>1790</v>
      </c>
      <c r="N21" s="38">
        <f t="shared" si="1"/>
        <v>668475.53499999992</v>
      </c>
      <c r="O21" s="37">
        <f t="shared" si="2"/>
        <v>2241</v>
      </c>
      <c r="P21" s="38">
        <f t="shared" si="2"/>
        <v>803488.11269999994</v>
      </c>
      <c r="Q21" s="23">
        <v>11984</v>
      </c>
      <c r="R21" s="24">
        <f>Q21*Тарифы!F16*$C$4</f>
        <v>4574504.9168000007</v>
      </c>
      <c r="S21" s="23">
        <v>2578</v>
      </c>
      <c r="T21" s="24">
        <f>S21*Тарифы!G16*$C$4</f>
        <v>988056.39660000009</v>
      </c>
      <c r="U21" s="39">
        <f t="shared" si="3"/>
        <v>14562</v>
      </c>
      <c r="V21" s="40">
        <f t="shared" si="3"/>
        <v>5562561.3134000003</v>
      </c>
      <c r="W21" s="23">
        <v>4125</v>
      </c>
      <c r="X21" s="24">
        <f>W21*Тарифы!H16*$C$4</f>
        <v>3594628.5375000001</v>
      </c>
      <c r="Y21" s="23">
        <v>300</v>
      </c>
      <c r="Z21" s="24">
        <f>Y21*Тарифы!I16*$C$4</f>
        <v>261427.53</v>
      </c>
      <c r="AA21" s="37">
        <f t="shared" si="4"/>
        <v>4425</v>
      </c>
      <c r="AB21" s="38">
        <f t="shared" si="4"/>
        <v>3856056.0674999999</v>
      </c>
      <c r="AC21" s="40">
        <f t="shared" si="5"/>
        <v>10222105.4936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1445</v>
      </c>
      <c r="J25" s="24">
        <f>I25*Тарифы!D20*$C$4</f>
        <v>538537.77249999996</v>
      </c>
      <c r="K25" s="23">
        <v>0</v>
      </c>
      <c r="L25" s="24">
        <f>K25*Тарифы!E20*$C$4</f>
        <v>0</v>
      </c>
      <c r="M25" s="37">
        <f t="shared" si="1"/>
        <v>1445</v>
      </c>
      <c r="N25" s="38">
        <f t="shared" si="1"/>
        <v>538537.77249999996</v>
      </c>
      <c r="O25" s="37">
        <f t="shared" si="2"/>
        <v>1445</v>
      </c>
      <c r="P25" s="38">
        <f t="shared" si="2"/>
        <v>538537.77249999996</v>
      </c>
      <c r="Q25" s="23">
        <v>240</v>
      </c>
      <c r="R25" s="24">
        <f>Q25*Тарифы!F20*$C$4</f>
        <v>91612.248000000007</v>
      </c>
      <c r="S25" s="23">
        <v>0</v>
      </c>
      <c r="T25" s="24">
        <f>S25*Тарифы!G20*$C$4</f>
        <v>0</v>
      </c>
      <c r="U25" s="39">
        <f t="shared" si="3"/>
        <v>240</v>
      </c>
      <c r="V25" s="40">
        <f t="shared" si="3"/>
        <v>91612.248000000007</v>
      </c>
      <c r="W25" s="23">
        <v>0</v>
      </c>
      <c r="X25" s="24">
        <f>W25*Тарифы!H20*$C$4</f>
        <v>0</v>
      </c>
      <c r="Y25" s="23">
        <v>0</v>
      </c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630150.02049999998</v>
      </c>
    </row>
    <row r="26" spans="1:29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283</v>
      </c>
      <c r="J26" s="24">
        <f>I26*Тарифы!D21*$C$4</f>
        <v>84557.400199999989</v>
      </c>
      <c r="K26" s="23">
        <v>54</v>
      </c>
      <c r="L26" s="24">
        <f>K26*Тарифы!E21*$C$4</f>
        <v>20306.613600000001</v>
      </c>
      <c r="M26" s="37">
        <f t="shared" si="1"/>
        <v>337</v>
      </c>
      <c r="N26" s="38">
        <f t="shared" si="1"/>
        <v>104864.01379999999</v>
      </c>
      <c r="O26" s="37">
        <f t="shared" si="2"/>
        <v>337</v>
      </c>
      <c r="P26" s="38">
        <f t="shared" si="2"/>
        <v>104864.01379999999</v>
      </c>
      <c r="Q26" s="23">
        <v>385</v>
      </c>
      <c r="R26" s="24">
        <f>Q26*Тарифы!F21*$C$4</f>
        <v>117815.69799999999</v>
      </c>
      <c r="S26" s="23">
        <v>88</v>
      </c>
      <c r="T26" s="24">
        <f>S26*Тарифы!G21*$C$4</f>
        <v>33893.86</v>
      </c>
      <c r="U26" s="39">
        <f t="shared" si="3"/>
        <v>473</v>
      </c>
      <c r="V26" s="40">
        <f t="shared" si="3"/>
        <v>151709.55799999999</v>
      </c>
      <c r="W26" s="23">
        <v>1232</v>
      </c>
      <c r="X26" s="24">
        <f>W26*Тарифы!H21*$C$4</f>
        <v>745869.92479999992</v>
      </c>
      <c r="Y26" s="23">
        <v>112</v>
      </c>
      <c r="Z26" s="24">
        <f>Y26*Тарифы!I21*$C$4</f>
        <v>85271.368000000002</v>
      </c>
      <c r="AA26" s="37">
        <f t="shared" si="4"/>
        <v>1344</v>
      </c>
      <c r="AB26" s="38">
        <f t="shared" si="4"/>
        <v>831141.29279999994</v>
      </c>
      <c r="AC26" s="40">
        <f t="shared" si="5"/>
        <v>1087714.8646</v>
      </c>
    </row>
    <row r="27" spans="1:29">
      <c r="A27" s="41">
        <v>19</v>
      </c>
      <c r="B27" s="42" t="s">
        <v>86</v>
      </c>
      <c r="C27" s="21">
        <v>17137</v>
      </c>
      <c r="D27" s="22">
        <f>C27*Тарифы!B22*$C$4</f>
        <v>6732530.9324000012</v>
      </c>
      <c r="E27" s="23">
        <v>313</v>
      </c>
      <c r="F27" s="24">
        <f>E27*Тарифы!C22*$C$4</f>
        <v>98129.631599999993</v>
      </c>
      <c r="G27" s="37">
        <f t="shared" si="0"/>
        <v>17450</v>
      </c>
      <c r="H27" s="38">
        <f t="shared" si="0"/>
        <v>6830660.5640000012</v>
      </c>
      <c r="I27" s="23">
        <v>13603</v>
      </c>
      <c r="J27" s="24">
        <f>I27*Тарифы!D22*$C$4</f>
        <v>6680181.6444999995</v>
      </c>
      <c r="K27" s="23">
        <v>625</v>
      </c>
      <c r="L27" s="24">
        <f>K27*Тарифы!E22*$C$4</f>
        <v>244932.1875</v>
      </c>
      <c r="M27" s="37">
        <f t="shared" si="1"/>
        <v>14228</v>
      </c>
      <c r="N27" s="38">
        <f t="shared" si="1"/>
        <v>6925113.8319999995</v>
      </c>
      <c r="O27" s="37">
        <f t="shared" si="2"/>
        <v>31678</v>
      </c>
      <c r="P27" s="38">
        <f t="shared" si="2"/>
        <v>13755774.396000002</v>
      </c>
      <c r="Q27" s="23">
        <v>305</v>
      </c>
      <c r="R27" s="24">
        <f>Q27*Тарифы!F22*$C$4</f>
        <v>153407.43600000002</v>
      </c>
      <c r="S27" s="23">
        <v>73</v>
      </c>
      <c r="T27" s="24">
        <f>S27*Тарифы!G22*$C$4</f>
        <v>29300.2801</v>
      </c>
      <c r="U27" s="39">
        <f t="shared" si="3"/>
        <v>378</v>
      </c>
      <c r="V27" s="40">
        <f t="shared" si="3"/>
        <v>182707.71610000002</v>
      </c>
      <c r="W27" s="23">
        <v>1923</v>
      </c>
      <c r="X27" s="24">
        <f>W27*Тарифы!H22*$C$4</f>
        <v>2751764.9250000003</v>
      </c>
      <c r="Y27" s="23">
        <v>112</v>
      </c>
      <c r="Z27" s="24">
        <f>Y27*Тарифы!I22*$C$4</f>
        <v>127392.8656</v>
      </c>
      <c r="AA27" s="37">
        <f t="shared" si="4"/>
        <v>2035</v>
      </c>
      <c r="AB27" s="38">
        <f t="shared" si="4"/>
        <v>2879157.7906000004</v>
      </c>
      <c r="AC27" s="40">
        <f t="shared" si="5"/>
        <v>16817639.902700003</v>
      </c>
    </row>
    <row r="28" spans="1:29">
      <c r="A28" s="41">
        <v>20</v>
      </c>
      <c r="B28" s="42" t="s">
        <v>87</v>
      </c>
      <c r="C28" s="23">
        <v>2156</v>
      </c>
      <c r="D28" s="22">
        <f>C28*Тарифы!B23*$C$4</f>
        <v>496081.58600000001</v>
      </c>
      <c r="E28" s="23">
        <v>537</v>
      </c>
      <c r="F28" s="24">
        <f>E28*Тарифы!C23*$C$4</f>
        <v>127757.8848</v>
      </c>
      <c r="G28" s="37">
        <f t="shared" si="0"/>
        <v>2693</v>
      </c>
      <c r="H28" s="38">
        <f t="shared" si="0"/>
        <v>623839.47080000001</v>
      </c>
      <c r="I28" s="23">
        <v>2733</v>
      </c>
      <c r="J28" s="24">
        <f>I28*Тарифы!D23*$C$4</f>
        <v>786050.70180000004</v>
      </c>
      <c r="K28" s="23">
        <v>1073</v>
      </c>
      <c r="L28" s="24">
        <f>K28*Тарифы!E23*$C$4</f>
        <v>319097.32400000002</v>
      </c>
      <c r="M28" s="37">
        <f t="shared" si="1"/>
        <v>3806</v>
      </c>
      <c r="N28" s="38">
        <f t="shared" si="1"/>
        <v>1105148.0257999999</v>
      </c>
      <c r="O28" s="37">
        <f t="shared" si="2"/>
        <v>6499</v>
      </c>
      <c r="P28" s="38">
        <f t="shared" si="2"/>
        <v>1728987.4966</v>
      </c>
      <c r="Q28" s="23">
        <v>228</v>
      </c>
      <c r="R28" s="24">
        <f>Q28*Тарифы!F23*$C$4</f>
        <v>67163.3508</v>
      </c>
      <c r="S28" s="23">
        <v>131</v>
      </c>
      <c r="T28" s="24">
        <f>S28*Тарифы!G23*$C$4</f>
        <v>39901.971200000007</v>
      </c>
      <c r="U28" s="39">
        <f t="shared" si="3"/>
        <v>359</v>
      </c>
      <c r="V28" s="40">
        <f t="shared" si="3"/>
        <v>107065.32200000001</v>
      </c>
      <c r="W28" s="23">
        <v>3686</v>
      </c>
      <c r="X28" s="24">
        <f>W28*Тарифы!H23*$C$4</f>
        <v>3347316.6817999999</v>
      </c>
      <c r="Y28" s="23">
        <v>450</v>
      </c>
      <c r="Z28" s="24">
        <f>Y28*Тарифы!I23*$C$4</f>
        <v>421035.61500000005</v>
      </c>
      <c r="AA28" s="37">
        <f t="shared" si="4"/>
        <v>4136</v>
      </c>
      <c r="AB28" s="38">
        <f t="shared" si="4"/>
        <v>3768352.2968000001</v>
      </c>
      <c r="AC28" s="40">
        <f t="shared" si="5"/>
        <v>5604405.1153999995</v>
      </c>
    </row>
    <row r="29" spans="1:29">
      <c r="A29" s="41">
        <v>21</v>
      </c>
      <c r="B29" s="42" t="s">
        <v>88</v>
      </c>
      <c r="C29" s="23">
        <v>2790</v>
      </c>
      <c r="D29" s="22">
        <f>C29*Тарифы!B24*$C$4</f>
        <v>512146.90800000005</v>
      </c>
      <c r="E29" s="23">
        <v>445</v>
      </c>
      <c r="F29" s="24">
        <f>E29*Тарифы!C24*$C$4</f>
        <v>114147.306</v>
      </c>
      <c r="G29" s="37">
        <f t="shared" si="0"/>
        <v>3235</v>
      </c>
      <c r="H29" s="38">
        <f t="shared" si="0"/>
        <v>626294.21400000004</v>
      </c>
      <c r="I29" s="23">
        <v>3538</v>
      </c>
      <c r="J29" s="24">
        <f>I29*Тарифы!D24*$C$4</f>
        <v>811817.09700000007</v>
      </c>
      <c r="K29" s="23">
        <v>889</v>
      </c>
      <c r="L29" s="24">
        <f>K29*Тарифы!E24*$C$4</f>
        <v>285047.62650000001</v>
      </c>
      <c r="M29" s="37">
        <f t="shared" si="1"/>
        <v>4427</v>
      </c>
      <c r="N29" s="38">
        <f t="shared" si="1"/>
        <v>1096864.7235000001</v>
      </c>
      <c r="O29" s="37">
        <f t="shared" si="2"/>
        <v>7662</v>
      </c>
      <c r="P29" s="38">
        <f t="shared" si="2"/>
        <v>1723158.9375</v>
      </c>
      <c r="Q29" s="23">
        <v>228</v>
      </c>
      <c r="R29" s="24">
        <f>Q29*Тарифы!F24*$C$4</f>
        <v>53583.784800000001</v>
      </c>
      <c r="S29" s="23">
        <v>131</v>
      </c>
      <c r="T29" s="24">
        <f>S29*Тарифы!G24*$C$4</f>
        <v>43020.504800000002</v>
      </c>
      <c r="U29" s="39">
        <f t="shared" si="3"/>
        <v>359</v>
      </c>
      <c r="V29" s="40">
        <f t="shared" si="3"/>
        <v>96604.289600000004</v>
      </c>
      <c r="W29" s="23">
        <v>3856</v>
      </c>
      <c r="X29" s="24">
        <f>W29*Тарифы!H24*$C$4</f>
        <v>2582068.216</v>
      </c>
      <c r="Y29" s="23">
        <v>2252</v>
      </c>
      <c r="Z29" s="24">
        <f>Y29*Тарифы!I24*$C$4</f>
        <v>2107049.3444000003</v>
      </c>
      <c r="AA29" s="37">
        <f t="shared" si="4"/>
        <v>6108</v>
      </c>
      <c r="AB29" s="38">
        <f t="shared" si="4"/>
        <v>4689117.5603999998</v>
      </c>
      <c r="AC29" s="40">
        <f t="shared" si="5"/>
        <v>6508880.7874999996</v>
      </c>
    </row>
    <row r="30" spans="1:29">
      <c r="A30" s="41">
        <v>22</v>
      </c>
      <c r="B30" s="42" t="s">
        <v>89</v>
      </c>
      <c r="C30" s="23">
        <v>2132</v>
      </c>
      <c r="D30" s="22">
        <f>C30*Тарифы!B25*$C$4</f>
        <v>473932.51360000006</v>
      </c>
      <c r="E30" s="23">
        <v>92</v>
      </c>
      <c r="F30" s="24">
        <f>E30*Тарифы!C25*$C$4</f>
        <v>26854.864399999999</v>
      </c>
      <c r="G30" s="37">
        <f t="shared" si="0"/>
        <v>2224</v>
      </c>
      <c r="H30" s="38">
        <f t="shared" si="0"/>
        <v>500787.37800000008</v>
      </c>
      <c r="I30" s="23">
        <v>4530</v>
      </c>
      <c r="J30" s="24">
        <f>I30*Тарифы!D25*$C$4</f>
        <v>1258744.3049999999</v>
      </c>
      <c r="K30" s="23">
        <v>184</v>
      </c>
      <c r="L30" s="24">
        <f>K30*Тарифы!E25*$C$4</f>
        <v>67136.742400000003</v>
      </c>
      <c r="M30" s="37">
        <f t="shared" si="1"/>
        <v>4714</v>
      </c>
      <c r="N30" s="38">
        <f t="shared" si="1"/>
        <v>1325881.0474</v>
      </c>
      <c r="O30" s="37">
        <f t="shared" si="2"/>
        <v>6938</v>
      </c>
      <c r="P30" s="38">
        <f t="shared" si="2"/>
        <v>1826668.4254000001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401</v>
      </c>
      <c r="X30" s="24">
        <f>W30*Тарифы!H25*$C$4</f>
        <v>360476.34350000002</v>
      </c>
      <c r="Y30" s="23">
        <v>150</v>
      </c>
      <c r="Z30" s="24">
        <f>Y30*Тарифы!I25*$C$4</f>
        <v>176119.125</v>
      </c>
      <c r="AA30" s="37">
        <f t="shared" si="4"/>
        <v>551</v>
      </c>
      <c r="AB30" s="38">
        <f t="shared" si="4"/>
        <v>536595.46849999996</v>
      </c>
      <c r="AC30" s="40">
        <f t="shared" si="5"/>
        <v>2363263.8939</v>
      </c>
    </row>
    <row r="31" spans="1:29">
      <c r="A31" s="41">
        <v>23</v>
      </c>
      <c r="B31" s="42" t="s">
        <v>90</v>
      </c>
      <c r="C31" s="23">
        <v>10426</v>
      </c>
      <c r="D31" s="22">
        <f>C31*Тарифы!B26*$C$4</f>
        <v>7678363.237999999</v>
      </c>
      <c r="E31" s="23">
        <v>0</v>
      </c>
      <c r="F31" s="24">
        <f>E31*Тарифы!C26*$C$4</f>
        <v>0</v>
      </c>
      <c r="G31" s="37">
        <f t="shared" si="0"/>
        <v>10426</v>
      </c>
      <c r="H31" s="38">
        <f t="shared" si="0"/>
        <v>7678363.237999999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10426</v>
      </c>
      <c r="P31" s="38">
        <f t="shared" si="2"/>
        <v>7678363.237999999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7678363.237999999</v>
      </c>
    </row>
    <row r="32" spans="1:29">
      <c r="A32" s="41">
        <v>24</v>
      </c>
      <c r="B32" s="42" t="s">
        <v>91</v>
      </c>
      <c r="C32" s="23">
        <v>3686</v>
      </c>
      <c r="D32" s="22">
        <f>C32*Тарифы!B27*$C$4</f>
        <v>774129.66539999994</v>
      </c>
      <c r="E32" s="23">
        <v>1353</v>
      </c>
      <c r="F32" s="24">
        <f>E32*Тарифы!C27*$C$4</f>
        <v>284155.57170000003</v>
      </c>
      <c r="G32" s="37">
        <f t="shared" si="0"/>
        <v>5039</v>
      </c>
      <c r="H32" s="38">
        <f t="shared" si="0"/>
        <v>1058285.2371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5039</v>
      </c>
      <c r="P32" s="38">
        <f t="shared" si="2"/>
        <v>1058285.2371</v>
      </c>
      <c r="Q32" s="23">
        <v>0</v>
      </c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1058285.2371</v>
      </c>
    </row>
    <row r="33" spans="1:29" s="10" customFormat="1">
      <c r="A33" s="43"/>
      <c r="B33" s="44" t="s">
        <v>107</v>
      </c>
      <c r="C33" s="37">
        <f t="shared" ref="C33:AC33" si="6">SUM(C9:C32)</f>
        <v>51856</v>
      </c>
      <c r="D33" s="38">
        <f t="shared" si="6"/>
        <v>20647895.349899996</v>
      </c>
      <c r="E33" s="37">
        <f t="shared" si="6"/>
        <v>19242</v>
      </c>
      <c r="F33" s="38">
        <f t="shared" si="6"/>
        <v>7501413.2739000022</v>
      </c>
      <c r="G33" s="37">
        <f t="shared" si="6"/>
        <v>71098</v>
      </c>
      <c r="H33" s="38">
        <f t="shared" si="6"/>
        <v>28149308.623800002</v>
      </c>
      <c r="I33" s="37">
        <f t="shared" si="6"/>
        <v>49247</v>
      </c>
      <c r="J33" s="38">
        <f t="shared" si="6"/>
        <v>19195907.0394</v>
      </c>
      <c r="K33" s="37">
        <f t="shared" si="6"/>
        <v>9527</v>
      </c>
      <c r="L33" s="38">
        <f t="shared" si="6"/>
        <v>4193016.1637000004</v>
      </c>
      <c r="M33" s="37">
        <f t="shared" si="6"/>
        <v>58774</v>
      </c>
      <c r="N33" s="38">
        <f t="shared" si="6"/>
        <v>23388923.203100003</v>
      </c>
      <c r="O33" s="37">
        <f t="shared" si="6"/>
        <v>129872</v>
      </c>
      <c r="P33" s="38">
        <f t="shared" si="6"/>
        <v>51538231.826900005</v>
      </c>
      <c r="Q33" s="39">
        <f t="shared" si="6"/>
        <v>26312</v>
      </c>
      <c r="R33" s="40">
        <f t="shared" si="6"/>
        <v>9928011.7573000025</v>
      </c>
      <c r="S33" s="39">
        <f t="shared" si="6"/>
        <v>7470</v>
      </c>
      <c r="T33" s="40">
        <f t="shared" si="6"/>
        <v>3472080.2935000001</v>
      </c>
      <c r="U33" s="39">
        <f t="shared" si="6"/>
        <v>33782</v>
      </c>
      <c r="V33" s="40">
        <f t="shared" si="6"/>
        <v>13400092.050800001</v>
      </c>
      <c r="W33" s="37">
        <f t="shared" si="6"/>
        <v>81628</v>
      </c>
      <c r="X33" s="38">
        <f t="shared" si="6"/>
        <v>65108570.062900007</v>
      </c>
      <c r="Y33" s="37">
        <f t="shared" si="6"/>
        <v>23217</v>
      </c>
      <c r="Z33" s="38">
        <f t="shared" si="6"/>
        <v>25677787.954000004</v>
      </c>
      <c r="AA33" s="37">
        <f t="shared" si="6"/>
        <v>104845</v>
      </c>
      <c r="AB33" s="38">
        <f t="shared" si="6"/>
        <v>90786358.016899988</v>
      </c>
      <c r="AC33" s="40">
        <f t="shared" si="6"/>
        <v>155724681.89460003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150041</v>
      </c>
      <c r="G37" s="131" t="str">
        <f>VLOOKUP(F37,Списки!$A$1:$B$68,2,0)</f>
        <v>ГБУЗ  "Поликлиника № 7"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90</v>
      </c>
      <c r="D44" s="22">
        <f>C44*Тарифы!B4*$C$4</f>
        <v>28507.751999999997</v>
      </c>
      <c r="E44" s="23">
        <v>17</v>
      </c>
      <c r="F44" s="24">
        <f>E44*Тарифы!C4*$C$4</f>
        <v>5749.2708000000002</v>
      </c>
      <c r="G44" s="37">
        <f>C44+E44</f>
        <v>107</v>
      </c>
      <c r="H44" s="38">
        <f>D44+F44</f>
        <v>34257.022799999999</v>
      </c>
      <c r="I44" s="23">
        <v>204</v>
      </c>
      <c r="J44" s="24">
        <f>I44*Тарифы!D4*$C$4</f>
        <v>80771.964000000007</v>
      </c>
      <c r="K44" s="23">
        <v>34</v>
      </c>
      <c r="L44" s="24">
        <f>K44*Тарифы!E4*$C$4</f>
        <v>14373.177000000001</v>
      </c>
      <c r="M44" s="37">
        <f>I44+K44</f>
        <v>238</v>
      </c>
      <c r="N44" s="38">
        <f>J44+L44</f>
        <v>95145.141000000003</v>
      </c>
      <c r="O44" s="37">
        <f>G44+M44</f>
        <v>345</v>
      </c>
      <c r="P44" s="38">
        <f>H44+N44</f>
        <v>129402.16380000001</v>
      </c>
      <c r="Q44" s="23">
        <v>64</v>
      </c>
      <c r="R44" s="24">
        <f>Q44*Тарифы!F4*$C$4</f>
        <v>25953.4912</v>
      </c>
      <c r="S44" s="23">
        <v>6</v>
      </c>
      <c r="T44" s="24">
        <f>S44*Тарифы!G4*$C$4</f>
        <v>2597.8680000000004</v>
      </c>
      <c r="U44" s="39">
        <f>Q44+S44</f>
        <v>70</v>
      </c>
      <c r="V44" s="40">
        <f>R44+T44</f>
        <v>28551.359199999999</v>
      </c>
      <c r="W44" s="23">
        <v>200</v>
      </c>
      <c r="X44" s="24">
        <f>W44*Тарифы!H4*$C$4</f>
        <v>190796.06</v>
      </c>
      <c r="Y44" s="23">
        <v>56</v>
      </c>
      <c r="Z44" s="24">
        <f>Y44*Тарифы!I4*$C$4</f>
        <v>57018.634400000003</v>
      </c>
      <c r="AA44" s="37">
        <f>W44+Y44</f>
        <v>256</v>
      </c>
      <c r="AB44" s="38">
        <f>X44+Z44</f>
        <v>247814.69440000001</v>
      </c>
      <c r="AC44" s="40">
        <f>P44+V44+AB44</f>
        <v>405768.21740000002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2503</v>
      </c>
      <c r="F45" s="24">
        <f>E45*Тарифы!C5*$C$4</f>
        <v>1057094.493</v>
      </c>
      <c r="G45" s="37">
        <f t="shared" ref="G45:H67" si="7">C45+E45</f>
        <v>2503</v>
      </c>
      <c r="H45" s="38">
        <f t="shared" si="7"/>
        <v>1057094.493</v>
      </c>
      <c r="I45" s="23">
        <v>0</v>
      </c>
      <c r="J45" s="24">
        <f>I45*Тарифы!D5*$C$4</f>
        <v>0</v>
      </c>
      <c r="K45" s="23">
        <v>781</v>
      </c>
      <c r="L45" s="24">
        <f>K45*Тарифы!E5*$C$4</f>
        <v>412304.1923</v>
      </c>
      <c r="M45" s="37">
        <f t="shared" ref="M45:N67" si="8">I45+K45</f>
        <v>781</v>
      </c>
      <c r="N45" s="38">
        <f t="shared" si="8"/>
        <v>412304.1923</v>
      </c>
      <c r="O45" s="37">
        <f t="shared" ref="O45:P67" si="9">G45+M45</f>
        <v>3284</v>
      </c>
      <c r="P45" s="38">
        <f t="shared" si="9"/>
        <v>1469398.6853</v>
      </c>
      <c r="Q45" s="23">
        <v>0</v>
      </c>
      <c r="R45" s="24">
        <f>Q45*Тарифы!F5*$C$4</f>
        <v>0</v>
      </c>
      <c r="S45" s="23">
        <v>653</v>
      </c>
      <c r="T45" s="24">
        <f>S45*Тарифы!G5*$C$4</f>
        <v>353073.63909999997</v>
      </c>
      <c r="U45" s="39">
        <f t="shared" ref="U45:V67" si="10">Q45+S45</f>
        <v>653</v>
      </c>
      <c r="V45" s="40">
        <f t="shared" si="10"/>
        <v>353073.63909999997</v>
      </c>
      <c r="W45" s="23">
        <v>0</v>
      </c>
      <c r="X45" s="24">
        <f>W45*Тарифы!H5*$C$4</f>
        <v>0</v>
      </c>
      <c r="Y45" s="23">
        <v>2911</v>
      </c>
      <c r="Z45" s="24">
        <f>Y45*Тарифы!I5*$C$4</f>
        <v>3337779.0901000001</v>
      </c>
      <c r="AA45" s="37">
        <f t="shared" ref="AA45:AB67" si="11">W45+Y45</f>
        <v>2911</v>
      </c>
      <c r="AB45" s="38">
        <f t="shared" si="11"/>
        <v>3337779.0901000001</v>
      </c>
      <c r="AC45" s="40">
        <f t="shared" ref="AC45:AC67" si="12">P45+V45+AB45</f>
        <v>5160251.4145</v>
      </c>
    </row>
    <row r="46" spans="1:29">
      <c r="A46" s="41">
        <v>3</v>
      </c>
      <c r="B46" s="42" t="s">
        <v>70</v>
      </c>
      <c r="C46" s="21">
        <v>1922</v>
      </c>
      <c r="D46" s="22">
        <f>C46*Тарифы!B6*$C$4</f>
        <v>538260.90500000003</v>
      </c>
      <c r="E46" s="23">
        <v>0</v>
      </c>
      <c r="F46" s="24">
        <f>E46*Тарифы!C6*$C$4</f>
        <v>0</v>
      </c>
      <c r="G46" s="37">
        <f t="shared" si="7"/>
        <v>1922</v>
      </c>
      <c r="H46" s="38">
        <f t="shared" si="7"/>
        <v>538260.90500000003</v>
      </c>
      <c r="I46" s="23">
        <v>2531</v>
      </c>
      <c r="J46" s="24">
        <f>I46*Тарифы!D6*$C$4</f>
        <v>886021.85490000003</v>
      </c>
      <c r="K46" s="23">
        <v>0</v>
      </c>
      <c r="L46" s="24">
        <f>K46*Тарифы!E6*$C$4</f>
        <v>0</v>
      </c>
      <c r="M46" s="37">
        <f t="shared" si="8"/>
        <v>2531</v>
      </c>
      <c r="N46" s="38">
        <f t="shared" si="8"/>
        <v>886021.85490000003</v>
      </c>
      <c r="O46" s="37">
        <f t="shared" si="9"/>
        <v>4453</v>
      </c>
      <c r="P46" s="38">
        <f t="shared" si="9"/>
        <v>1424282.7598999999</v>
      </c>
      <c r="Q46" s="23">
        <v>1709</v>
      </c>
      <c r="R46" s="24">
        <f>Q46*Тарифы!F6*$C$4</f>
        <v>612744.86</v>
      </c>
      <c r="S46" s="23">
        <v>0</v>
      </c>
      <c r="T46" s="24">
        <f>S46*Тарифы!G6*$C$4</f>
        <v>0</v>
      </c>
      <c r="U46" s="39">
        <f t="shared" si="10"/>
        <v>1709</v>
      </c>
      <c r="V46" s="40">
        <f t="shared" si="10"/>
        <v>612744.86</v>
      </c>
      <c r="W46" s="23">
        <v>5033</v>
      </c>
      <c r="X46" s="24">
        <f>W46*Тарифы!H6*$C$4</f>
        <v>3739548.6946999999</v>
      </c>
      <c r="Y46" s="23">
        <v>0</v>
      </c>
      <c r="Z46" s="24">
        <f>Y46*Тарифы!I6*$C$4</f>
        <v>0</v>
      </c>
      <c r="AA46" s="37">
        <f t="shared" si="11"/>
        <v>5033</v>
      </c>
      <c r="AB46" s="38">
        <f t="shared" si="11"/>
        <v>3739548.6946999999</v>
      </c>
      <c r="AC46" s="40">
        <f t="shared" si="12"/>
        <v>5776576.3146000002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33</v>
      </c>
      <c r="X47" s="24">
        <f>W47*Тарифы!H7*$C$4</f>
        <v>24519.194700000004</v>
      </c>
      <c r="Y47" s="23">
        <v>0</v>
      </c>
      <c r="Z47" s="24">
        <f>Y47*Тарифы!I7*$C$4</f>
        <v>0</v>
      </c>
      <c r="AA47" s="37">
        <f t="shared" si="11"/>
        <v>33</v>
      </c>
      <c r="AB47" s="38">
        <f t="shared" si="11"/>
        <v>24519.194700000004</v>
      </c>
      <c r="AC47" s="40">
        <f t="shared" si="12"/>
        <v>24519.194700000004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33</v>
      </c>
      <c r="Z49" s="24">
        <f>Y49*Тарифы!I9*$C$4</f>
        <v>37838.100300000006</v>
      </c>
      <c r="AA49" s="37">
        <f t="shared" si="11"/>
        <v>33</v>
      </c>
      <c r="AB49" s="38">
        <f t="shared" si="11"/>
        <v>37838.100300000006</v>
      </c>
      <c r="AC49" s="40">
        <f t="shared" si="12"/>
        <v>37838.100300000006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92</v>
      </c>
      <c r="D51" s="22">
        <f>C51*Тарифы!B11*$C$4</f>
        <v>49327.824000000001</v>
      </c>
      <c r="E51" s="23">
        <v>3</v>
      </c>
      <c r="F51" s="24">
        <f>E51*Тарифы!C11*$C$4</f>
        <v>2206.0584000000003</v>
      </c>
      <c r="G51" s="37">
        <f t="shared" si="7"/>
        <v>95</v>
      </c>
      <c r="H51" s="38">
        <f t="shared" si="7"/>
        <v>51533.882400000002</v>
      </c>
      <c r="I51" s="23">
        <v>367</v>
      </c>
      <c r="J51" s="24">
        <f>I51*Тарифы!D11*$C$4</f>
        <v>245968.905</v>
      </c>
      <c r="K51" s="23">
        <v>7</v>
      </c>
      <c r="L51" s="24">
        <f>K51*Тарифы!E11*$C$4</f>
        <v>6434.3370000000004</v>
      </c>
      <c r="M51" s="37">
        <f t="shared" si="8"/>
        <v>374</v>
      </c>
      <c r="N51" s="38">
        <f t="shared" si="8"/>
        <v>252403.242</v>
      </c>
      <c r="O51" s="37">
        <f t="shared" si="9"/>
        <v>469</v>
      </c>
      <c r="P51" s="38">
        <f t="shared" si="9"/>
        <v>303937.12439999997</v>
      </c>
      <c r="Q51" s="23">
        <v>65</v>
      </c>
      <c r="R51" s="24">
        <f>Q51*Тарифы!F11*$C$4</f>
        <v>44795.478000000003</v>
      </c>
      <c r="S51" s="23">
        <v>0</v>
      </c>
      <c r="T51" s="24">
        <f>S51*Тарифы!G11*$C$4</f>
        <v>0</v>
      </c>
      <c r="U51" s="39">
        <f t="shared" si="10"/>
        <v>65</v>
      </c>
      <c r="V51" s="40">
        <f t="shared" si="10"/>
        <v>44795.478000000003</v>
      </c>
      <c r="W51" s="23">
        <v>33</v>
      </c>
      <c r="X51" s="24">
        <f>W51*Тарифы!H11*$C$4</f>
        <v>42681.3387</v>
      </c>
      <c r="Y51" s="23">
        <v>33</v>
      </c>
      <c r="Z51" s="24">
        <f>Y51*Тарифы!I11*$C$4</f>
        <v>58422.163800000002</v>
      </c>
      <c r="AA51" s="37">
        <f t="shared" si="11"/>
        <v>66</v>
      </c>
      <c r="AB51" s="38">
        <f t="shared" si="11"/>
        <v>101103.5025</v>
      </c>
      <c r="AC51" s="40">
        <f t="shared" si="12"/>
        <v>449836.10489999998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70</v>
      </c>
      <c r="D53" s="22">
        <f>C53*Тарифы!B13*$C$4</f>
        <v>22882.951000000005</v>
      </c>
      <c r="E53" s="23">
        <v>19</v>
      </c>
      <c r="F53" s="24">
        <f>E53*Тарифы!C13*$C$4</f>
        <v>6670.8278</v>
      </c>
      <c r="G53" s="37">
        <f t="shared" si="7"/>
        <v>89</v>
      </c>
      <c r="H53" s="38">
        <f t="shared" si="7"/>
        <v>29553.778800000004</v>
      </c>
      <c r="I53" s="23">
        <v>386</v>
      </c>
      <c r="J53" s="24">
        <f>I53*Тарифы!D13*$C$4</f>
        <v>157729.7904</v>
      </c>
      <c r="K53" s="23">
        <v>38</v>
      </c>
      <c r="L53" s="24">
        <f>K53*Тарифы!E13*$C$4</f>
        <v>16677.242399999999</v>
      </c>
      <c r="M53" s="37">
        <f t="shared" si="8"/>
        <v>424</v>
      </c>
      <c r="N53" s="38">
        <f t="shared" si="8"/>
        <v>174407.03279999999</v>
      </c>
      <c r="O53" s="37">
        <f t="shared" si="9"/>
        <v>513</v>
      </c>
      <c r="P53" s="38">
        <f t="shared" si="9"/>
        <v>203960.81159999999</v>
      </c>
      <c r="Q53" s="23">
        <v>188</v>
      </c>
      <c r="R53" s="24">
        <f>Q53*Тарифы!F13*$C$4</f>
        <v>78681.402800000011</v>
      </c>
      <c r="S53" s="23">
        <v>48</v>
      </c>
      <c r="T53" s="24">
        <f>S53*Тарифы!G13*$C$4</f>
        <v>21575.736000000001</v>
      </c>
      <c r="U53" s="39">
        <f t="shared" si="10"/>
        <v>236</v>
      </c>
      <c r="V53" s="40">
        <f t="shared" si="10"/>
        <v>100257.13880000002</v>
      </c>
      <c r="W53" s="23">
        <v>1449</v>
      </c>
      <c r="X53" s="24">
        <f>W53*Тарифы!H13*$C$4</f>
        <v>1342443.2931000001</v>
      </c>
      <c r="Y53" s="23">
        <v>186</v>
      </c>
      <c r="Z53" s="24">
        <f>Y53*Тарифы!I13*$C$4</f>
        <v>184264.89900000003</v>
      </c>
      <c r="AA53" s="37">
        <f t="shared" si="11"/>
        <v>1635</v>
      </c>
      <c r="AB53" s="38">
        <f t="shared" si="11"/>
        <v>1526708.1921000001</v>
      </c>
      <c r="AC53" s="40">
        <f t="shared" si="12"/>
        <v>1830926.1425000001</v>
      </c>
    </row>
    <row r="54" spans="1:29">
      <c r="A54" s="41">
        <v>11</v>
      </c>
      <c r="B54" s="42" t="s">
        <v>78</v>
      </c>
      <c r="C54" s="21">
        <v>3</v>
      </c>
      <c r="D54" s="22">
        <f>C54*Тарифы!B14*$C$4</f>
        <v>1257.7656000000002</v>
      </c>
      <c r="E54" s="23">
        <v>10</v>
      </c>
      <c r="F54" s="24">
        <f>E54*Тарифы!C14*$C$4</f>
        <v>4259.3460000000005</v>
      </c>
      <c r="G54" s="37">
        <f t="shared" si="7"/>
        <v>13</v>
      </c>
      <c r="H54" s="38">
        <f t="shared" si="7"/>
        <v>5517.1116000000002</v>
      </c>
      <c r="I54" s="23">
        <v>25</v>
      </c>
      <c r="J54" s="24">
        <f>I54*Тарифы!D14*$C$4</f>
        <v>13101.725</v>
      </c>
      <c r="K54" s="23">
        <v>19</v>
      </c>
      <c r="L54" s="24">
        <f>K54*Тарифы!E14*$C$4</f>
        <v>10116.0332</v>
      </c>
      <c r="M54" s="37">
        <f t="shared" si="8"/>
        <v>44</v>
      </c>
      <c r="N54" s="38">
        <f t="shared" si="8"/>
        <v>23217.7582</v>
      </c>
      <c r="O54" s="37">
        <f t="shared" si="9"/>
        <v>57</v>
      </c>
      <c r="P54" s="38">
        <f t="shared" si="9"/>
        <v>28734.8698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2</v>
      </c>
      <c r="X54" s="24">
        <f>W54*Тарифы!H14*$C$4</f>
        <v>1926.3062000000002</v>
      </c>
      <c r="Y54" s="23">
        <v>20</v>
      </c>
      <c r="Z54" s="24">
        <f>Y54*Тарифы!I14*$C$4</f>
        <v>19629.973999999998</v>
      </c>
      <c r="AA54" s="37">
        <f t="shared" si="11"/>
        <v>22</v>
      </c>
      <c r="AB54" s="38">
        <f t="shared" si="11"/>
        <v>21556.280199999997</v>
      </c>
      <c r="AC54" s="40">
        <f t="shared" si="12"/>
        <v>50291.149999999994</v>
      </c>
    </row>
    <row r="55" spans="1:29">
      <c r="A55" s="41">
        <v>12</v>
      </c>
      <c r="B55" s="42" t="s">
        <v>79</v>
      </c>
      <c r="C55" s="21">
        <v>186</v>
      </c>
      <c r="D55" s="22">
        <f>C55*Тарифы!B15*$C$4</f>
        <v>55456.346400000002</v>
      </c>
      <c r="E55" s="23">
        <v>72</v>
      </c>
      <c r="F55" s="24">
        <f>E55*Тарифы!C15*$C$4</f>
        <v>21554.114400000006</v>
      </c>
      <c r="G55" s="37">
        <f t="shared" si="7"/>
        <v>258</v>
      </c>
      <c r="H55" s="38">
        <f t="shared" si="7"/>
        <v>77010.460800000001</v>
      </c>
      <c r="I55" s="23">
        <v>402</v>
      </c>
      <c r="J55" s="24">
        <f>I55*Тарифы!D15*$C$4</f>
        <v>149821.58100000001</v>
      </c>
      <c r="K55" s="23">
        <v>142</v>
      </c>
      <c r="L55" s="24">
        <f>K55*Тарифы!E15*$C$4</f>
        <v>53136.556199999999</v>
      </c>
      <c r="M55" s="37">
        <f t="shared" si="8"/>
        <v>544</v>
      </c>
      <c r="N55" s="38">
        <f t="shared" si="8"/>
        <v>202958.1372</v>
      </c>
      <c r="O55" s="37">
        <f t="shared" si="9"/>
        <v>802</v>
      </c>
      <c r="P55" s="38">
        <f t="shared" si="9"/>
        <v>279968.598</v>
      </c>
      <c r="Q55" s="23">
        <v>217</v>
      </c>
      <c r="R55" s="24">
        <f>Q55*Тарифы!F15*$C$4</f>
        <v>82832.740900000004</v>
      </c>
      <c r="S55" s="23">
        <v>53</v>
      </c>
      <c r="T55" s="24">
        <f>S55*Тарифы!G15*$C$4</f>
        <v>20313.029100000003</v>
      </c>
      <c r="U55" s="39">
        <f t="shared" si="10"/>
        <v>270</v>
      </c>
      <c r="V55" s="40">
        <f t="shared" si="10"/>
        <v>103145.77</v>
      </c>
      <c r="W55" s="23">
        <v>738</v>
      </c>
      <c r="X55" s="24">
        <f>W55*Тарифы!H15*$C$4</f>
        <v>643111.72380000004</v>
      </c>
      <c r="Y55" s="23">
        <v>93</v>
      </c>
      <c r="Z55" s="24">
        <f>Y55*Тарифы!I15*$C$4</f>
        <v>81042.534299999999</v>
      </c>
      <c r="AA55" s="37">
        <f t="shared" si="11"/>
        <v>831</v>
      </c>
      <c r="AB55" s="38">
        <f t="shared" si="11"/>
        <v>724154.25809999998</v>
      </c>
      <c r="AC55" s="40">
        <f t="shared" si="12"/>
        <v>1107268.6261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>
        <v>79</v>
      </c>
      <c r="F56" s="24">
        <f>E56*Тарифы!C16*$C$4</f>
        <v>23649.653300000002</v>
      </c>
      <c r="G56" s="37">
        <f t="shared" si="7"/>
        <v>79</v>
      </c>
      <c r="H56" s="38">
        <f t="shared" si="7"/>
        <v>23649.653300000002</v>
      </c>
      <c r="I56" s="23">
        <v>158</v>
      </c>
      <c r="J56" s="24">
        <f>I56*Тарифы!D16*$C$4</f>
        <v>58885.099000000002</v>
      </c>
      <c r="K56" s="23">
        <v>160</v>
      </c>
      <c r="L56" s="24">
        <f>K56*Тарифы!E16*$C$4</f>
        <v>59872.175999999992</v>
      </c>
      <c r="M56" s="37">
        <f t="shared" si="8"/>
        <v>318</v>
      </c>
      <c r="N56" s="38">
        <f t="shared" si="8"/>
        <v>118757.27499999999</v>
      </c>
      <c r="O56" s="37">
        <f t="shared" si="9"/>
        <v>397</v>
      </c>
      <c r="P56" s="38">
        <f t="shared" si="9"/>
        <v>142406.9283</v>
      </c>
      <c r="Q56" s="23">
        <v>1986</v>
      </c>
      <c r="R56" s="24">
        <f>Q56*Тарифы!F16*$C$4</f>
        <v>758091.35220000008</v>
      </c>
      <c r="S56" s="23">
        <v>432</v>
      </c>
      <c r="T56" s="24">
        <f>S56*Тарифы!G16*$C$4</f>
        <v>165570.3504</v>
      </c>
      <c r="U56" s="39">
        <f t="shared" si="10"/>
        <v>2418</v>
      </c>
      <c r="V56" s="40">
        <f t="shared" si="10"/>
        <v>923661.70260000008</v>
      </c>
      <c r="W56" s="23">
        <v>723</v>
      </c>
      <c r="X56" s="24">
        <f>W56*Тарифы!H16*$C$4</f>
        <v>630040.34730000002</v>
      </c>
      <c r="Y56" s="23">
        <v>53</v>
      </c>
      <c r="Z56" s="24">
        <f>Y56*Тарифы!I16*$C$4</f>
        <v>46185.530300000006</v>
      </c>
      <c r="AA56" s="37">
        <f t="shared" si="11"/>
        <v>776</v>
      </c>
      <c r="AB56" s="38">
        <f t="shared" si="11"/>
        <v>676225.87760000001</v>
      </c>
      <c r="AC56" s="40">
        <f t="shared" si="12"/>
        <v>1742294.5085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255</v>
      </c>
      <c r="J60" s="24">
        <f>I60*Тарифы!D20*$C$4</f>
        <v>95036.077499999999</v>
      </c>
      <c r="K60" s="23">
        <v>0</v>
      </c>
      <c r="L60" s="24">
        <f>K60*Тарифы!E20*$C$4</f>
        <v>0</v>
      </c>
      <c r="M60" s="37">
        <f t="shared" si="8"/>
        <v>255</v>
      </c>
      <c r="N60" s="38">
        <f t="shared" si="8"/>
        <v>95036.077499999999</v>
      </c>
      <c r="O60" s="37">
        <f t="shared" si="9"/>
        <v>255</v>
      </c>
      <c r="P60" s="38">
        <f t="shared" si="9"/>
        <v>95036.077499999999</v>
      </c>
      <c r="Q60" s="23">
        <v>40</v>
      </c>
      <c r="R60" s="24">
        <f>Q60*Тарифы!F20*$C$4</f>
        <v>15268.708000000002</v>
      </c>
      <c r="S60" s="23">
        <v>0</v>
      </c>
      <c r="T60" s="24">
        <f>S60*Тарифы!G20*$C$4</f>
        <v>0</v>
      </c>
      <c r="U60" s="39">
        <f t="shared" si="10"/>
        <v>40</v>
      </c>
      <c r="V60" s="40">
        <f t="shared" si="10"/>
        <v>15268.708000000002</v>
      </c>
      <c r="W60" s="23">
        <v>0</v>
      </c>
      <c r="X60" s="24">
        <f>W60*Тарифы!H20*$C$4</f>
        <v>0</v>
      </c>
      <c r="Y60" s="23">
        <v>0</v>
      </c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110304.7855</v>
      </c>
    </row>
    <row r="61" spans="1:29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>
        <v>0</v>
      </c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3</v>
      </c>
      <c r="J61" s="24">
        <f>I61*Тарифы!D21*$C$4</f>
        <v>896.3682</v>
      </c>
      <c r="K61" s="23">
        <v>10</v>
      </c>
      <c r="L61" s="24">
        <f>K61*Тарифы!E21*$C$4</f>
        <v>3760.4839999999999</v>
      </c>
      <c r="M61" s="37">
        <f t="shared" si="8"/>
        <v>13</v>
      </c>
      <c r="N61" s="38">
        <f t="shared" si="8"/>
        <v>4656.8522000000003</v>
      </c>
      <c r="O61" s="37">
        <f t="shared" si="9"/>
        <v>13</v>
      </c>
      <c r="P61" s="38">
        <f t="shared" si="9"/>
        <v>4656.8522000000003</v>
      </c>
      <c r="Q61" s="23">
        <v>65</v>
      </c>
      <c r="R61" s="24">
        <f>Q61*Тарифы!F21*$C$4</f>
        <v>19890.962</v>
      </c>
      <c r="S61" s="23">
        <v>16</v>
      </c>
      <c r="T61" s="24">
        <f>S61*Тарифы!G21*$C$4</f>
        <v>6162.52</v>
      </c>
      <c r="U61" s="39">
        <f t="shared" si="10"/>
        <v>81</v>
      </c>
      <c r="V61" s="40">
        <f t="shared" si="10"/>
        <v>26053.482</v>
      </c>
      <c r="W61" s="23">
        <v>210</v>
      </c>
      <c r="X61" s="24">
        <f>W61*Тарифы!H21*$C$4</f>
        <v>127136.91899999999</v>
      </c>
      <c r="Y61" s="23">
        <v>20</v>
      </c>
      <c r="Z61" s="24">
        <f>Y61*Тарифы!I21*$C$4</f>
        <v>15227.03</v>
      </c>
      <c r="AA61" s="37">
        <f t="shared" si="11"/>
        <v>230</v>
      </c>
      <c r="AB61" s="38">
        <f t="shared" si="11"/>
        <v>142363.94899999999</v>
      </c>
      <c r="AC61" s="40">
        <f t="shared" si="12"/>
        <v>173074.28320000001</v>
      </c>
    </row>
    <row r="62" spans="1:29">
      <c r="A62" s="41">
        <v>19</v>
      </c>
      <c r="B62" s="42" t="s">
        <v>86</v>
      </c>
      <c r="C62" s="21">
        <v>2309</v>
      </c>
      <c r="D62" s="22">
        <f>C62*Тарифы!B22*$C$4</f>
        <v>907125.74680000008</v>
      </c>
      <c r="E62" s="23">
        <v>55</v>
      </c>
      <c r="F62" s="24">
        <f>E62*Тарифы!C22*$C$4</f>
        <v>17243.225999999999</v>
      </c>
      <c r="G62" s="37">
        <f t="shared" si="7"/>
        <v>2364</v>
      </c>
      <c r="H62" s="38">
        <f t="shared" si="7"/>
        <v>924368.97280000011</v>
      </c>
      <c r="I62" s="23">
        <v>2400</v>
      </c>
      <c r="J62" s="24">
        <f>I62*Тарифы!D22*$C$4</f>
        <v>1178595.6000000001</v>
      </c>
      <c r="K62" s="23">
        <v>111</v>
      </c>
      <c r="L62" s="24">
        <f>K62*Тарифы!E22*$C$4</f>
        <v>43499.956499999993</v>
      </c>
      <c r="M62" s="37">
        <f t="shared" si="8"/>
        <v>2511</v>
      </c>
      <c r="N62" s="38">
        <f t="shared" si="8"/>
        <v>1222095.5565000002</v>
      </c>
      <c r="O62" s="37">
        <f t="shared" si="9"/>
        <v>4875</v>
      </c>
      <c r="P62" s="38">
        <f t="shared" si="9"/>
        <v>2146464.5293000005</v>
      </c>
      <c r="Q62" s="23">
        <v>51</v>
      </c>
      <c r="R62" s="24">
        <f>Q62*Тарифы!F22*$C$4</f>
        <v>25651.735200000003</v>
      </c>
      <c r="S62" s="23">
        <v>13</v>
      </c>
      <c r="T62" s="24">
        <f>S62*Тарифы!G22*$C$4</f>
        <v>5217.8581000000004</v>
      </c>
      <c r="U62" s="39">
        <f t="shared" si="10"/>
        <v>64</v>
      </c>
      <c r="V62" s="40">
        <f t="shared" si="10"/>
        <v>30869.593300000004</v>
      </c>
      <c r="W62" s="23">
        <v>1529</v>
      </c>
      <c r="X62" s="24">
        <f>W62*Тарифы!H22*$C$4</f>
        <v>2187960.7749999999</v>
      </c>
      <c r="Y62" s="23">
        <v>20</v>
      </c>
      <c r="Z62" s="24">
        <f>Y62*Тарифы!I22*$C$4</f>
        <v>22748.726000000002</v>
      </c>
      <c r="AA62" s="37">
        <f t="shared" si="11"/>
        <v>1549</v>
      </c>
      <c r="AB62" s="38">
        <f t="shared" si="11"/>
        <v>2210709.5009999997</v>
      </c>
      <c r="AC62" s="40">
        <f t="shared" si="12"/>
        <v>4388043.6236000005</v>
      </c>
    </row>
    <row r="63" spans="1:29">
      <c r="A63" s="41">
        <v>20</v>
      </c>
      <c r="B63" s="42" t="s">
        <v>87</v>
      </c>
      <c r="C63" s="23">
        <v>381</v>
      </c>
      <c r="D63" s="22">
        <f>C63*Тарифы!B23*$C$4</f>
        <v>87665.623500000002</v>
      </c>
      <c r="E63" s="23">
        <v>95</v>
      </c>
      <c r="F63" s="24">
        <f>E63*Тарифы!C23*$C$4</f>
        <v>22601.488000000001</v>
      </c>
      <c r="G63" s="37">
        <f t="shared" si="7"/>
        <v>476</v>
      </c>
      <c r="H63" s="38">
        <f t="shared" si="7"/>
        <v>110267.1115</v>
      </c>
      <c r="I63" s="23">
        <v>481</v>
      </c>
      <c r="J63" s="24">
        <f>I63*Тарифы!D23*$C$4</f>
        <v>138342.62260000003</v>
      </c>
      <c r="K63" s="23">
        <v>190</v>
      </c>
      <c r="L63" s="24">
        <f>K63*Тарифы!E23*$C$4</f>
        <v>56503.72</v>
      </c>
      <c r="M63" s="37">
        <f t="shared" si="8"/>
        <v>671</v>
      </c>
      <c r="N63" s="38">
        <f t="shared" si="8"/>
        <v>194846.34260000003</v>
      </c>
      <c r="O63" s="37">
        <f t="shared" si="9"/>
        <v>1147</v>
      </c>
      <c r="P63" s="38">
        <f t="shared" si="9"/>
        <v>305113.45410000003</v>
      </c>
      <c r="Q63" s="23">
        <v>39</v>
      </c>
      <c r="R63" s="24">
        <f>Q63*Тарифы!F23*$C$4</f>
        <v>11488.4679</v>
      </c>
      <c r="S63" s="23">
        <v>23</v>
      </c>
      <c r="T63" s="24">
        <f>S63*Тарифы!G23*$C$4</f>
        <v>7005.6896000000006</v>
      </c>
      <c r="U63" s="39">
        <f t="shared" si="10"/>
        <v>62</v>
      </c>
      <c r="V63" s="40">
        <f t="shared" si="10"/>
        <v>18494.157500000001</v>
      </c>
      <c r="W63" s="23">
        <v>630</v>
      </c>
      <c r="X63" s="24">
        <f>W63*Тарифы!H23*$C$4</f>
        <v>572113.26900000009</v>
      </c>
      <c r="Y63" s="23">
        <v>80</v>
      </c>
      <c r="Z63" s="24">
        <f>Y63*Тарифы!I23*$C$4</f>
        <v>74850.776000000013</v>
      </c>
      <c r="AA63" s="37">
        <f t="shared" si="11"/>
        <v>710</v>
      </c>
      <c r="AB63" s="38">
        <f t="shared" si="11"/>
        <v>646964.04500000016</v>
      </c>
      <c r="AC63" s="40">
        <f t="shared" si="12"/>
        <v>970571.65660000022</v>
      </c>
    </row>
    <row r="64" spans="1:29">
      <c r="A64" s="41">
        <v>21</v>
      </c>
      <c r="B64" s="42" t="s">
        <v>88</v>
      </c>
      <c r="C64" s="23">
        <v>492</v>
      </c>
      <c r="D64" s="22">
        <f>C64*Тарифы!B24*$C$4</f>
        <v>90314.078400000013</v>
      </c>
      <c r="E64" s="23">
        <v>79</v>
      </c>
      <c r="F64" s="24">
        <f>E64*Тарифы!C24*$C$4</f>
        <v>20264.353200000001</v>
      </c>
      <c r="G64" s="37">
        <f t="shared" si="7"/>
        <v>571</v>
      </c>
      <c r="H64" s="38">
        <f t="shared" si="7"/>
        <v>110578.43160000001</v>
      </c>
      <c r="I64" s="23">
        <v>624</v>
      </c>
      <c r="J64" s="24">
        <f>I64*Тарифы!D24*$C$4</f>
        <v>143180.856</v>
      </c>
      <c r="K64" s="23">
        <v>157</v>
      </c>
      <c r="L64" s="24">
        <f>K64*Тарифы!E24*$C$4</f>
        <v>50340.244500000008</v>
      </c>
      <c r="M64" s="37">
        <f t="shared" si="8"/>
        <v>781</v>
      </c>
      <c r="N64" s="38">
        <f t="shared" si="8"/>
        <v>193521.1005</v>
      </c>
      <c r="O64" s="37">
        <f t="shared" si="9"/>
        <v>1352</v>
      </c>
      <c r="P64" s="38">
        <f t="shared" si="9"/>
        <v>304099.53210000001</v>
      </c>
      <c r="Q64" s="23">
        <v>39</v>
      </c>
      <c r="R64" s="24">
        <f>Q64*Тарифы!F24*$C$4</f>
        <v>9165.6473999999998</v>
      </c>
      <c r="S64" s="23">
        <v>23</v>
      </c>
      <c r="T64" s="24">
        <f>S64*Тарифы!G24*$C$4</f>
        <v>7553.2183999999997</v>
      </c>
      <c r="U64" s="39">
        <f t="shared" si="10"/>
        <v>62</v>
      </c>
      <c r="V64" s="40">
        <f t="shared" si="10"/>
        <v>16718.8658</v>
      </c>
      <c r="W64" s="23">
        <v>664</v>
      </c>
      <c r="X64" s="24">
        <f>W64*Тарифы!H24*$C$4</f>
        <v>444630.00400000002</v>
      </c>
      <c r="Y64" s="23">
        <v>398</v>
      </c>
      <c r="Z64" s="24">
        <f>Y64*Тарифы!I24*$C$4</f>
        <v>372382.61060000001</v>
      </c>
      <c r="AA64" s="37">
        <f t="shared" si="11"/>
        <v>1062</v>
      </c>
      <c r="AB64" s="38">
        <f t="shared" si="11"/>
        <v>817012.61459999997</v>
      </c>
      <c r="AC64" s="40">
        <f t="shared" si="12"/>
        <v>1137831.0125</v>
      </c>
    </row>
    <row r="65" spans="1:29">
      <c r="A65" s="41">
        <v>22</v>
      </c>
      <c r="B65" s="42" t="s">
        <v>89</v>
      </c>
      <c r="C65" s="23">
        <v>377</v>
      </c>
      <c r="D65" s="22">
        <f>C65*Тарифы!B25*$C$4</f>
        <v>83805.139599999995</v>
      </c>
      <c r="E65" s="23">
        <v>17</v>
      </c>
      <c r="F65" s="24">
        <f>E65*Тарифы!C25*$C$4</f>
        <v>4962.3119000000006</v>
      </c>
      <c r="G65" s="37">
        <f t="shared" si="7"/>
        <v>394</v>
      </c>
      <c r="H65" s="38">
        <f t="shared" si="7"/>
        <v>88767.451499999996</v>
      </c>
      <c r="I65" s="23">
        <v>799</v>
      </c>
      <c r="J65" s="24">
        <f>I65*Тарифы!D25*$C$4</f>
        <v>222016.93150000004</v>
      </c>
      <c r="K65" s="23">
        <v>32</v>
      </c>
      <c r="L65" s="24">
        <f>K65*Тарифы!E25*$C$4</f>
        <v>11675.9552</v>
      </c>
      <c r="M65" s="37">
        <f t="shared" si="8"/>
        <v>831</v>
      </c>
      <c r="N65" s="38">
        <f t="shared" si="8"/>
        <v>233692.88670000003</v>
      </c>
      <c r="O65" s="37">
        <f t="shared" si="9"/>
        <v>1225</v>
      </c>
      <c r="P65" s="38">
        <f t="shared" si="9"/>
        <v>322460.3382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71</v>
      </c>
      <c r="X65" s="24">
        <f>W65*Тарифы!H25*$C$4</f>
        <v>63824.988500000007</v>
      </c>
      <c r="Y65" s="23">
        <v>26</v>
      </c>
      <c r="Z65" s="24">
        <f>Y65*Тарифы!I25*$C$4</f>
        <v>30527.315000000002</v>
      </c>
      <c r="AA65" s="37">
        <f t="shared" si="11"/>
        <v>97</v>
      </c>
      <c r="AB65" s="38">
        <f t="shared" si="11"/>
        <v>94352.303500000009</v>
      </c>
      <c r="AC65" s="40">
        <f t="shared" si="12"/>
        <v>416812.64170000004</v>
      </c>
    </row>
    <row r="66" spans="1:29">
      <c r="A66" s="41">
        <v>23</v>
      </c>
      <c r="B66" s="42" t="s">
        <v>90</v>
      </c>
      <c r="C66" s="23">
        <v>1840</v>
      </c>
      <c r="D66" s="22">
        <f>C66*Тарифы!B26*$C$4</f>
        <v>1355091.9200000002</v>
      </c>
      <c r="E66" s="23">
        <v>0</v>
      </c>
      <c r="F66" s="24">
        <f>E66*Тарифы!C26*$C$4</f>
        <v>0</v>
      </c>
      <c r="G66" s="37">
        <f t="shared" si="7"/>
        <v>1840</v>
      </c>
      <c r="H66" s="38">
        <f t="shared" si="7"/>
        <v>1355091.9200000002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1840</v>
      </c>
      <c r="P66" s="38">
        <f t="shared" si="9"/>
        <v>1355091.9200000002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1355091.9200000002</v>
      </c>
    </row>
    <row r="67" spans="1:29">
      <c r="A67" s="41">
        <v>24</v>
      </c>
      <c r="B67" s="42" t="s">
        <v>91</v>
      </c>
      <c r="C67" s="23">
        <v>651</v>
      </c>
      <c r="D67" s="22">
        <f>C67*Тарифы!B27*$C$4</f>
        <v>136722.3039</v>
      </c>
      <c r="E67" s="23">
        <v>239</v>
      </c>
      <c r="F67" s="24">
        <f>E67*Тарифы!C27*$C$4</f>
        <v>50194.517099999997</v>
      </c>
      <c r="G67" s="37">
        <f t="shared" si="7"/>
        <v>890</v>
      </c>
      <c r="H67" s="38">
        <f t="shared" si="7"/>
        <v>186916.821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890</v>
      </c>
      <c r="P67" s="38">
        <f t="shared" si="9"/>
        <v>186916.821</v>
      </c>
      <c r="Q67" s="23">
        <v>0</v>
      </c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186916.821</v>
      </c>
    </row>
    <row r="68" spans="1:29" s="10" customFormat="1">
      <c r="A68" s="43"/>
      <c r="B68" s="44" t="s">
        <v>107</v>
      </c>
      <c r="C68" s="37">
        <f t="shared" ref="C68:AC68" si="13">SUM(C44:C67)</f>
        <v>8413</v>
      </c>
      <c r="D68" s="38">
        <f t="shared" si="13"/>
        <v>3356418.3562000007</v>
      </c>
      <c r="E68" s="37">
        <f t="shared" si="13"/>
        <v>3188</v>
      </c>
      <c r="F68" s="38">
        <f t="shared" si="13"/>
        <v>1236449.6599000001</v>
      </c>
      <c r="G68" s="37">
        <f t="shared" si="13"/>
        <v>11601</v>
      </c>
      <c r="H68" s="38">
        <f t="shared" si="13"/>
        <v>4592868.0161000006</v>
      </c>
      <c r="I68" s="37">
        <f t="shared" si="13"/>
        <v>8635</v>
      </c>
      <c r="J68" s="38">
        <f t="shared" si="13"/>
        <v>3370369.3750999998</v>
      </c>
      <c r="K68" s="37">
        <f t="shared" si="13"/>
        <v>1681</v>
      </c>
      <c r="L68" s="38">
        <f t="shared" si="13"/>
        <v>738694.07429999998</v>
      </c>
      <c r="M68" s="37">
        <f t="shared" si="13"/>
        <v>10316</v>
      </c>
      <c r="N68" s="38">
        <f t="shared" si="13"/>
        <v>4109063.4494000012</v>
      </c>
      <c r="O68" s="37">
        <f t="shared" si="13"/>
        <v>21917</v>
      </c>
      <c r="P68" s="38">
        <f t="shared" si="13"/>
        <v>8701931.4655000027</v>
      </c>
      <c r="Q68" s="39">
        <f t="shared" si="13"/>
        <v>4463</v>
      </c>
      <c r="R68" s="40">
        <f t="shared" si="13"/>
        <v>1684564.8456000001</v>
      </c>
      <c r="S68" s="39">
        <f t="shared" si="13"/>
        <v>1267</v>
      </c>
      <c r="T68" s="40">
        <f t="shared" si="13"/>
        <v>589069.90869999991</v>
      </c>
      <c r="U68" s="39">
        <f t="shared" si="13"/>
        <v>5730</v>
      </c>
      <c r="V68" s="40">
        <f t="shared" si="13"/>
        <v>2273634.7542999997</v>
      </c>
      <c r="W68" s="37">
        <f t="shared" si="13"/>
        <v>11315</v>
      </c>
      <c r="X68" s="38">
        <f t="shared" si="13"/>
        <v>10010732.914000001</v>
      </c>
      <c r="Y68" s="37">
        <f t="shared" si="13"/>
        <v>3929</v>
      </c>
      <c r="Z68" s="38">
        <f t="shared" si="13"/>
        <v>4337917.3838000009</v>
      </c>
      <c r="AA68" s="37">
        <f t="shared" si="13"/>
        <v>15244</v>
      </c>
      <c r="AB68" s="38">
        <f t="shared" si="13"/>
        <v>14348650.297800001</v>
      </c>
      <c r="AC68" s="40">
        <f t="shared" si="13"/>
        <v>25324216.5176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150041</v>
      </c>
      <c r="G72" s="131" t="str">
        <f>VLOOKUP(F72,Списки!$A$1:$B$68,2,0)</f>
        <v>ГБУЗ  "Поликлиника № 7"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600</v>
      </c>
      <c r="D79" s="22">
        <f>D9+D44</f>
        <v>190051.68</v>
      </c>
      <c r="E79" s="23">
        <f>E9+E44</f>
        <v>112</v>
      </c>
      <c r="F79" s="24">
        <f>F9+F44</f>
        <v>37877.548799999997</v>
      </c>
      <c r="G79" s="37">
        <f>C79+E79</f>
        <v>712</v>
      </c>
      <c r="H79" s="38">
        <f>D79+F79</f>
        <v>227929.22879999998</v>
      </c>
      <c r="I79" s="23">
        <f>I9+I44</f>
        <v>1371</v>
      </c>
      <c r="J79" s="24">
        <f>J9+J44</f>
        <v>542835.11100000003</v>
      </c>
      <c r="K79" s="23">
        <f>K9+K44</f>
        <v>224</v>
      </c>
      <c r="L79" s="24">
        <f>L9+L44</f>
        <v>94693.872000000003</v>
      </c>
      <c r="M79" s="37">
        <f>I79+K79</f>
        <v>1595</v>
      </c>
      <c r="N79" s="38">
        <f>J79+L79</f>
        <v>637528.98300000001</v>
      </c>
      <c r="O79" s="37">
        <f>G79+M79</f>
        <v>2307</v>
      </c>
      <c r="P79" s="38">
        <f>H79+N79</f>
        <v>865458.21179999993</v>
      </c>
      <c r="Q79" s="23">
        <f>Q9+Q44</f>
        <v>217</v>
      </c>
      <c r="R79" s="24">
        <f>R9+R44</f>
        <v>87998.556100000002</v>
      </c>
      <c r="S79" s="23">
        <f>S9+S44</f>
        <v>43</v>
      </c>
      <c r="T79" s="24">
        <f>T9+T44</f>
        <v>18618.054000000004</v>
      </c>
      <c r="U79" s="39">
        <f>Q79+S79</f>
        <v>260</v>
      </c>
      <c r="V79" s="40">
        <f>R79+T79</f>
        <v>106616.61010000001</v>
      </c>
      <c r="W79" s="23">
        <f>W9+W44</f>
        <v>1389</v>
      </c>
      <c r="X79" s="24">
        <f>X9+X44</f>
        <v>1325078.6366999999</v>
      </c>
      <c r="Y79" s="23">
        <f>Y9+Y44</f>
        <v>370</v>
      </c>
      <c r="Z79" s="24">
        <f>Z9+Z44</f>
        <v>376730.26300000004</v>
      </c>
      <c r="AA79" s="37">
        <f>W79+Y79</f>
        <v>1759</v>
      </c>
      <c r="AB79" s="38">
        <f>X79+Z79</f>
        <v>1701808.8997</v>
      </c>
      <c r="AC79" s="40">
        <f>P79+V79+AB79</f>
        <v>2673883.7215999998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17888</v>
      </c>
      <c r="F80" s="24">
        <f t="shared" si="14"/>
        <v>7554656.9280000003</v>
      </c>
      <c r="G80" s="37">
        <f t="shared" ref="G80:H102" si="15">C80+E80</f>
        <v>17888</v>
      </c>
      <c r="H80" s="38">
        <f t="shared" si="15"/>
        <v>7554656.9280000003</v>
      </c>
      <c r="I80" s="23">
        <f t="shared" ref="I80:L95" si="16">I10+I45</f>
        <v>0</v>
      </c>
      <c r="J80" s="24">
        <f t="shared" si="16"/>
        <v>0</v>
      </c>
      <c r="K80" s="23">
        <f t="shared" si="16"/>
        <v>5214</v>
      </c>
      <c r="L80" s="24">
        <f t="shared" si="16"/>
        <v>2752566.0162000004</v>
      </c>
      <c r="M80" s="37">
        <f t="shared" ref="M80:N102" si="17">I80+K80</f>
        <v>5214</v>
      </c>
      <c r="N80" s="38">
        <f t="shared" si="17"/>
        <v>2752566.0162000004</v>
      </c>
      <c r="O80" s="37">
        <f t="shared" ref="O80:P102" si="18">G80+M80</f>
        <v>23102</v>
      </c>
      <c r="P80" s="38">
        <f t="shared" si="18"/>
        <v>10307222.944200002</v>
      </c>
      <c r="Q80" s="23">
        <f t="shared" ref="Q80:T95" si="19">Q10+Q45</f>
        <v>0</v>
      </c>
      <c r="R80" s="24">
        <f t="shared" si="19"/>
        <v>0</v>
      </c>
      <c r="S80" s="23">
        <f t="shared" si="19"/>
        <v>4495</v>
      </c>
      <c r="T80" s="24">
        <f t="shared" si="19"/>
        <v>2430422.6764999996</v>
      </c>
      <c r="U80" s="39">
        <f t="shared" ref="U80:V102" si="20">Q80+S80</f>
        <v>4495</v>
      </c>
      <c r="V80" s="40">
        <f t="shared" si="20"/>
        <v>2430422.6764999996</v>
      </c>
      <c r="W80" s="23">
        <f t="shared" ref="W80:Z95" si="21">W10+W45</f>
        <v>0</v>
      </c>
      <c r="X80" s="24">
        <f t="shared" si="21"/>
        <v>0</v>
      </c>
      <c r="Y80" s="23">
        <f t="shared" si="21"/>
        <v>20377</v>
      </c>
      <c r="Z80" s="24">
        <f t="shared" si="21"/>
        <v>23364453.630700003</v>
      </c>
      <c r="AA80" s="37">
        <f t="shared" ref="AA80:AB102" si="22">W80+Y80</f>
        <v>20377</v>
      </c>
      <c r="AB80" s="38">
        <f t="shared" si="22"/>
        <v>23364453.630700003</v>
      </c>
      <c r="AC80" s="40">
        <f t="shared" ref="AC80:AC102" si="23">P80+V80+AB80</f>
        <v>36102099.251400009</v>
      </c>
    </row>
    <row r="81" spans="1:29">
      <c r="A81" s="41">
        <v>3</v>
      </c>
      <c r="B81" s="42" t="s">
        <v>70</v>
      </c>
      <c r="C81" s="21">
        <f t="shared" si="14"/>
        <v>12905</v>
      </c>
      <c r="D81" s="22">
        <f t="shared" si="14"/>
        <v>3614077.5125000002</v>
      </c>
      <c r="E81" s="23">
        <f t="shared" si="14"/>
        <v>0</v>
      </c>
      <c r="F81" s="24">
        <f t="shared" si="14"/>
        <v>0</v>
      </c>
      <c r="G81" s="37">
        <f t="shared" si="15"/>
        <v>12905</v>
      </c>
      <c r="H81" s="38">
        <f t="shared" si="15"/>
        <v>3614077.5125000002</v>
      </c>
      <c r="I81" s="23">
        <f t="shared" si="16"/>
        <v>16888</v>
      </c>
      <c r="J81" s="24">
        <f t="shared" si="16"/>
        <v>5911946.6952</v>
      </c>
      <c r="K81" s="23">
        <f t="shared" si="16"/>
        <v>0</v>
      </c>
      <c r="L81" s="24">
        <f t="shared" si="16"/>
        <v>0</v>
      </c>
      <c r="M81" s="37">
        <f t="shared" si="17"/>
        <v>16888</v>
      </c>
      <c r="N81" s="38">
        <f t="shared" si="17"/>
        <v>5911946.6952</v>
      </c>
      <c r="O81" s="37">
        <f t="shared" si="18"/>
        <v>29793</v>
      </c>
      <c r="P81" s="38">
        <f t="shared" si="18"/>
        <v>9526024.2076999992</v>
      </c>
      <c r="Q81" s="23">
        <f t="shared" si="19"/>
        <v>11731</v>
      </c>
      <c r="R81" s="24">
        <f t="shared" si="19"/>
        <v>4206032.74</v>
      </c>
      <c r="S81" s="23">
        <f t="shared" si="19"/>
        <v>0</v>
      </c>
      <c r="T81" s="24">
        <f t="shared" si="19"/>
        <v>0</v>
      </c>
      <c r="U81" s="39">
        <f t="shared" si="20"/>
        <v>11731</v>
      </c>
      <c r="V81" s="40">
        <f t="shared" si="20"/>
        <v>4206032.74</v>
      </c>
      <c r="W81" s="23">
        <f t="shared" si="21"/>
        <v>57369</v>
      </c>
      <c r="X81" s="24">
        <f t="shared" si="21"/>
        <v>42625505.477100007</v>
      </c>
      <c r="Y81" s="23">
        <f t="shared" si="21"/>
        <v>0</v>
      </c>
      <c r="Z81" s="24">
        <f t="shared" si="21"/>
        <v>0</v>
      </c>
      <c r="AA81" s="37">
        <f t="shared" si="22"/>
        <v>57369</v>
      </c>
      <c r="AB81" s="38">
        <f t="shared" si="22"/>
        <v>42625505.477100007</v>
      </c>
      <c r="AC81" s="40">
        <f t="shared" si="23"/>
        <v>56357562.424800009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255</v>
      </c>
      <c r="X82" s="24">
        <f t="shared" si="21"/>
        <v>189466.50450000001</v>
      </c>
      <c r="Y82" s="23">
        <f t="shared" si="21"/>
        <v>0</v>
      </c>
      <c r="Z82" s="24">
        <f t="shared" si="21"/>
        <v>0</v>
      </c>
      <c r="AA82" s="37">
        <f t="shared" si="22"/>
        <v>255</v>
      </c>
      <c r="AB82" s="38">
        <f t="shared" si="22"/>
        <v>189466.50450000001</v>
      </c>
      <c r="AC82" s="40">
        <f t="shared" si="23"/>
        <v>189466.50450000001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220</v>
      </c>
      <c r="Z84" s="24">
        <f t="shared" si="21"/>
        <v>252254.00200000004</v>
      </c>
      <c r="AA84" s="37">
        <f t="shared" si="22"/>
        <v>220</v>
      </c>
      <c r="AB84" s="38">
        <f t="shared" si="22"/>
        <v>252254.00200000004</v>
      </c>
      <c r="AC84" s="40">
        <f t="shared" si="23"/>
        <v>252254.00200000004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611</v>
      </c>
      <c r="D86" s="22">
        <f t="shared" si="14"/>
        <v>327601.09200000006</v>
      </c>
      <c r="E86" s="23">
        <f t="shared" si="14"/>
        <v>8</v>
      </c>
      <c r="F86" s="24">
        <f t="shared" si="14"/>
        <v>5882.8224000000009</v>
      </c>
      <c r="G86" s="37">
        <f t="shared" si="15"/>
        <v>619</v>
      </c>
      <c r="H86" s="38">
        <f t="shared" si="15"/>
        <v>333483.91440000007</v>
      </c>
      <c r="I86" s="23">
        <f t="shared" si="16"/>
        <v>2443</v>
      </c>
      <c r="J86" s="24">
        <f t="shared" si="16"/>
        <v>1637335.2450000001</v>
      </c>
      <c r="K86" s="23">
        <f t="shared" si="16"/>
        <v>56</v>
      </c>
      <c r="L86" s="24">
        <f t="shared" si="16"/>
        <v>51474.696000000004</v>
      </c>
      <c r="M86" s="37">
        <f t="shared" si="17"/>
        <v>2499</v>
      </c>
      <c r="N86" s="38">
        <f t="shared" si="17"/>
        <v>1688809.9410000001</v>
      </c>
      <c r="O86" s="37">
        <f t="shared" si="18"/>
        <v>3118</v>
      </c>
      <c r="P86" s="38">
        <f t="shared" si="18"/>
        <v>2022293.8554000002</v>
      </c>
      <c r="Q86" s="23">
        <f t="shared" si="19"/>
        <v>448</v>
      </c>
      <c r="R86" s="24">
        <f t="shared" si="19"/>
        <v>308744.21760000003</v>
      </c>
      <c r="S86" s="23">
        <f t="shared" si="19"/>
        <v>0</v>
      </c>
      <c r="T86" s="24">
        <f t="shared" si="19"/>
        <v>0</v>
      </c>
      <c r="U86" s="39">
        <f t="shared" si="20"/>
        <v>448</v>
      </c>
      <c r="V86" s="40">
        <f t="shared" si="20"/>
        <v>308744.21760000003</v>
      </c>
      <c r="W86" s="23">
        <f t="shared" si="21"/>
        <v>157</v>
      </c>
      <c r="X86" s="24">
        <f t="shared" si="21"/>
        <v>203059.7023</v>
      </c>
      <c r="Y86" s="23">
        <f t="shared" si="21"/>
        <v>220</v>
      </c>
      <c r="Z86" s="24">
        <f t="shared" si="21"/>
        <v>389481.092</v>
      </c>
      <c r="AA86" s="37">
        <f t="shared" si="22"/>
        <v>377</v>
      </c>
      <c r="AB86" s="38">
        <f t="shared" si="22"/>
        <v>592540.79429999995</v>
      </c>
      <c r="AC86" s="40">
        <f t="shared" si="23"/>
        <v>2923578.8673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464</v>
      </c>
      <c r="D88" s="22">
        <f t="shared" si="14"/>
        <v>151681.2752</v>
      </c>
      <c r="E88" s="23">
        <f t="shared" si="14"/>
        <v>127</v>
      </c>
      <c r="F88" s="24">
        <f t="shared" si="14"/>
        <v>44589.217400000001</v>
      </c>
      <c r="G88" s="37">
        <f t="shared" si="15"/>
        <v>591</v>
      </c>
      <c r="H88" s="38">
        <f t="shared" si="15"/>
        <v>196270.4926</v>
      </c>
      <c r="I88" s="23">
        <f t="shared" si="16"/>
        <v>2585</v>
      </c>
      <c r="J88" s="24">
        <f t="shared" si="16"/>
        <v>1056299.2440000002</v>
      </c>
      <c r="K88" s="23">
        <f t="shared" si="16"/>
        <v>252</v>
      </c>
      <c r="L88" s="24">
        <f t="shared" si="16"/>
        <v>110596.44960000001</v>
      </c>
      <c r="M88" s="37">
        <f t="shared" si="17"/>
        <v>2837</v>
      </c>
      <c r="N88" s="38">
        <f t="shared" si="17"/>
        <v>1166895.6936000001</v>
      </c>
      <c r="O88" s="37">
        <f t="shared" si="18"/>
        <v>3428</v>
      </c>
      <c r="P88" s="38">
        <f t="shared" si="18"/>
        <v>1363166.1862000001</v>
      </c>
      <c r="Q88" s="23">
        <f t="shared" si="19"/>
        <v>1292</v>
      </c>
      <c r="R88" s="24">
        <f t="shared" si="19"/>
        <v>540725.38520000002</v>
      </c>
      <c r="S88" s="23">
        <f t="shared" si="19"/>
        <v>326</v>
      </c>
      <c r="T88" s="24">
        <f t="shared" si="19"/>
        <v>146535.20699999999</v>
      </c>
      <c r="U88" s="39">
        <f t="shared" si="20"/>
        <v>1618</v>
      </c>
      <c r="V88" s="40">
        <f t="shared" si="20"/>
        <v>687260.59220000007</v>
      </c>
      <c r="W88" s="23">
        <f t="shared" si="21"/>
        <v>9707</v>
      </c>
      <c r="X88" s="24">
        <f t="shared" si="21"/>
        <v>8993165.6633000001</v>
      </c>
      <c r="Y88" s="23">
        <f t="shared" si="21"/>
        <v>1236</v>
      </c>
      <c r="Z88" s="24">
        <f t="shared" si="21"/>
        <v>1224469.9740000002</v>
      </c>
      <c r="AA88" s="37">
        <f t="shared" si="22"/>
        <v>10943</v>
      </c>
      <c r="AB88" s="38">
        <f t="shared" si="22"/>
        <v>10217635.6373</v>
      </c>
      <c r="AC88" s="40">
        <f t="shared" si="23"/>
        <v>12268062.4157</v>
      </c>
    </row>
    <row r="89" spans="1:29">
      <c r="A89" s="41">
        <v>11</v>
      </c>
      <c r="B89" s="42" t="s">
        <v>78</v>
      </c>
      <c r="C89" s="21">
        <f t="shared" si="14"/>
        <v>15</v>
      </c>
      <c r="D89" s="22">
        <f t="shared" si="14"/>
        <v>6288.8280000000013</v>
      </c>
      <c r="E89" s="23">
        <f t="shared" si="14"/>
        <v>65</v>
      </c>
      <c r="F89" s="24">
        <f t="shared" si="14"/>
        <v>27685.749</v>
      </c>
      <c r="G89" s="37">
        <f t="shared" si="15"/>
        <v>80</v>
      </c>
      <c r="H89" s="38">
        <f t="shared" si="15"/>
        <v>33974.577000000005</v>
      </c>
      <c r="I89" s="23">
        <f t="shared" si="16"/>
        <v>172</v>
      </c>
      <c r="J89" s="24">
        <f t="shared" si="16"/>
        <v>90139.868000000017</v>
      </c>
      <c r="K89" s="23">
        <f t="shared" si="16"/>
        <v>129</v>
      </c>
      <c r="L89" s="24">
        <f t="shared" si="16"/>
        <v>68682.541200000007</v>
      </c>
      <c r="M89" s="37">
        <f t="shared" si="17"/>
        <v>301</v>
      </c>
      <c r="N89" s="38">
        <f t="shared" si="17"/>
        <v>158822.40920000002</v>
      </c>
      <c r="O89" s="37">
        <f t="shared" si="18"/>
        <v>381</v>
      </c>
      <c r="P89" s="38">
        <f t="shared" si="18"/>
        <v>192796.98620000004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45</v>
      </c>
      <c r="X89" s="24">
        <f t="shared" si="21"/>
        <v>43341.889500000005</v>
      </c>
      <c r="Y89" s="23">
        <f t="shared" si="21"/>
        <v>132</v>
      </c>
      <c r="Z89" s="24">
        <f t="shared" si="21"/>
        <v>129557.8284</v>
      </c>
      <c r="AA89" s="37">
        <f t="shared" si="22"/>
        <v>177</v>
      </c>
      <c r="AB89" s="38">
        <f t="shared" si="22"/>
        <v>172899.71789999999</v>
      </c>
      <c r="AC89" s="40">
        <f t="shared" si="23"/>
        <v>365696.70410000003</v>
      </c>
    </row>
    <row r="90" spans="1:29">
      <c r="A90" s="41">
        <v>12</v>
      </c>
      <c r="B90" s="42" t="s">
        <v>79</v>
      </c>
      <c r="C90" s="21">
        <f t="shared" si="14"/>
        <v>1297</v>
      </c>
      <c r="D90" s="22">
        <f t="shared" si="14"/>
        <v>386703.66279999999</v>
      </c>
      <c r="E90" s="23">
        <f t="shared" si="14"/>
        <v>475</v>
      </c>
      <c r="F90" s="24">
        <f t="shared" si="14"/>
        <v>142197.28250000003</v>
      </c>
      <c r="G90" s="37">
        <f t="shared" si="15"/>
        <v>1772</v>
      </c>
      <c r="H90" s="38">
        <f t="shared" si="15"/>
        <v>528900.94530000002</v>
      </c>
      <c r="I90" s="23">
        <f t="shared" si="16"/>
        <v>2681</v>
      </c>
      <c r="J90" s="24">
        <f t="shared" si="16"/>
        <v>999183.23050000006</v>
      </c>
      <c r="K90" s="23">
        <f t="shared" si="16"/>
        <v>948</v>
      </c>
      <c r="L90" s="24">
        <f t="shared" si="16"/>
        <v>354742.64280000003</v>
      </c>
      <c r="M90" s="37">
        <f t="shared" si="17"/>
        <v>3629</v>
      </c>
      <c r="N90" s="38">
        <f t="shared" si="17"/>
        <v>1353925.8733000001</v>
      </c>
      <c r="O90" s="37">
        <f t="shared" si="18"/>
        <v>5401</v>
      </c>
      <c r="P90" s="38">
        <f t="shared" si="18"/>
        <v>1882826.8186000001</v>
      </c>
      <c r="Q90" s="23">
        <f t="shared" si="19"/>
        <v>1497</v>
      </c>
      <c r="R90" s="24">
        <f t="shared" si="19"/>
        <v>571431.39690000005</v>
      </c>
      <c r="S90" s="23">
        <f t="shared" si="19"/>
        <v>365</v>
      </c>
      <c r="T90" s="24">
        <f t="shared" si="19"/>
        <v>139891.61550000001</v>
      </c>
      <c r="U90" s="39">
        <f t="shared" si="20"/>
        <v>1862</v>
      </c>
      <c r="V90" s="40">
        <f t="shared" si="20"/>
        <v>711323.01240000012</v>
      </c>
      <c r="W90" s="23">
        <f t="shared" si="21"/>
        <v>4971</v>
      </c>
      <c r="X90" s="24">
        <f t="shared" si="21"/>
        <v>4331854.1721000001</v>
      </c>
      <c r="Y90" s="23">
        <f t="shared" si="21"/>
        <v>618</v>
      </c>
      <c r="Z90" s="24">
        <f t="shared" si="21"/>
        <v>538540.71179999993</v>
      </c>
      <c r="AA90" s="37">
        <f t="shared" si="22"/>
        <v>5589</v>
      </c>
      <c r="AB90" s="38">
        <f t="shared" si="22"/>
        <v>4870394.8838999998</v>
      </c>
      <c r="AC90" s="40">
        <f t="shared" si="23"/>
        <v>7464544.7149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530</v>
      </c>
      <c r="F91" s="24">
        <f t="shared" si="14"/>
        <v>158662.231</v>
      </c>
      <c r="G91" s="37">
        <f t="shared" si="15"/>
        <v>530</v>
      </c>
      <c r="H91" s="38">
        <f t="shared" si="15"/>
        <v>158662.231</v>
      </c>
      <c r="I91" s="23">
        <f t="shared" si="16"/>
        <v>1048</v>
      </c>
      <c r="J91" s="24">
        <f t="shared" si="16"/>
        <v>390579.64399999997</v>
      </c>
      <c r="K91" s="23">
        <f t="shared" si="16"/>
        <v>1060</v>
      </c>
      <c r="L91" s="24">
        <f t="shared" si="16"/>
        <v>396653.16599999997</v>
      </c>
      <c r="M91" s="37">
        <f t="shared" si="17"/>
        <v>2108</v>
      </c>
      <c r="N91" s="38">
        <f t="shared" si="17"/>
        <v>787232.80999999994</v>
      </c>
      <c r="O91" s="37">
        <f t="shared" si="18"/>
        <v>2638</v>
      </c>
      <c r="P91" s="38">
        <f t="shared" si="18"/>
        <v>945895.04099999997</v>
      </c>
      <c r="Q91" s="23">
        <f t="shared" si="19"/>
        <v>13970</v>
      </c>
      <c r="R91" s="24">
        <f t="shared" si="19"/>
        <v>5332596.2690000013</v>
      </c>
      <c r="S91" s="23">
        <f t="shared" si="19"/>
        <v>3010</v>
      </c>
      <c r="T91" s="24">
        <f t="shared" si="19"/>
        <v>1153626.747</v>
      </c>
      <c r="U91" s="39">
        <f t="shared" si="20"/>
        <v>16980</v>
      </c>
      <c r="V91" s="40">
        <f t="shared" si="20"/>
        <v>6486223.0160000008</v>
      </c>
      <c r="W91" s="23">
        <f t="shared" si="21"/>
        <v>4848</v>
      </c>
      <c r="X91" s="24">
        <f t="shared" si="21"/>
        <v>4224668.8848000001</v>
      </c>
      <c r="Y91" s="23">
        <f t="shared" si="21"/>
        <v>353</v>
      </c>
      <c r="Z91" s="24">
        <f t="shared" si="21"/>
        <v>307613.06030000001</v>
      </c>
      <c r="AA91" s="37">
        <f t="shared" si="22"/>
        <v>5201</v>
      </c>
      <c r="AB91" s="38">
        <f t="shared" si="22"/>
        <v>4532281.9451000001</v>
      </c>
      <c r="AC91" s="40">
        <f t="shared" si="23"/>
        <v>11964400.002100002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1700</v>
      </c>
      <c r="J95" s="24">
        <f t="shared" si="16"/>
        <v>633573.85</v>
      </c>
      <c r="K95" s="23">
        <f t="shared" si="16"/>
        <v>0</v>
      </c>
      <c r="L95" s="24">
        <f t="shared" si="16"/>
        <v>0</v>
      </c>
      <c r="M95" s="37">
        <f t="shared" si="17"/>
        <v>1700</v>
      </c>
      <c r="N95" s="38">
        <f t="shared" si="17"/>
        <v>633573.85</v>
      </c>
      <c r="O95" s="37">
        <f t="shared" si="18"/>
        <v>1700</v>
      </c>
      <c r="P95" s="38">
        <f t="shared" si="18"/>
        <v>633573.85</v>
      </c>
      <c r="Q95" s="23">
        <f t="shared" si="19"/>
        <v>280</v>
      </c>
      <c r="R95" s="24">
        <f t="shared" si="19"/>
        <v>106880.95600000001</v>
      </c>
      <c r="S95" s="23">
        <f t="shared" si="19"/>
        <v>0</v>
      </c>
      <c r="T95" s="24">
        <f t="shared" si="19"/>
        <v>0</v>
      </c>
      <c r="U95" s="39">
        <f t="shared" si="20"/>
        <v>280</v>
      </c>
      <c r="V95" s="40">
        <f t="shared" si="20"/>
        <v>106880.95600000001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740454.80599999998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286</v>
      </c>
      <c r="J96" s="24">
        <f t="shared" si="25"/>
        <v>85453.768399999986</v>
      </c>
      <c r="K96" s="23">
        <f t="shared" si="25"/>
        <v>64</v>
      </c>
      <c r="L96" s="24">
        <f t="shared" si="25"/>
        <v>24067.097600000001</v>
      </c>
      <c r="M96" s="37">
        <f t="shared" si="17"/>
        <v>350</v>
      </c>
      <c r="N96" s="38">
        <f t="shared" si="17"/>
        <v>109520.86599999998</v>
      </c>
      <c r="O96" s="37">
        <f t="shared" si="18"/>
        <v>350</v>
      </c>
      <c r="P96" s="38">
        <f t="shared" si="18"/>
        <v>109520.86599999998</v>
      </c>
      <c r="Q96" s="23">
        <f t="shared" ref="Q96:T102" si="26">Q26+Q61</f>
        <v>450</v>
      </c>
      <c r="R96" s="24">
        <f t="shared" si="26"/>
        <v>137706.65999999997</v>
      </c>
      <c r="S96" s="23">
        <f t="shared" si="26"/>
        <v>104</v>
      </c>
      <c r="T96" s="24">
        <f t="shared" si="26"/>
        <v>40056.380000000005</v>
      </c>
      <c r="U96" s="39">
        <f t="shared" si="20"/>
        <v>554</v>
      </c>
      <c r="V96" s="40">
        <f t="shared" si="20"/>
        <v>177763.03999999998</v>
      </c>
      <c r="W96" s="23">
        <f t="shared" ref="W96:Z102" si="27">W26+W61</f>
        <v>1442</v>
      </c>
      <c r="X96" s="24">
        <f t="shared" si="27"/>
        <v>873006.84379999992</v>
      </c>
      <c r="Y96" s="23">
        <f t="shared" si="27"/>
        <v>132</v>
      </c>
      <c r="Z96" s="24">
        <f t="shared" si="27"/>
        <v>100498.398</v>
      </c>
      <c r="AA96" s="37">
        <f t="shared" si="22"/>
        <v>1574</v>
      </c>
      <c r="AB96" s="38">
        <f t="shared" si="22"/>
        <v>973505.24179999996</v>
      </c>
      <c r="AC96" s="40">
        <f t="shared" si="23"/>
        <v>1260789.1477999999</v>
      </c>
    </row>
    <row r="97" spans="1:29">
      <c r="A97" s="41">
        <v>19</v>
      </c>
      <c r="B97" s="42" t="s">
        <v>86</v>
      </c>
      <c r="C97" s="21">
        <f t="shared" si="24"/>
        <v>19446</v>
      </c>
      <c r="D97" s="22">
        <f t="shared" si="24"/>
        <v>7639656.6792000011</v>
      </c>
      <c r="E97" s="23">
        <f t="shared" si="24"/>
        <v>368</v>
      </c>
      <c r="F97" s="24">
        <f t="shared" si="24"/>
        <v>115372.85759999999</v>
      </c>
      <c r="G97" s="37">
        <f t="shared" si="15"/>
        <v>19814</v>
      </c>
      <c r="H97" s="38">
        <f t="shared" si="15"/>
        <v>7755029.5368000008</v>
      </c>
      <c r="I97" s="23">
        <f t="shared" si="25"/>
        <v>16003</v>
      </c>
      <c r="J97" s="24">
        <f t="shared" si="25"/>
        <v>7858777.2445</v>
      </c>
      <c r="K97" s="23">
        <f t="shared" si="25"/>
        <v>736</v>
      </c>
      <c r="L97" s="24">
        <f t="shared" si="25"/>
        <v>288432.14399999997</v>
      </c>
      <c r="M97" s="37">
        <f t="shared" si="17"/>
        <v>16739</v>
      </c>
      <c r="N97" s="38">
        <f t="shared" si="17"/>
        <v>8147209.3885000004</v>
      </c>
      <c r="O97" s="37">
        <f t="shared" si="18"/>
        <v>36553</v>
      </c>
      <c r="P97" s="38">
        <f t="shared" si="18"/>
        <v>15902238.925300002</v>
      </c>
      <c r="Q97" s="23">
        <f t="shared" si="26"/>
        <v>356</v>
      </c>
      <c r="R97" s="24">
        <f t="shared" si="26"/>
        <v>179059.17120000001</v>
      </c>
      <c r="S97" s="23">
        <f t="shared" si="26"/>
        <v>86</v>
      </c>
      <c r="T97" s="24">
        <f t="shared" si="26"/>
        <v>34518.138200000001</v>
      </c>
      <c r="U97" s="39">
        <f t="shared" si="20"/>
        <v>442</v>
      </c>
      <c r="V97" s="40">
        <f t="shared" si="20"/>
        <v>213577.30940000003</v>
      </c>
      <c r="W97" s="23">
        <f t="shared" si="27"/>
        <v>3452</v>
      </c>
      <c r="X97" s="24">
        <f t="shared" si="27"/>
        <v>4939725.7</v>
      </c>
      <c r="Y97" s="23">
        <f t="shared" si="27"/>
        <v>132</v>
      </c>
      <c r="Z97" s="24">
        <f t="shared" si="27"/>
        <v>150141.59160000001</v>
      </c>
      <c r="AA97" s="37">
        <f t="shared" si="22"/>
        <v>3584</v>
      </c>
      <c r="AB97" s="38">
        <f t="shared" si="22"/>
        <v>5089867.2916000001</v>
      </c>
      <c r="AC97" s="40">
        <f t="shared" si="23"/>
        <v>21205683.526300002</v>
      </c>
    </row>
    <row r="98" spans="1:29">
      <c r="A98" s="41">
        <v>20</v>
      </c>
      <c r="B98" s="42" t="s">
        <v>87</v>
      </c>
      <c r="C98" s="23">
        <f t="shared" si="24"/>
        <v>2537</v>
      </c>
      <c r="D98" s="22">
        <f t="shared" si="24"/>
        <v>583747.2095</v>
      </c>
      <c r="E98" s="23">
        <f t="shared" si="24"/>
        <v>632</v>
      </c>
      <c r="F98" s="24">
        <f t="shared" si="24"/>
        <v>150359.37280000001</v>
      </c>
      <c r="G98" s="37">
        <f t="shared" si="15"/>
        <v>3169</v>
      </c>
      <c r="H98" s="38">
        <f t="shared" si="15"/>
        <v>734106.58230000001</v>
      </c>
      <c r="I98" s="23">
        <f t="shared" si="25"/>
        <v>3214</v>
      </c>
      <c r="J98" s="24">
        <f t="shared" si="25"/>
        <v>924393.32440000004</v>
      </c>
      <c r="K98" s="23">
        <f t="shared" si="25"/>
        <v>1263</v>
      </c>
      <c r="L98" s="24">
        <f t="shared" si="25"/>
        <v>375601.04399999999</v>
      </c>
      <c r="M98" s="37">
        <f t="shared" si="17"/>
        <v>4477</v>
      </c>
      <c r="N98" s="38">
        <f t="shared" si="17"/>
        <v>1299994.3684</v>
      </c>
      <c r="O98" s="37">
        <f t="shared" si="18"/>
        <v>7646</v>
      </c>
      <c r="P98" s="38">
        <f t="shared" si="18"/>
        <v>2034100.9506999999</v>
      </c>
      <c r="Q98" s="23">
        <f t="shared" si="26"/>
        <v>267</v>
      </c>
      <c r="R98" s="24">
        <f t="shared" si="26"/>
        <v>78651.818700000003</v>
      </c>
      <c r="S98" s="23">
        <f t="shared" si="26"/>
        <v>154</v>
      </c>
      <c r="T98" s="24">
        <f t="shared" si="26"/>
        <v>46907.660800000005</v>
      </c>
      <c r="U98" s="39">
        <f t="shared" si="20"/>
        <v>421</v>
      </c>
      <c r="V98" s="40">
        <f t="shared" si="20"/>
        <v>125559.47950000002</v>
      </c>
      <c r="W98" s="23">
        <f t="shared" si="27"/>
        <v>4316</v>
      </c>
      <c r="X98" s="24">
        <f t="shared" si="27"/>
        <v>3919429.9507999998</v>
      </c>
      <c r="Y98" s="23">
        <f t="shared" si="27"/>
        <v>530</v>
      </c>
      <c r="Z98" s="24">
        <f t="shared" si="27"/>
        <v>495886.39100000006</v>
      </c>
      <c r="AA98" s="37">
        <f t="shared" si="22"/>
        <v>4846</v>
      </c>
      <c r="AB98" s="38">
        <f t="shared" si="22"/>
        <v>4415316.3417999996</v>
      </c>
      <c r="AC98" s="40">
        <f t="shared" si="23"/>
        <v>6574976.7719999999</v>
      </c>
    </row>
    <row r="99" spans="1:29">
      <c r="A99" s="41">
        <v>21</v>
      </c>
      <c r="B99" s="42" t="s">
        <v>88</v>
      </c>
      <c r="C99" s="23">
        <f t="shared" si="24"/>
        <v>3282</v>
      </c>
      <c r="D99" s="22">
        <f t="shared" si="24"/>
        <v>602460.98640000005</v>
      </c>
      <c r="E99" s="23">
        <f t="shared" si="24"/>
        <v>524</v>
      </c>
      <c r="F99" s="24">
        <f t="shared" si="24"/>
        <v>134411.65919999999</v>
      </c>
      <c r="G99" s="37">
        <f t="shared" si="15"/>
        <v>3806</v>
      </c>
      <c r="H99" s="38">
        <f t="shared" si="15"/>
        <v>736872.64560000005</v>
      </c>
      <c r="I99" s="23">
        <f t="shared" si="25"/>
        <v>4162</v>
      </c>
      <c r="J99" s="24">
        <f t="shared" si="25"/>
        <v>954997.9530000001</v>
      </c>
      <c r="K99" s="23">
        <f t="shared" si="25"/>
        <v>1046</v>
      </c>
      <c r="L99" s="24">
        <f t="shared" si="25"/>
        <v>335387.87100000004</v>
      </c>
      <c r="M99" s="37">
        <f t="shared" si="17"/>
        <v>5208</v>
      </c>
      <c r="N99" s="38">
        <f t="shared" si="17"/>
        <v>1290385.824</v>
      </c>
      <c r="O99" s="37">
        <f t="shared" si="18"/>
        <v>9014</v>
      </c>
      <c r="P99" s="38">
        <f t="shared" si="18"/>
        <v>2027258.4696</v>
      </c>
      <c r="Q99" s="23">
        <f t="shared" si="26"/>
        <v>267</v>
      </c>
      <c r="R99" s="24">
        <f t="shared" si="26"/>
        <v>62749.432200000003</v>
      </c>
      <c r="S99" s="23">
        <f t="shared" si="26"/>
        <v>154</v>
      </c>
      <c r="T99" s="24">
        <f t="shared" si="26"/>
        <v>50573.7232</v>
      </c>
      <c r="U99" s="39">
        <f t="shared" si="20"/>
        <v>421</v>
      </c>
      <c r="V99" s="40">
        <f t="shared" si="20"/>
        <v>113323.1554</v>
      </c>
      <c r="W99" s="23">
        <f t="shared" si="27"/>
        <v>4520</v>
      </c>
      <c r="X99" s="24">
        <f t="shared" si="27"/>
        <v>3026698.22</v>
      </c>
      <c r="Y99" s="23">
        <f t="shared" si="27"/>
        <v>2650</v>
      </c>
      <c r="Z99" s="24">
        <f t="shared" si="27"/>
        <v>2479431.9550000001</v>
      </c>
      <c r="AA99" s="37">
        <f t="shared" si="22"/>
        <v>7170</v>
      </c>
      <c r="AB99" s="38">
        <f t="shared" si="22"/>
        <v>5506130.1750000007</v>
      </c>
      <c r="AC99" s="40">
        <f t="shared" si="23"/>
        <v>7646711.8000000007</v>
      </c>
    </row>
    <row r="100" spans="1:29">
      <c r="A100" s="41">
        <v>22</v>
      </c>
      <c r="B100" s="42" t="s">
        <v>89</v>
      </c>
      <c r="C100" s="23">
        <f t="shared" si="24"/>
        <v>2509</v>
      </c>
      <c r="D100" s="22">
        <f t="shared" si="24"/>
        <v>557737.65320000006</v>
      </c>
      <c r="E100" s="23">
        <f t="shared" si="24"/>
        <v>109</v>
      </c>
      <c r="F100" s="24">
        <f t="shared" si="24"/>
        <v>31817.176299999999</v>
      </c>
      <c r="G100" s="37">
        <f t="shared" si="15"/>
        <v>2618</v>
      </c>
      <c r="H100" s="38">
        <f t="shared" si="15"/>
        <v>589554.82950000011</v>
      </c>
      <c r="I100" s="23">
        <f t="shared" si="25"/>
        <v>5329</v>
      </c>
      <c r="J100" s="24">
        <f t="shared" si="25"/>
        <v>1480761.2364999999</v>
      </c>
      <c r="K100" s="23">
        <f t="shared" si="25"/>
        <v>216</v>
      </c>
      <c r="L100" s="24">
        <f t="shared" si="25"/>
        <v>78812.6976</v>
      </c>
      <c r="M100" s="37">
        <f t="shared" si="17"/>
        <v>5545</v>
      </c>
      <c r="N100" s="38">
        <f t="shared" si="17"/>
        <v>1559573.9341</v>
      </c>
      <c r="O100" s="37">
        <f t="shared" si="18"/>
        <v>8163</v>
      </c>
      <c r="P100" s="38">
        <f t="shared" si="18"/>
        <v>2149128.7636000002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472</v>
      </c>
      <c r="X100" s="24">
        <f t="shared" si="27"/>
        <v>424301.33200000005</v>
      </c>
      <c r="Y100" s="23">
        <f t="shared" si="27"/>
        <v>176</v>
      </c>
      <c r="Z100" s="24">
        <f t="shared" si="27"/>
        <v>206646.44</v>
      </c>
      <c r="AA100" s="37">
        <f t="shared" si="22"/>
        <v>648</v>
      </c>
      <c r="AB100" s="38">
        <f t="shared" si="22"/>
        <v>630947.77200000011</v>
      </c>
      <c r="AC100" s="40">
        <f t="shared" si="23"/>
        <v>2780076.5356000001</v>
      </c>
    </row>
    <row r="101" spans="1:29">
      <c r="A101" s="41">
        <v>23</v>
      </c>
      <c r="B101" s="42" t="s">
        <v>90</v>
      </c>
      <c r="C101" s="23">
        <f t="shared" si="24"/>
        <v>12266</v>
      </c>
      <c r="D101" s="22">
        <f t="shared" si="24"/>
        <v>9033455.1579999998</v>
      </c>
      <c r="E101" s="23">
        <f t="shared" si="24"/>
        <v>0</v>
      </c>
      <c r="F101" s="24">
        <f t="shared" si="24"/>
        <v>0</v>
      </c>
      <c r="G101" s="37">
        <f t="shared" si="15"/>
        <v>12266</v>
      </c>
      <c r="H101" s="38">
        <f t="shared" si="15"/>
        <v>9033455.1579999998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12266</v>
      </c>
      <c r="P101" s="38">
        <f t="shared" si="18"/>
        <v>9033455.1579999998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9033455.1579999998</v>
      </c>
    </row>
    <row r="102" spans="1:29">
      <c r="A102" s="41">
        <v>24</v>
      </c>
      <c r="B102" s="42" t="s">
        <v>91</v>
      </c>
      <c r="C102" s="23">
        <f t="shared" si="24"/>
        <v>4337</v>
      </c>
      <c r="D102" s="22">
        <f t="shared" si="24"/>
        <v>910851.9693</v>
      </c>
      <c r="E102" s="23">
        <f t="shared" si="24"/>
        <v>1592</v>
      </c>
      <c r="F102" s="24">
        <f t="shared" si="24"/>
        <v>334350.08880000003</v>
      </c>
      <c r="G102" s="37">
        <f t="shared" si="15"/>
        <v>5929</v>
      </c>
      <c r="H102" s="38">
        <f t="shared" si="15"/>
        <v>1245202.0581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5929</v>
      </c>
      <c r="P102" s="38">
        <f t="shared" si="18"/>
        <v>1245202.0581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1245202.0581</v>
      </c>
    </row>
    <row r="103" spans="1:29" s="10" customFormat="1">
      <c r="A103" s="43"/>
      <c r="B103" s="44" t="s">
        <v>107</v>
      </c>
      <c r="C103" s="37">
        <f t="shared" ref="C103:AC103" si="28">SUM(C79:C102)</f>
        <v>60269</v>
      </c>
      <c r="D103" s="38">
        <f t="shared" si="28"/>
        <v>24004313.706100002</v>
      </c>
      <c r="E103" s="37">
        <f t="shared" si="28"/>
        <v>22430</v>
      </c>
      <c r="F103" s="38">
        <f t="shared" si="28"/>
        <v>8737862.9337999988</v>
      </c>
      <c r="G103" s="37">
        <f t="shared" si="28"/>
        <v>82699</v>
      </c>
      <c r="H103" s="38">
        <f t="shared" si="28"/>
        <v>32742176.639900003</v>
      </c>
      <c r="I103" s="37">
        <f t="shared" si="28"/>
        <v>57882</v>
      </c>
      <c r="J103" s="38">
        <f t="shared" si="28"/>
        <v>22566276.414500002</v>
      </c>
      <c r="K103" s="37">
        <f t="shared" si="28"/>
        <v>11208</v>
      </c>
      <c r="L103" s="38">
        <f t="shared" si="28"/>
        <v>4931710.2379999999</v>
      </c>
      <c r="M103" s="37">
        <f t="shared" si="28"/>
        <v>69090</v>
      </c>
      <c r="N103" s="38">
        <f t="shared" si="28"/>
        <v>27497986.652500004</v>
      </c>
      <c r="O103" s="37">
        <f t="shared" si="28"/>
        <v>151789</v>
      </c>
      <c r="P103" s="38">
        <f t="shared" si="28"/>
        <v>60240163.29240001</v>
      </c>
      <c r="Q103" s="39">
        <f t="shared" si="28"/>
        <v>30775</v>
      </c>
      <c r="R103" s="40">
        <f t="shared" si="28"/>
        <v>11612576.602900002</v>
      </c>
      <c r="S103" s="39">
        <f t="shared" si="28"/>
        <v>8737</v>
      </c>
      <c r="T103" s="40">
        <f t="shared" si="28"/>
        <v>4061150.2021999992</v>
      </c>
      <c r="U103" s="39">
        <f t="shared" si="28"/>
        <v>39512</v>
      </c>
      <c r="V103" s="40">
        <f t="shared" si="28"/>
        <v>15673726.8051</v>
      </c>
      <c r="W103" s="37">
        <f t="shared" si="28"/>
        <v>92943</v>
      </c>
      <c r="X103" s="38">
        <f t="shared" si="28"/>
        <v>75119302.976900011</v>
      </c>
      <c r="Y103" s="37">
        <f t="shared" si="28"/>
        <v>27146</v>
      </c>
      <c r="Z103" s="38">
        <f t="shared" si="28"/>
        <v>30015705.337800007</v>
      </c>
      <c r="AA103" s="37">
        <f t="shared" si="28"/>
        <v>120089</v>
      </c>
      <c r="AB103" s="38">
        <f t="shared" si="28"/>
        <v>105135008.31470001</v>
      </c>
      <c r="AC103" s="40">
        <f t="shared" si="28"/>
        <v>181048898.41220003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103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150042</v>
      </c>
      <c r="G2" s="131" t="str">
        <f>VLOOKUP(F2,Списки!$A$1:$B$68,2,0)</f>
        <v>ГБУЗ "Дет. поликлиника №1"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0.91600000000000004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>
        <v>0</v>
      </c>
      <c r="F9" s="24">
        <f>E9*Тарифы!C4*$C$4</f>
        <v>0</v>
      </c>
      <c r="G9" s="37">
        <f>C9+E9</f>
        <v>0</v>
      </c>
      <c r="H9" s="38">
        <f>D9+F9</f>
        <v>0</v>
      </c>
      <c r="I9" s="23"/>
      <c r="J9" s="24">
        <f>I9*Тарифы!D4*$C$4</f>
        <v>0</v>
      </c>
      <c r="K9" s="23">
        <v>112</v>
      </c>
      <c r="L9" s="24">
        <f>K9*Тарифы!E4*$C$4</f>
        <v>47659.113599999997</v>
      </c>
      <c r="M9" s="37">
        <f>I9+K9</f>
        <v>112</v>
      </c>
      <c r="N9" s="38">
        <f>J9+L9</f>
        <v>47659.113599999997</v>
      </c>
      <c r="O9" s="37">
        <f>G9+M9</f>
        <v>112</v>
      </c>
      <c r="P9" s="38">
        <f>H9+N9</f>
        <v>47659.113599999997</v>
      </c>
      <c r="Q9" s="23"/>
      <c r="R9" s="24">
        <f>Q9*Тарифы!F4*$C$4</f>
        <v>0</v>
      </c>
      <c r="S9" s="23">
        <v>0</v>
      </c>
      <c r="T9" s="24">
        <f>S9*Тарифы!G4*$C$4</f>
        <v>0</v>
      </c>
      <c r="U9" s="39">
        <f>Q9+S9</f>
        <v>0</v>
      </c>
      <c r="V9" s="40">
        <f>R9+T9</f>
        <v>0</v>
      </c>
      <c r="W9" s="23"/>
      <c r="X9" s="24">
        <f>W9*Тарифы!H4*$C$4</f>
        <v>0</v>
      </c>
      <c r="Y9" s="23">
        <v>153</v>
      </c>
      <c r="Z9" s="24">
        <f>Y9*Тарифы!I4*$C$4</f>
        <v>156810.19572000002</v>
      </c>
      <c r="AA9" s="37">
        <f>W9+Y9</f>
        <v>153</v>
      </c>
      <c r="AB9" s="38">
        <f>X9+Z9</f>
        <v>156810.19572000002</v>
      </c>
      <c r="AC9" s="40">
        <f>P9+V9+AB9</f>
        <v>204469.30932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>
        <v>9800</v>
      </c>
      <c r="F10" s="24">
        <f>E10*Тарифы!C5*$C$4</f>
        <v>4166132.8800000004</v>
      </c>
      <c r="G10" s="37">
        <f t="shared" ref="G10:H32" si="0">C10+E10</f>
        <v>9800</v>
      </c>
      <c r="H10" s="38">
        <f t="shared" si="0"/>
        <v>4166132.8800000004</v>
      </c>
      <c r="I10" s="23"/>
      <c r="J10" s="24">
        <f>I10*Тарифы!D5*$C$4</f>
        <v>0</v>
      </c>
      <c r="K10" s="23">
        <v>3296</v>
      </c>
      <c r="L10" s="24">
        <f>K10*Тарифы!E5*$C$4</f>
        <v>1751491.3676800001</v>
      </c>
      <c r="M10" s="37">
        <f t="shared" ref="M10:N32" si="1">I10+K10</f>
        <v>3296</v>
      </c>
      <c r="N10" s="38">
        <f t="shared" si="1"/>
        <v>1751491.3676800001</v>
      </c>
      <c r="O10" s="37">
        <f t="shared" ref="O10:P32" si="2">G10+M10</f>
        <v>13096</v>
      </c>
      <c r="P10" s="38">
        <f t="shared" si="2"/>
        <v>5917624.247680001</v>
      </c>
      <c r="Q10" s="23"/>
      <c r="R10" s="24">
        <f>Q10*Тарифы!F5*$C$4</f>
        <v>0</v>
      </c>
      <c r="S10" s="23">
        <v>6737</v>
      </c>
      <c r="T10" s="24">
        <f>S10*Тарифы!G5*$C$4</f>
        <v>3666677.7336399998</v>
      </c>
      <c r="U10" s="39">
        <f t="shared" ref="U10:V32" si="3">Q10+S10</f>
        <v>6737</v>
      </c>
      <c r="V10" s="40">
        <f t="shared" si="3"/>
        <v>3666677.7336399998</v>
      </c>
      <c r="W10" s="23"/>
      <c r="X10" s="24">
        <f>W10*Тарифы!H5*$C$4</f>
        <v>0</v>
      </c>
      <c r="Y10" s="23">
        <v>11272</v>
      </c>
      <c r="Z10" s="24">
        <f>Y10*Тарифы!I5*$C$4</f>
        <v>13009794.771520002</v>
      </c>
      <c r="AA10" s="37">
        <f t="shared" ref="AA10:AB32" si="4">W10+Y10</f>
        <v>11272</v>
      </c>
      <c r="AB10" s="38">
        <f t="shared" si="4"/>
        <v>13009794.771520002</v>
      </c>
      <c r="AC10" s="40">
        <f t="shared" ref="AC10:AC32" si="5">P10+V10+AB10</f>
        <v>22594096.752840005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>
        <v>0</v>
      </c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/>
      <c r="J11" s="24">
        <f>I11*Тарифы!D6*$C$4</f>
        <v>0</v>
      </c>
      <c r="K11" s="23">
        <v>0</v>
      </c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23"/>
      <c r="R11" s="24">
        <f>Q11*Тарифы!F6*$C$4</f>
        <v>0</v>
      </c>
      <c r="S11" s="23">
        <v>0</v>
      </c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/>
      <c r="X11" s="24">
        <f>W11*Тарифы!H6*$C$4</f>
        <v>0</v>
      </c>
      <c r="Y11" s="23">
        <v>0</v>
      </c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/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/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/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/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/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/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/>
      <c r="J14" s="24">
        <f>I14*Тарифы!D9*$C$4</f>
        <v>0</v>
      </c>
      <c r="K14" s="23">
        <v>260</v>
      </c>
      <c r="L14" s="24">
        <f>K14*Тарифы!E9*$C$4</f>
        <v>138163.76079999999</v>
      </c>
      <c r="M14" s="37">
        <f t="shared" si="1"/>
        <v>260</v>
      </c>
      <c r="N14" s="38">
        <f t="shared" si="1"/>
        <v>138163.76079999999</v>
      </c>
      <c r="O14" s="37">
        <f t="shared" si="2"/>
        <v>260</v>
      </c>
      <c r="P14" s="38">
        <f t="shared" si="2"/>
        <v>138163.76079999999</v>
      </c>
      <c r="Q14" s="23"/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/>
      <c r="X14" s="24">
        <f>W14*Тарифы!H9*$C$4</f>
        <v>0</v>
      </c>
      <c r="Y14" s="23">
        <v>407</v>
      </c>
      <c r="Z14" s="24">
        <f>Y14*Тарифы!I9*$C$4</f>
        <v>469746.84812000004</v>
      </c>
      <c r="AA14" s="37">
        <f t="shared" si="4"/>
        <v>407</v>
      </c>
      <c r="AB14" s="38">
        <f t="shared" si="4"/>
        <v>469746.84812000004</v>
      </c>
      <c r="AC14" s="40">
        <f t="shared" si="5"/>
        <v>607910.60892000003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/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/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/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>
        <v>68</v>
      </c>
      <c r="F16" s="24">
        <f>E16*Тарифы!C11*$C$4</f>
        <v>50333.687040000004</v>
      </c>
      <c r="G16" s="37">
        <f t="shared" si="0"/>
        <v>68</v>
      </c>
      <c r="H16" s="38">
        <f t="shared" si="0"/>
        <v>50333.687040000004</v>
      </c>
      <c r="I16" s="23"/>
      <c r="J16" s="24">
        <f>I16*Тарифы!D11*$C$4</f>
        <v>0</v>
      </c>
      <c r="K16" s="23">
        <v>163</v>
      </c>
      <c r="L16" s="24">
        <f>K16*Тарифы!E11*$C$4</f>
        <v>150816.01080000002</v>
      </c>
      <c r="M16" s="37">
        <f t="shared" si="1"/>
        <v>163</v>
      </c>
      <c r="N16" s="38">
        <f t="shared" si="1"/>
        <v>150816.01080000002</v>
      </c>
      <c r="O16" s="37">
        <f t="shared" si="2"/>
        <v>231</v>
      </c>
      <c r="P16" s="38">
        <f t="shared" si="2"/>
        <v>201149.69784000004</v>
      </c>
      <c r="Q16" s="23"/>
      <c r="R16" s="24">
        <f>Q16*Тарифы!F11*$C$4</f>
        <v>0</v>
      </c>
      <c r="S16" s="23">
        <v>0</v>
      </c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/>
      <c r="X16" s="24">
        <f>W16*Тарифы!H11*$C$4</f>
        <v>0</v>
      </c>
      <c r="Y16" s="23">
        <v>83</v>
      </c>
      <c r="Z16" s="24">
        <f>Y16*Тарифы!I11*$C$4</f>
        <v>147909.43288000001</v>
      </c>
      <c r="AA16" s="37">
        <f t="shared" si="4"/>
        <v>83</v>
      </c>
      <c r="AB16" s="38">
        <f t="shared" si="4"/>
        <v>147909.43288000001</v>
      </c>
      <c r="AC16" s="40">
        <f t="shared" si="5"/>
        <v>349059.13072000002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/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/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/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>
        <v>290</v>
      </c>
      <c r="F18" s="24">
        <f>E18*Тарифы!C13*$C$4</f>
        <v>102489.22480000001</v>
      </c>
      <c r="G18" s="37">
        <f t="shared" si="0"/>
        <v>290</v>
      </c>
      <c r="H18" s="38">
        <f t="shared" si="0"/>
        <v>102489.22480000001</v>
      </c>
      <c r="I18" s="23"/>
      <c r="J18" s="24">
        <f>I18*Тарифы!D13*$C$4</f>
        <v>0</v>
      </c>
      <c r="K18" s="23">
        <v>465</v>
      </c>
      <c r="L18" s="24">
        <f>K18*Тарифы!E13*$C$4</f>
        <v>205422.3432</v>
      </c>
      <c r="M18" s="37">
        <f t="shared" si="1"/>
        <v>465</v>
      </c>
      <c r="N18" s="38">
        <f t="shared" si="1"/>
        <v>205422.3432</v>
      </c>
      <c r="O18" s="37">
        <f t="shared" si="2"/>
        <v>755</v>
      </c>
      <c r="P18" s="38">
        <f t="shared" si="2"/>
        <v>307911.56800000003</v>
      </c>
      <c r="Q18" s="23"/>
      <c r="R18" s="24">
        <f>Q18*Тарифы!F13*$C$4</f>
        <v>0</v>
      </c>
      <c r="S18" s="23">
        <v>0</v>
      </c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/>
      <c r="X18" s="24">
        <f>W18*Тарифы!H13*$C$4</f>
        <v>0</v>
      </c>
      <c r="Y18" s="23">
        <v>273</v>
      </c>
      <c r="Z18" s="24">
        <f>Y18*Тарифы!I13*$C$4</f>
        <v>272236.5282</v>
      </c>
      <c r="AA18" s="37">
        <f t="shared" si="4"/>
        <v>273</v>
      </c>
      <c r="AB18" s="38">
        <f t="shared" si="4"/>
        <v>272236.5282</v>
      </c>
      <c r="AC18" s="40">
        <f t="shared" si="5"/>
        <v>580148.09620000003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>
        <v>0</v>
      </c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/>
      <c r="J19" s="24">
        <f>I19*Тарифы!D14*$C$4</f>
        <v>0</v>
      </c>
      <c r="K19" s="23">
        <v>0</v>
      </c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/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/>
      <c r="X19" s="24">
        <f>W19*Тарифы!H14*$C$4</f>
        <v>0</v>
      </c>
      <c r="Y19" s="23">
        <v>0</v>
      </c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>
        <v>732</v>
      </c>
      <c r="F20" s="24">
        <f>E20*Тарифы!C15*$C$4</f>
        <v>220578.33264000001</v>
      </c>
      <c r="G20" s="37">
        <f t="shared" si="0"/>
        <v>732</v>
      </c>
      <c r="H20" s="38">
        <f t="shared" si="0"/>
        <v>220578.33264000001</v>
      </c>
      <c r="I20" s="23"/>
      <c r="J20" s="24">
        <f>I20*Тарифы!D15*$C$4</f>
        <v>0</v>
      </c>
      <c r="K20" s="23">
        <v>173</v>
      </c>
      <c r="L20" s="24">
        <f>K20*Тарифы!E15*$C$4</f>
        <v>65163.626280000004</v>
      </c>
      <c r="M20" s="37">
        <f t="shared" si="1"/>
        <v>173</v>
      </c>
      <c r="N20" s="38">
        <f t="shared" si="1"/>
        <v>65163.626280000004</v>
      </c>
      <c r="O20" s="37">
        <f t="shared" si="2"/>
        <v>905</v>
      </c>
      <c r="P20" s="38">
        <f t="shared" si="2"/>
        <v>285741.95892</v>
      </c>
      <c r="Q20" s="23"/>
      <c r="R20" s="24">
        <f>Q20*Тарифы!F15*$C$4</f>
        <v>0</v>
      </c>
      <c r="S20" s="23">
        <v>120</v>
      </c>
      <c r="T20" s="24">
        <f>S20*Тарифы!G15*$C$4</f>
        <v>46295.006400000006</v>
      </c>
      <c r="U20" s="39">
        <f t="shared" si="3"/>
        <v>120</v>
      </c>
      <c r="V20" s="40">
        <f t="shared" si="3"/>
        <v>46295.006400000006</v>
      </c>
      <c r="W20" s="23"/>
      <c r="X20" s="24">
        <f>W20*Тарифы!H15*$C$4</f>
        <v>0</v>
      </c>
      <c r="Y20" s="23">
        <v>737</v>
      </c>
      <c r="Z20" s="24">
        <f>Y20*Тарифы!I15*$C$4</f>
        <v>646474.85012000008</v>
      </c>
      <c r="AA20" s="37">
        <f t="shared" si="4"/>
        <v>737</v>
      </c>
      <c r="AB20" s="38">
        <f t="shared" si="4"/>
        <v>646474.85012000008</v>
      </c>
      <c r="AC20" s="40">
        <f t="shared" si="5"/>
        <v>978511.81544000003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>
        <v>563</v>
      </c>
      <c r="F21" s="24">
        <f>E21*Тарифы!C16*$C$4</f>
        <v>169652.46076000002</v>
      </c>
      <c r="G21" s="37">
        <f t="shared" si="0"/>
        <v>563</v>
      </c>
      <c r="H21" s="38">
        <f t="shared" si="0"/>
        <v>169652.46076000002</v>
      </c>
      <c r="I21" s="23"/>
      <c r="J21" s="24">
        <f>I21*Тарифы!D16*$C$4</f>
        <v>0</v>
      </c>
      <c r="K21" s="23">
        <v>376</v>
      </c>
      <c r="L21" s="24">
        <f>K21*Тарифы!E16*$C$4</f>
        <v>141627.30335999999</v>
      </c>
      <c r="M21" s="37">
        <f t="shared" si="1"/>
        <v>376</v>
      </c>
      <c r="N21" s="38">
        <f t="shared" si="1"/>
        <v>141627.30335999999</v>
      </c>
      <c r="O21" s="37">
        <f t="shared" si="2"/>
        <v>939</v>
      </c>
      <c r="P21" s="38">
        <f t="shared" si="2"/>
        <v>311279.76412000001</v>
      </c>
      <c r="Q21" s="23"/>
      <c r="R21" s="24">
        <f>Q21*Тарифы!F16*$C$4</f>
        <v>0</v>
      </c>
      <c r="S21" s="23">
        <v>120</v>
      </c>
      <c r="T21" s="24">
        <f>S21*Тарифы!G16*$C$4</f>
        <v>46295.006400000006</v>
      </c>
      <c r="U21" s="39">
        <f t="shared" si="3"/>
        <v>120</v>
      </c>
      <c r="V21" s="40">
        <f t="shared" si="3"/>
        <v>46295.006400000006</v>
      </c>
      <c r="W21" s="23"/>
      <c r="X21" s="24">
        <f>W21*Тарифы!H16*$C$4</f>
        <v>0</v>
      </c>
      <c r="Y21" s="23">
        <v>773</v>
      </c>
      <c r="Z21" s="24">
        <f>Y21*Тарифы!I16*$C$4</f>
        <v>678052.99748000002</v>
      </c>
      <c r="AA21" s="37">
        <f t="shared" si="4"/>
        <v>773</v>
      </c>
      <c r="AB21" s="38">
        <f t="shared" si="4"/>
        <v>678052.99748000002</v>
      </c>
      <c r="AC21" s="40">
        <f t="shared" si="5"/>
        <v>1035627.768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/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/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/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/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/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/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/>
      <c r="J25" s="24">
        <f>I25*Тарифы!D20*$C$4</f>
        <v>0</v>
      </c>
      <c r="K25" s="23">
        <v>0</v>
      </c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/>
      <c r="R25" s="24">
        <f>Q25*Тарифы!F20*$C$4</f>
        <v>0</v>
      </c>
      <c r="S25" s="23">
        <v>0</v>
      </c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/>
      <c r="X25" s="24">
        <f>W25*Тарифы!H20*$C$4</f>
        <v>0</v>
      </c>
      <c r="Y25" s="23">
        <v>0</v>
      </c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>
        <v>60</v>
      </c>
      <c r="F26" s="24">
        <f>E26*Тарифы!C21*$C$4</f>
        <v>18169.2264</v>
      </c>
      <c r="G26" s="37">
        <f t="shared" si="0"/>
        <v>60</v>
      </c>
      <c r="H26" s="38">
        <f t="shared" si="0"/>
        <v>18169.2264</v>
      </c>
      <c r="I26" s="23"/>
      <c r="J26" s="24">
        <f>I26*Тарифы!D21*$C$4</f>
        <v>0</v>
      </c>
      <c r="K26" s="23">
        <v>82</v>
      </c>
      <c r="L26" s="24">
        <f>K26*Тарифы!E21*$C$4</f>
        <v>31039.282880000002</v>
      </c>
      <c r="M26" s="37">
        <f t="shared" si="1"/>
        <v>82</v>
      </c>
      <c r="N26" s="38">
        <f t="shared" si="1"/>
        <v>31039.282880000002</v>
      </c>
      <c r="O26" s="37">
        <f t="shared" si="2"/>
        <v>142</v>
      </c>
      <c r="P26" s="38">
        <f t="shared" si="2"/>
        <v>49208.509279999998</v>
      </c>
      <c r="Q26" s="23"/>
      <c r="R26" s="24">
        <f>Q26*Тарифы!F21*$C$4</f>
        <v>0</v>
      </c>
      <c r="S26" s="23">
        <v>0</v>
      </c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/>
      <c r="X26" s="24">
        <f>W26*Тарифы!H21*$C$4</f>
        <v>0</v>
      </c>
      <c r="Y26" s="23">
        <v>45</v>
      </c>
      <c r="Z26" s="24">
        <f>Y26*Тарифы!I21*$C$4</f>
        <v>34486.713000000003</v>
      </c>
      <c r="AA26" s="37">
        <f t="shared" si="4"/>
        <v>45</v>
      </c>
      <c r="AB26" s="38">
        <f t="shared" si="4"/>
        <v>34486.713000000003</v>
      </c>
      <c r="AC26" s="40">
        <f t="shared" si="5"/>
        <v>83695.222280000002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>
        <v>101</v>
      </c>
      <c r="F27" s="24">
        <f>E27*Тарифы!C22*$C$4</f>
        <v>31873.612319999997</v>
      </c>
      <c r="G27" s="37">
        <f t="shared" si="0"/>
        <v>101</v>
      </c>
      <c r="H27" s="38">
        <f t="shared" si="0"/>
        <v>31873.612319999997</v>
      </c>
      <c r="I27" s="23"/>
      <c r="J27" s="24">
        <f>I27*Тарифы!D22*$C$4</f>
        <v>0</v>
      </c>
      <c r="K27" s="23">
        <v>113</v>
      </c>
      <c r="L27" s="24">
        <f>K27*Тарифы!E22*$C$4</f>
        <v>44575.720199999996</v>
      </c>
      <c r="M27" s="37">
        <f t="shared" si="1"/>
        <v>113</v>
      </c>
      <c r="N27" s="38">
        <f t="shared" si="1"/>
        <v>44575.720199999996</v>
      </c>
      <c r="O27" s="37">
        <f t="shared" si="2"/>
        <v>214</v>
      </c>
      <c r="P27" s="38">
        <f t="shared" si="2"/>
        <v>76449.332519999996</v>
      </c>
      <c r="Q27" s="23"/>
      <c r="R27" s="24">
        <f>Q27*Тарифы!F22*$C$4</f>
        <v>0</v>
      </c>
      <c r="S27" s="23">
        <v>0</v>
      </c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/>
      <c r="X27" s="24">
        <f>W27*Тарифы!H22*$C$4</f>
        <v>0</v>
      </c>
      <c r="Y27" s="23">
        <v>68</v>
      </c>
      <c r="Z27" s="24">
        <f>Y27*Тарифы!I22*$C$4</f>
        <v>77855.639840000003</v>
      </c>
      <c r="AA27" s="37">
        <f t="shared" si="4"/>
        <v>68</v>
      </c>
      <c r="AB27" s="38">
        <f t="shared" si="4"/>
        <v>77855.639840000003</v>
      </c>
      <c r="AC27" s="40">
        <f t="shared" si="5"/>
        <v>154304.97236000001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>
        <v>695</v>
      </c>
      <c r="F28" s="24">
        <f>E28*Тарифы!C23*$C$4</f>
        <v>166437.93280000001</v>
      </c>
      <c r="G28" s="37">
        <f t="shared" si="0"/>
        <v>695</v>
      </c>
      <c r="H28" s="38">
        <f t="shared" si="0"/>
        <v>166437.93280000001</v>
      </c>
      <c r="I28" s="23"/>
      <c r="J28" s="24">
        <f>I28*Тарифы!D23*$C$4</f>
        <v>0</v>
      </c>
      <c r="K28" s="23">
        <v>488</v>
      </c>
      <c r="L28" s="24">
        <f>K28*Тарифы!E23*$C$4</f>
        <v>146082.2144</v>
      </c>
      <c r="M28" s="37">
        <f t="shared" si="1"/>
        <v>488</v>
      </c>
      <c r="N28" s="38">
        <f t="shared" si="1"/>
        <v>146082.2144</v>
      </c>
      <c r="O28" s="37">
        <f t="shared" si="2"/>
        <v>1183</v>
      </c>
      <c r="P28" s="38">
        <f t="shared" si="2"/>
        <v>312520.14720000001</v>
      </c>
      <c r="Q28" s="23"/>
      <c r="R28" s="24">
        <f>Q28*Тарифы!F23*$C$4</f>
        <v>0</v>
      </c>
      <c r="S28" s="23">
        <v>0</v>
      </c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/>
      <c r="X28" s="24">
        <f>W28*Тарифы!H23*$C$4</f>
        <v>0</v>
      </c>
      <c r="Y28" s="23">
        <v>1054</v>
      </c>
      <c r="Z28" s="24">
        <f>Y28*Тарифы!I23*$C$4</f>
        <v>992661.12088000018</v>
      </c>
      <c r="AA28" s="37">
        <f t="shared" si="4"/>
        <v>1054</v>
      </c>
      <c r="AB28" s="38">
        <f t="shared" si="4"/>
        <v>992661.12088000018</v>
      </c>
      <c r="AC28" s="40">
        <f t="shared" si="5"/>
        <v>1305181.2680800003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>
        <v>695</v>
      </c>
      <c r="F29" s="24">
        <f>E29*Тарифы!C24*$C$4</f>
        <v>179450.44560000001</v>
      </c>
      <c r="G29" s="37">
        <f t="shared" si="0"/>
        <v>695</v>
      </c>
      <c r="H29" s="38">
        <f t="shared" si="0"/>
        <v>179450.44560000001</v>
      </c>
      <c r="I29" s="23"/>
      <c r="J29" s="24">
        <f>I29*Тарифы!D24*$C$4</f>
        <v>0</v>
      </c>
      <c r="K29" s="23">
        <v>488</v>
      </c>
      <c r="L29" s="24">
        <f>K29*Тарифы!E24*$C$4</f>
        <v>157503.26880000002</v>
      </c>
      <c r="M29" s="37">
        <f t="shared" si="1"/>
        <v>488</v>
      </c>
      <c r="N29" s="38">
        <f t="shared" si="1"/>
        <v>157503.26880000002</v>
      </c>
      <c r="O29" s="37">
        <f t="shared" si="2"/>
        <v>1183</v>
      </c>
      <c r="P29" s="38">
        <f t="shared" si="2"/>
        <v>336953.71440000006</v>
      </c>
      <c r="Q29" s="23"/>
      <c r="R29" s="24">
        <f>Q29*Тарифы!F24*$C$4</f>
        <v>0</v>
      </c>
      <c r="S29" s="23">
        <v>0</v>
      </c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/>
      <c r="X29" s="24">
        <f>W29*Тарифы!H24*$C$4</f>
        <v>0</v>
      </c>
      <c r="Y29" s="23">
        <v>490</v>
      </c>
      <c r="Z29" s="24">
        <f>Y29*Тарифы!I24*$C$4</f>
        <v>461483.82280000008</v>
      </c>
      <c r="AA29" s="37">
        <f t="shared" si="4"/>
        <v>490</v>
      </c>
      <c r="AB29" s="38">
        <f t="shared" si="4"/>
        <v>461483.82280000008</v>
      </c>
      <c r="AC29" s="40">
        <f t="shared" si="5"/>
        <v>798437.53720000014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>
        <v>0</v>
      </c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/>
      <c r="J30" s="24">
        <f>I30*Тарифы!D25*$C$4</f>
        <v>0</v>
      </c>
      <c r="K30" s="23">
        <v>0</v>
      </c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/>
      <c r="X30" s="24">
        <f>W30*Тарифы!H25*$C$4</f>
        <v>0</v>
      </c>
      <c r="Y30" s="23">
        <v>0</v>
      </c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/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/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>
        <v>0</v>
      </c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/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/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/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13004</v>
      </c>
      <c r="F33" s="38">
        <f t="shared" si="6"/>
        <v>5105117.8023600001</v>
      </c>
      <c r="G33" s="37">
        <f t="shared" si="6"/>
        <v>13004</v>
      </c>
      <c r="H33" s="38">
        <f t="shared" si="6"/>
        <v>5105117.8023600001</v>
      </c>
      <c r="I33" s="37">
        <f t="shared" si="6"/>
        <v>0</v>
      </c>
      <c r="J33" s="38">
        <f t="shared" si="6"/>
        <v>0</v>
      </c>
      <c r="K33" s="37">
        <f t="shared" si="6"/>
        <v>6016</v>
      </c>
      <c r="L33" s="38">
        <f t="shared" si="6"/>
        <v>2879544.0120000001</v>
      </c>
      <c r="M33" s="37">
        <f t="shared" si="6"/>
        <v>6016</v>
      </c>
      <c r="N33" s="38">
        <f t="shared" si="6"/>
        <v>2879544.0120000001</v>
      </c>
      <c r="O33" s="37">
        <f t="shared" si="6"/>
        <v>19020</v>
      </c>
      <c r="P33" s="38">
        <f t="shared" si="6"/>
        <v>7984661.8143600011</v>
      </c>
      <c r="Q33" s="39">
        <f t="shared" si="6"/>
        <v>0</v>
      </c>
      <c r="R33" s="40">
        <f t="shared" si="6"/>
        <v>0</v>
      </c>
      <c r="S33" s="39">
        <f t="shared" si="6"/>
        <v>6977</v>
      </c>
      <c r="T33" s="40">
        <f t="shared" si="6"/>
        <v>3759267.7464399994</v>
      </c>
      <c r="U33" s="39">
        <f t="shared" si="6"/>
        <v>6977</v>
      </c>
      <c r="V33" s="40">
        <f t="shared" si="6"/>
        <v>3759267.7464399994</v>
      </c>
      <c r="W33" s="37">
        <f t="shared" si="6"/>
        <v>0</v>
      </c>
      <c r="X33" s="38">
        <f t="shared" si="6"/>
        <v>0</v>
      </c>
      <c r="Y33" s="37">
        <f t="shared" si="6"/>
        <v>15355</v>
      </c>
      <c r="Z33" s="38">
        <f t="shared" si="6"/>
        <v>16947512.920560002</v>
      </c>
      <c r="AA33" s="37">
        <f t="shared" si="6"/>
        <v>15355</v>
      </c>
      <c r="AB33" s="38">
        <f t="shared" si="6"/>
        <v>16947512.920560002</v>
      </c>
      <c r="AC33" s="40">
        <f t="shared" si="6"/>
        <v>28691442.481360003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150042</v>
      </c>
      <c r="G37" s="131" t="str">
        <f>VLOOKUP(F37,Списки!$A$1:$B$68,2,0)</f>
        <v>ГБУЗ "Дет. поликлиника №1"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0.91600000000000004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>
        <v>0</v>
      </c>
      <c r="F44" s="24">
        <f>E44*Тарифы!C4*$C$4</f>
        <v>0</v>
      </c>
      <c r="G44" s="37">
        <f>C44+E44</f>
        <v>0</v>
      </c>
      <c r="H44" s="38">
        <f>D44+F44</f>
        <v>0</v>
      </c>
      <c r="I44" s="23"/>
      <c r="J44" s="24">
        <f>I44*Тарифы!D4*$C$4</f>
        <v>0</v>
      </c>
      <c r="K44" s="23">
        <v>84</v>
      </c>
      <c r="L44" s="24">
        <f>K44*Тарифы!E4*$C$4</f>
        <v>35744.335200000009</v>
      </c>
      <c r="M44" s="37">
        <f>I44+K44</f>
        <v>84</v>
      </c>
      <c r="N44" s="38">
        <f>J44+L44</f>
        <v>35744.335200000009</v>
      </c>
      <c r="O44" s="37">
        <f>G44+M44</f>
        <v>84</v>
      </c>
      <c r="P44" s="38">
        <f>H44+N44</f>
        <v>35744.335200000009</v>
      </c>
      <c r="Q44" s="23"/>
      <c r="R44" s="24">
        <f>Q44*Тарифы!F4*$C$4</f>
        <v>0</v>
      </c>
      <c r="S44" s="23">
        <v>0</v>
      </c>
      <c r="T44" s="24">
        <f>S44*Тарифы!G4*$C$4</f>
        <v>0</v>
      </c>
      <c r="U44" s="39">
        <f>Q44+S44</f>
        <v>0</v>
      </c>
      <c r="V44" s="40">
        <f>R44+T44</f>
        <v>0</v>
      </c>
      <c r="W44" s="23"/>
      <c r="X44" s="24">
        <f>W44*Тарифы!H4*$C$4</f>
        <v>0</v>
      </c>
      <c r="Y44" s="23">
        <v>121</v>
      </c>
      <c r="Z44" s="24">
        <f>Y44*Тарифы!I4*$C$4</f>
        <v>124013.29204</v>
      </c>
      <c r="AA44" s="37">
        <f>W44+Y44</f>
        <v>121</v>
      </c>
      <c r="AB44" s="38">
        <f>X44+Z44</f>
        <v>124013.29204</v>
      </c>
      <c r="AC44" s="40">
        <f>P44+V44+AB44</f>
        <v>159757.62724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>
        <v>7102</v>
      </c>
      <c r="F45" s="24">
        <f>E45*Тарифы!C5*$C$4</f>
        <v>3019170.9912000005</v>
      </c>
      <c r="G45" s="37">
        <f t="shared" ref="G45:H67" si="7">C45+E45</f>
        <v>7102</v>
      </c>
      <c r="H45" s="38">
        <f t="shared" si="7"/>
        <v>3019170.9912000005</v>
      </c>
      <c r="I45" s="23"/>
      <c r="J45" s="24">
        <f>I45*Тарифы!D5*$C$4</f>
        <v>0</v>
      </c>
      <c r="K45" s="23">
        <v>2389</v>
      </c>
      <c r="L45" s="24">
        <f>K45*Тарифы!E5*$C$4</f>
        <v>1269512.4021200002</v>
      </c>
      <c r="M45" s="37">
        <f t="shared" ref="M45:N67" si="8">I45+K45</f>
        <v>2389</v>
      </c>
      <c r="N45" s="38">
        <f t="shared" si="8"/>
        <v>1269512.4021200002</v>
      </c>
      <c r="O45" s="37">
        <f t="shared" ref="O45:P67" si="9">G45+M45</f>
        <v>9491</v>
      </c>
      <c r="P45" s="38">
        <f t="shared" si="9"/>
        <v>4288683.3933200007</v>
      </c>
      <c r="Q45" s="23"/>
      <c r="R45" s="24">
        <f>Q45*Тарифы!F5*$C$4</f>
        <v>0</v>
      </c>
      <c r="S45" s="23">
        <v>1442</v>
      </c>
      <c r="T45" s="24">
        <f>S45*Тарифы!G5*$C$4</f>
        <v>784822.51623999991</v>
      </c>
      <c r="U45" s="39">
        <f t="shared" ref="U45:V67" si="10">Q45+S45</f>
        <v>1442</v>
      </c>
      <c r="V45" s="40">
        <f t="shared" si="10"/>
        <v>784822.51623999991</v>
      </c>
      <c r="W45" s="23"/>
      <c r="X45" s="24">
        <f>W45*Тарифы!H5*$C$4</f>
        <v>0</v>
      </c>
      <c r="Y45" s="23">
        <v>8168</v>
      </c>
      <c r="Z45" s="24">
        <f>Y45*Тарифы!I5*$C$4</f>
        <v>9427253.69888</v>
      </c>
      <c r="AA45" s="37">
        <f t="shared" ref="AA45:AB67" si="11">W45+Y45</f>
        <v>8168</v>
      </c>
      <c r="AB45" s="38">
        <f t="shared" si="11"/>
        <v>9427253.69888</v>
      </c>
      <c r="AC45" s="40">
        <f t="shared" ref="AC45:AC67" si="12">P45+V45+AB45</f>
        <v>14500759.608440001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>
        <v>0</v>
      </c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/>
      <c r="J46" s="24">
        <f>I46*Тарифы!D6*$C$4</f>
        <v>0</v>
      </c>
      <c r="K46" s="23">
        <v>0</v>
      </c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/>
      <c r="R46" s="24">
        <f>Q46*Тарифы!F6*$C$4</f>
        <v>0</v>
      </c>
      <c r="S46" s="23">
        <v>0</v>
      </c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/>
      <c r="X46" s="24">
        <f>W46*Тарифы!H6*$C$4</f>
        <v>0</v>
      </c>
      <c r="Y46" s="23">
        <v>0</v>
      </c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/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/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/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/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/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/>
      <c r="J49" s="24">
        <f>I49*Тарифы!D9*$C$4</f>
        <v>0</v>
      </c>
      <c r="K49" s="23">
        <v>190</v>
      </c>
      <c r="L49" s="24">
        <f>K49*Тарифы!E9*$C$4</f>
        <v>100965.82520000001</v>
      </c>
      <c r="M49" s="37">
        <f t="shared" si="8"/>
        <v>190</v>
      </c>
      <c r="N49" s="38">
        <f t="shared" si="8"/>
        <v>100965.82520000001</v>
      </c>
      <c r="O49" s="37">
        <f t="shared" si="9"/>
        <v>190</v>
      </c>
      <c r="P49" s="38">
        <f t="shared" si="9"/>
        <v>100965.82520000001</v>
      </c>
      <c r="Q49" s="23"/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/>
      <c r="X49" s="24">
        <f>W49*Тарифы!H9*$C$4</f>
        <v>0</v>
      </c>
      <c r="Y49" s="23">
        <v>295</v>
      </c>
      <c r="Z49" s="24">
        <f>Y49*Тарифы!I9*$C$4</f>
        <v>340479.90220000001</v>
      </c>
      <c r="AA49" s="37">
        <f t="shared" si="11"/>
        <v>295</v>
      </c>
      <c r="AB49" s="38">
        <f t="shared" si="11"/>
        <v>340479.90220000001</v>
      </c>
      <c r="AC49" s="40">
        <f t="shared" si="12"/>
        <v>441445.72740000003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/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/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/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>
        <v>53</v>
      </c>
      <c r="F51" s="24">
        <f>E51*Тарифы!C11*$C$4</f>
        <v>39230.667840000009</v>
      </c>
      <c r="G51" s="37">
        <f t="shared" si="7"/>
        <v>53</v>
      </c>
      <c r="H51" s="38">
        <f t="shared" si="7"/>
        <v>39230.667840000009</v>
      </c>
      <c r="I51" s="23"/>
      <c r="J51" s="24">
        <f>I51*Тарифы!D11*$C$4</f>
        <v>0</v>
      </c>
      <c r="K51" s="23">
        <v>117</v>
      </c>
      <c r="L51" s="24">
        <f>K51*Тарифы!E11*$C$4</f>
        <v>108254.4372</v>
      </c>
      <c r="M51" s="37">
        <f t="shared" si="8"/>
        <v>117</v>
      </c>
      <c r="N51" s="38">
        <f t="shared" si="8"/>
        <v>108254.4372</v>
      </c>
      <c r="O51" s="37">
        <f t="shared" si="9"/>
        <v>170</v>
      </c>
      <c r="P51" s="38">
        <f t="shared" si="9"/>
        <v>147485.10503999999</v>
      </c>
      <c r="Q51" s="23"/>
      <c r="R51" s="24">
        <f>Q51*Тарифы!F11*$C$4</f>
        <v>0</v>
      </c>
      <c r="S51" s="23">
        <v>0</v>
      </c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/>
      <c r="X51" s="24">
        <f>W51*Тарифы!H11*$C$4</f>
        <v>0</v>
      </c>
      <c r="Y51" s="23">
        <v>60</v>
      </c>
      <c r="Z51" s="24">
        <f>Y51*Тарифы!I11*$C$4</f>
        <v>106922.48160000001</v>
      </c>
      <c r="AA51" s="37">
        <f t="shared" si="11"/>
        <v>60</v>
      </c>
      <c r="AB51" s="38">
        <f t="shared" si="11"/>
        <v>106922.48160000001</v>
      </c>
      <c r="AC51" s="40">
        <f t="shared" si="12"/>
        <v>254407.58663999999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/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/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/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>
        <v>210</v>
      </c>
      <c r="F53" s="24">
        <f>E53*Тарифы!C13*$C$4</f>
        <v>74216.335200000001</v>
      </c>
      <c r="G53" s="37">
        <f t="shared" si="7"/>
        <v>210</v>
      </c>
      <c r="H53" s="38">
        <f t="shared" si="7"/>
        <v>74216.335200000001</v>
      </c>
      <c r="I53" s="23"/>
      <c r="J53" s="24">
        <f>I53*Тарифы!D13*$C$4</f>
        <v>0</v>
      </c>
      <c r="K53" s="23">
        <v>339</v>
      </c>
      <c r="L53" s="24">
        <f>K53*Тарифы!E13*$C$4</f>
        <v>149759.51471999998</v>
      </c>
      <c r="M53" s="37">
        <f t="shared" si="8"/>
        <v>339</v>
      </c>
      <c r="N53" s="38">
        <f t="shared" si="8"/>
        <v>149759.51471999998</v>
      </c>
      <c r="O53" s="37">
        <f t="shared" si="9"/>
        <v>549</v>
      </c>
      <c r="P53" s="38">
        <f t="shared" si="9"/>
        <v>223975.84991999998</v>
      </c>
      <c r="Q53" s="23"/>
      <c r="R53" s="24">
        <f>Q53*Тарифы!F13*$C$4</f>
        <v>0</v>
      </c>
      <c r="S53" s="23">
        <v>0</v>
      </c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/>
      <c r="X53" s="24">
        <f>W53*Тарифы!H13*$C$4</f>
        <v>0</v>
      </c>
      <c r="Y53" s="23">
        <v>206</v>
      </c>
      <c r="Z53" s="24">
        <f>Y53*Тарифы!I13*$C$4</f>
        <v>205423.90040000004</v>
      </c>
      <c r="AA53" s="37">
        <f t="shared" si="11"/>
        <v>206</v>
      </c>
      <c r="AB53" s="38">
        <f t="shared" si="11"/>
        <v>205423.90040000004</v>
      </c>
      <c r="AC53" s="40">
        <f t="shared" si="12"/>
        <v>429399.75031999999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>
        <v>0</v>
      </c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/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/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/>
      <c r="X54" s="24">
        <f>W54*Тарифы!H14*$C$4</f>
        <v>0</v>
      </c>
      <c r="Y54" s="23">
        <v>0</v>
      </c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>
        <v>546</v>
      </c>
      <c r="F55" s="24">
        <f>E55*Тарифы!C15*$C$4</f>
        <v>164529.73992000002</v>
      </c>
      <c r="G55" s="37">
        <f t="shared" si="7"/>
        <v>546</v>
      </c>
      <c r="H55" s="38">
        <f t="shared" si="7"/>
        <v>164529.73992000002</v>
      </c>
      <c r="I55" s="23"/>
      <c r="J55" s="24">
        <f>I55*Тарифы!D15*$C$4</f>
        <v>0</v>
      </c>
      <c r="K55" s="23">
        <v>125</v>
      </c>
      <c r="L55" s="24">
        <f>K55*Тарифы!E15*$C$4</f>
        <v>47083.544999999998</v>
      </c>
      <c r="M55" s="37">
        <f t="shared" si="8"/>
        <v>125</v>
      </c>
      <c r="N55" s="38">
        <f t="shared" si="8"/>
        <v>47083.544999999998</v>
      </c>
      <c r="O55" s="37">
        <f t="shared" si="9"/>
        <v>671</v>
      </c>
      <c r="P55" s="38">
        <f t="shared" si="9"/>
        <v>211613.28492000001</v>
      </c>
      <c r="Q55" s="23"/>
      <c r="R55" s="24">
        <f>Q55*Тарифы!F15*$C$4</f>
        <v>0</v>
      </c>
      <c r="S55" s="23">
        <v>88</v>
      </c>
      <c r="T55" s="24">
        <f>S55*Тарифы!G15*$C$4</f>
        <v>33949.67136</v>
      </c>
      <c r="U55" s="39">
        <f t="shared" si="10"/>
        <v>88</v>
      </c>
      <c r="V55" s="40">
        <f t="shared" si="10"/>
        <v>33949.67136</v>
      </c>
      <c r="W55" s="23"/>
      <c r="X55" s="24">
        <f>W55*Тарифы!H15*$C$4</f>
        <v>0</v>
      </c>
      <c r="Y55" s="23">
        <v>542</v>
      </c>
      <c r="Z55" s="24">
        <f>Y55*Тарифы!I15*$C$4</f>
        <v>475426.55192</v>
      </c>
      <c r="AA55" s="37">
        <f t="shared" si="11"/>
        <v>542</v>
      </c>
      <c r="AB55" s="38">
        <f t="shared" si="11"/>
        <v>475426.55192</v>
      </c>
      <c r="AC55" s="40">
        <f t="shared" si="12"/>
        <v>720989.50820000004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>
        <v>407</v>
      </c>
      <c r="F56" s="24">
        <f>E56*Тарифы!C16*$C$4</f>
        <v>122643.96364000002</v>
      </c>
      <c r="G56" s="37">
        <f t="shared" si="7"/>
        <v>407</v>
      </c>
      <c r="H56" s="38">
        <f t="shared" si="7"/>
        <v>122643.96364000002</v>
      </c>
      <c r="I56" s="23"/>
      <c r="J56" s="24">
        <f>I56*Тарифы!D16*$C$4</f>
        <v>0</v>
      </c>
      <c r="K56" s="23">
        <v>273</v>
      </c>
      <c r="L56" s="24">
        <f>K56*Тарифы!E16*$C$4</f>
        <v>102830.46227999999</v>
      </c>
      <c r="M56" s="37">
        <f t="shared" si="8"/>
        <v>273</v>
      </c>
      <c r="N56" s="38">
        <f t="shared" si="8"/>
        <v>102830.46227999999</v>
      </c>
      <c r="O56" s="37">
        <f t="shared" si="9"/>
        <v>680</v>
      </c>
      <c r="P56" s="38">
        <f t="shared" si="9"/>
        <v>225474.42592000001</v>
      </c>
      <c r="Q56" s="23"/>
      <c r="R56" s="24">
        <f>Q56*Тарифы!F16*$C$4</f>
        <v>0</v>
      </c>
      <c r="S56" s="23">
        <v>88</v>
      </c>
      <c r="T56" s="24">
        <f>S56*Тарифы!G16*$C$4</f>
        <v>33949.67136</v>
      </c>
      <c r="U56" s="39">
        <f t="shared" si="10"/>
        <v>88</v>
      </c>
      <c r="V56" s="40">
        <f t="shared" si="10"/>
        <v>33949.67136</v>
      </c>
      <c r="W56" s="23"/>
      <c r="X56" s="24">
        <f>W56*Тарифы!H16*$C$4</f>
        <v>0</v>
      </c>
      <c r="Y56" s="23">
        <v>565</v>
      </c>
      <c r="Z56" s="24">
        <f>Y56*Тарифы!I16*$C$4</f>
        <v>495601.47940000007</v>
      </c>
      <c r="AA56" s="37">
        <f t="shared" si="11"/>
        <v>565</v>
      </c>
      <c r="AB56" s="38">
        <f t="shared" si="11"/>
        <v>495601.47940000007</v>
      </c>
      <c r="AC56" s="40">
        <f t="shared" si="12"/>
        <v>755025.57668000006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/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/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/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/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/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/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/>
      <c r="J60" s="24">
        <f>I60*Тарифы!D20*$C$4</f>
        <v>0</v>
      </c>
      <c r="K60" s="23">
        <v>0</v>
      </c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/>
      <c r="R60" s="24">
        <f>Q60*Тарифы!F20*$C$4</f>
        <v>0</v>
      </c>
      <c r="S60" s="23">
        <v>0</v>
      </c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/>
      <c r="X60" s="24">
        <f>W60*Тарифы!H20*$C$4</f>
        <v>0</v>
      </c>
      <c r="Y60" s="23">
        <v>0</v>
      </c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>
        <v>40</v>
      </c>
      <c r="F61" s="24">
        <f>E61*Тарифы!C21*$C$4</f>
        <v>12112.817599999998</v>
      </c>
      <c r="G61" s="37">
        <f t="shared" si="7"/>
        <v>40</v>
      </c>
      <c r="H61" s="38">
        <f t="shared" si="7"/>
        <v>12112.817599999998</v>
      </c>
      <c r="I61" s="23"/>
      <c r="J61" s="24">
        <f>I61*Тарифы!D21*$C$4</f>
        <v>0</v>
      </c>
      <c r="K61" s="23">
        <v>64</v>
      </c>
      <c r="L61" s="24">
        <f>K61*Тарифы!E21*$C$4</f>
        <v>24225.781760000002</v>
      </c>
      <c r="M61" s="37">
        <f t="shared" si="8"/>
        <v>64</v>
      </c>
      <c r="N61" s="38">
        <f t="shared" si="8"/>
        <v>24225.781760000002</v>
      </c>
      <c r="O61" s="37">
        <f t="shared" si="9"/>
        <v>104</v>
      </c>
      <c r="P61" s="38">
        <f t="shared" si="9"/>
        <v>36338.59936</v>
      </c>
      <c r="Q61" s="23"/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/>
      <c r="X61" s="24">
        <f>W61*Тарифы!H21*$C$4</f>
        <v>0</v>
      </c>
      <c r="Y61" s="23">
        <v>36</v>
      </c>
      <c r="Z61" s="24">
        <f>Y61*Тарифы!I21*$C$4</f>
        <v>27589.3704</v>
      </c>
      <c r="AA61" s="37">
        <f t="shared" si="11"/>
        <v>36</v>
      </c>
      <c r="AB61" s="38">
        <f t="shared" si="11"/>
        <v>27589.3704</v>
      </c>
      <c r="AC61" s="40">
        <f t="shared" si="12"/>
        <v>63927.96976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>
        <v>79</v>
      </c>
      <c r="F62" s="24">
        <f>E62*Тарифы!C22*$C$4</f>
        <v>24930.845279999998</v>
      </c>
      <c r="G62" s="37">
        <f t="shared" si="7"/>
        <v>79</v>
      </c>
      <c r="H62" s="38">
        <f t="shared" si="7"/>
        <v>24930.845279999998</v>
      </c>
      <c r="I62" s="23"/>
      <c r="J62" s="24">
        <f>I62*Тарифы!D22*$C$4</f>
        <v>0</v>
      </c>
      <c r="K62" s="23">
        <v>84</v>
      </c>
      <c r="L62" s="24">
        <f>K62*Тарифы!E22*$C$4</f>
        <v>33135.933599999997</v>
      </c>
      <c r="M62" s="37">
        <f t="shared" si="8"/>
        <v>84</v>
      </c>
      <c r="N62" s="38">
        <f t="shared" si="8"/>
        <v>33135.933599999997</v>
      </c>
      <c r="O62" s="37">
        <f t="shared" si="9"/>
        <v>163</v>
      </c>
      <c r="P62" s="38">
        <f t="shared" si="9"/>
        <v>58066.778879999998</v>
      </c>
      <c r="Q62" s="23"/>
      <c r="R62" s="24">
        <f>Q62*Тарифы!F22*$C$4</f>
        <v>0</v>
      </c>
      <c r="S62" s="23">
        <v>0</v>
      </c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/>
      <c r="X62" s="24">
        <f>W62*Тарифы!H22*$C$4</f>
        <v>0</v>
      </c>
      <c r="Y62" s="23">
        <v>66</v>
      </c>
      <c r="Z62" s="24">
        <f>Y62*Тарифы!I22*$C$4</f>
        <v>75565.768080000009</v>
      </c>
      <c r="AA62" s="37">
        <f t="shared" si="11"/>
        <v>66</v>
      </c>
      <c r="AB62" s="38">
        <f t="shared" si="11"/>
        <v>75565.768080000009</v>
      </c>
      <c r="AC62" s="40">
        <f t="shared" si="12"/>
        <v>133632.54696000001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>
        <v>505</v>
      </c>
      <c r="F63" s="24">
        <f>E63*Тарифы!C23*$C$4</f>
        <v>120936.91520000002</v>
      </c>
      <c r="G63" s="37">
        <f t="shared" si="7"/>
        <v>505</v>
      </c>
      <c r="H63" s="38">
        <f t="shared" si="7"/>
        <v>120936.91520000002</v>
      </c>
      <c r="I63" s="23"/>
      <c r="J63" s="24">
        <f>I63*Тарифы!D23*$C$4</f>
        <v>0</v>
      </c>
      <c r="K63" s="23">
        <v>355</v>
      </c>
      <c r="L63" s="24">
        <f>K63*Тарифы!E23*$C$4</f>
        <v>106268.82400000001</v>
      </c>
      <c r="M63" s="37">
        <f t="shared" si="8"/>
        <v>355</v>
      </c>
      <c r="N63" s="38">
        <f t="shared" si="8"/>
        <v>106268.82400000001</v>
      </c>
      <c r="O63" s="37">
        <f t="shared" si="9"/>
        <v>860</v>
      </c>
      <c r="P63" s="38">
        <f t="shared" si="9"/>
        <v>227205.73920000001</v>
      </c>
      <c r="Q63" s="23"/>
      <c r="R63" s="24">
        <f>Q63*Тарифы!F23*$C$4</f>
        <v>0</v>
      </c>
      <c r="S63" s="23">
        <v>0</v>
      </c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/>
      <c r="X63" s="24">
        <f>W63*Тарифы!H23*$C$4</f>
        <v>0</v>
      </c>
      <c r="Y63" s="23">
        <v>786</v>
      </c>
      <c r="Z63" s="24">
        <f>Y63*Тарифы!I23*$C$4</f>
        <v>740257.72392000013</v>
      </c>
      <c r="AA63" s="37">
        <f t="shared" si="11"/>
        <v>786</v>
      </c>
      <c r="AB63" s="38">
        <f t="shared" si="11"/>
        <v>740257.72392000013</v>
      </c>
      <c r="AC63" s="40">
        <f t="shared" si="12"/>
        <v>967463.4631200002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>
        <v>505</v>
      </c>
      <c r="F64" s="24">
        <f>E64*Тарифы!C24*$C$4</f>
        <v>130392.05039999999</v>
      </c>
      <c r="G64" s="37">
        <f t="shared" si="7"/>
        <v>505</v>
      </c>
      <c r="H64" s="38">
        <f t="shared" si="7"/>
        <v>130392.05039999999</v>
      </c>
      <c r="I64" s="23"/>
      <c r="J64" s="24">
        <f>I64*Тарифы!D24*$C$4</f>
        <v>0</v>
      </c>
      <c r="K64" s="23">
        <v>355</v>
      </c>
      <c r="L64" s="24">
        <f>K64*Тарифы!E24*$C$4</f>
        <v>114577.17300000002</v>
      </c>
      <c r="M64" s="37">
        <f t="shared" si="8"/>
        <v>355</v>
      </c>
      <c r="N64" s="38">
        <f t="shared" si="8"/>
        <v>114577.17300000002</v>
      </c>
      <c r="O64" s="37">
        <f t="shared" si="9"/>
        <v>860</v>
      </c>
      <c r="P64" s="38">
        <f t="shared" si="9"/>
        <v>244969.22340000002</v>
      </c>
      <c r="Q64" s="23"/>
      <c r="R64" s="24">
        <f>Q64*Тарифы!F24*$C$4</f>
        <v>0</v>
      </c>
      <c r="S64" s="23">
        <v>0</v>
      </c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/>
      <c r="X64" s="24">
        <f>W64*Тарифы!H24*$C$4</f>
        <v>0</v>
      </c>
      <c r="Y64" s="23">
        <v>370</v>
      </c>
      <c r="Z64" s="24">
        <f>Y64*Тарифы!I24*$C$4</f>
        <v>348467.37640000001</v>
      </c>
      <c r="AA64" s="37">
        <f t="shared" si="11"/>
        <v>370</v>
      </c>
      <c r="AB64" s="38">
        <f t="shared" si="11"/>
        <v>348467.37640000001</v>
      </c>
      <c r="AC64" s="40">
        <f t="shared" si="12"/>
        <v>593436.59979999997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>
        <v>0</v>
      </c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/>
      <c r="J65" s="24">
        <f>I65*Тарифы!D25*$C$4</f>
        <v>0</v>
      </c>
      <c r="K65" s="23">
        <v>0</v>
      </c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/>
      <c r="X65" s="24">
        <f>W65*Тарифы!H25*$C$4</f>
        <v>0</v>
      </c>
      <c r="Y65" s="23">
        <v>0</v>
      </c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/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/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>
        <v>0</v>
      </c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/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/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/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9447</v>
      </c>
      <c r="F68" s="38">
        <f t="shared" si="13"/>
        <v>3708164.3262800011</v>
      </c>
      <c r="G68" s="37">
        <f t="shared" si="13"/>
        <v>9447</v>
      </c>
      <c r="H68" s="38">
        <f t="shared" si="13"/>
        <v>3708164.3262800011</v>
      </c>
      <c r="I68" s="37">
        <f t="shared" si="13"/>
        <v>0</v>
      </c>
      <c r="J68" s="38">
        <f t="shared" si="13"/>
        <v>0</v>
      </c>
      <c r="K68" s="37">
        <f t="shared" si="13"/>
        <v>4375</v>
      </c>
      <c r="L68" s="38">
        <f t="shared" si="13"/>
        <v>2092358.2340800005</v>
      </c>
      <c r="M68" s="37">
        <f t="shared" si="13"/>
        <v>4375</v>
      </c>
      <c r="N68" s="38">
        <f t="shared" si="13"/>
        <v>2092358.2340800005</v>
      </c>
      <c r="O68" s="37">
        <f t="shared" si="13"/>
        <v>13822</v>
      </c>
      <c r="P68" s="38">
        <f t="shared" si="13"/>
        <v>5800522.5603600014</v>
      </c>
      <c r="Q68" s="39">
        <f t="shared" si="13"/>
        <v>0</v>
      </c>
      <c r="R68" s="40">
        <f t="shared" si="13"/>
        <v>0</v>
      </c>
      <c r="S68" s="39">
        <f t="shared" si="13"/>
        <v>1618</v>
      </c>
      <c r="T68" s="40">
        <f t="shared" si="13"/>
        <v>852721.85895999998</v>
      </c>
      <c r="U68" s="39">
        <f t="shared" si="13"/>
        <v>1618</v>
      </c>
      <c r="V68" s="40">
        <f t="shared" si="13"/>
        <v>852721.85895999998</v>
      </c>
      <c r="W68" s="37">
        <f t="shared" si="13"/>
        <v>0</v>
      </c>
      <c r="X68" s="38">
        <f t="shared" si="13"/>
        <v>0</v>
      </c>
      <c r="Y68" s="37">
        <f t="shared" si="13"/>
        <v>11215</v>
      </c>
      <c r="Z68" s="38">
        <f t="shared" si="13"/>
        <v>12367001.54524</v>
      </c>
      <c r="AA68" s="37">
        <f t="shared" si="13"/>
        <v>11215</v>
      </c>
      <c r="AB68" s="38">
        <f t="shared" si="13"/>
        <v>12367001.54524</v>
      </c>
      <c r="AC68" s="40">
        <f t="shared" si="13"/>
        <v>19020245.964560002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150042</v>
      </c>
      <c r="G72" s="131" t="str">
        <f>VLOOKUP(F72,Списки!$A$1:$B$68,2,0)</f>
        <v>ГБУЗ "Дет. поликлиника №1"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0.91600000000000004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0</v>
      </c>
      <c r="J79" s="24">
        <f>J9+J44</f>
        <v>0</v>
      </c>
      <c r="K79" s="23">
        <f>K9+K44</f>
        <v>196</v>
      </c>
      <c r="L79" s="24">
        <f>L9+L44</f>
        <v>83403.448800000013</v>
      </c>
      <c r="M79" s="37">
        <f>I79+K79</f>
        <v>196</v>
      </c>
      <c r="N79" s="38">
        <f>J79+L79</f>
        <v>83403.448800000013</v>
      </c>
      <c r="O79" s="37">
        <f>G79+M79</f>
        <v>196</v>
      </c>
      <c r="P79" s="38">
        <f>H79+N79</f>
        <v>83403.448800000013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274</v>
      </c>
      <c r="Z79" s="24">
        <f>Z9+Z44</f>
        <v>280823.48776000005</v>
      </c>
      <c r="AA79" s="37">
        <f>W79+Y79</f>
        <v>274</v>
      </c>
      <c r="AB79" s="38">
        <f>X79+Z79</f>
        <v>280823.48776000005</v>
      </c>
      <c r="AC79" s="40">
        <f>P79+V79+AB79</f>
        <v>364226.93656000006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16902</v>
      </c>
      <c r="F80" s="24">
        <f t="shared" si="14"/>
        <v>7185303.8712000009</v>
      </c>
      <c r="G80" s="37">
        <f t="shared" ref="G80:H102" si="15">C80+E80</f>
        <v>16902</v>
      </c>
      <c r="H80" s="38">
        <f t="shared" si="15"/>
        <v>7185303.8712000009</v>
      </c>
      <c r="I80" s="23">
        <f t="shared" ref="I80:L95" si="16">I10+I45</f>
        <v>0</v>
      </c>
      <c r="J80" s="24">
        <f t="shared" si="16"/>
        <v>0</v>
      </c>
      <c r="K80" s="23">
        <f t="shared" si="16"/>
        <v>5685</v>
      </c>
      <c r="L80" s="24">
        <f t="shared" si="16"/>
        <v>3021003.7698000004</v>
      </c>
      <c r="M80" s="37">
        <f t="shared" ref="M80:N102" si="17">I80+K80</f>
        <v>5685</v>
      </c>
      <c r="N80" s="38">
        <f t="shared" si="17"/>
        <v>3021003.7698000004</v>
      </c>
      <c r="O80" s="37">
        <f t="shared" ref="O80:P102" si="18">G80+M80</f>
        <v>22587</v>
      </c>
      <c r="P80" s="38">
        <f t="shared" si="18"/>
        <v>10206307.641000001</v>
      </c>
      <c r="Q80" s="23">
        <f t="shared" ref="Q80:T95" si="19">Q10+Q45</f>
        <v>0</v>
      </c>
      <c r="R80" s="24">
        <f t="shared" si="19"/>
        <v>0</v>
      </c>
      <c r="S80" s="23">
        <f t="shared" si="19"/>
        <v>8179</v>
      </c>
      <c r="T80" s="24">
        <f t="shared" si="19"/>
        <v>4451500.24988</v>
      </c>
      <c r="U80" s="39">
        <f t="shared" ref="U80:V102" si="20">Q80+S80</f>
        <v>8179</v>
      </c>
      <c r="V80" s="40">
        <f t="shared" si="20"/>
        <v>4451500.24988</v>
      </c>
      <c r="W80" s="23">
        <f t="shared" ref="W80:Z95" si="21">W10+W45</f>
        <v>0</v>
      </c>
      <c r="X80" s="24">
        <f t="shared" si="21"/>
        <v>0</v>
      </c>
      <c r="Y80" s="23">
        <f t="shared" si="21"/>
        <v>19440</v>
      </c>
      <c r="Z80" s="24">
        <f t="shared" si="21"/>
        <v>22437048.470400002</v>
      </c>
      <c r="AA80" s="37">
        <f t="shared" ref="AA80:AB102" si="22">W80+Y80</f>
        <v>19440</v>
      </c>
      <c r="AB80" s="38">
        <f t="shared" si="22"/>
        <v>22437048.470400002</v>
      </c>
      <c r="AC80" s="40">
        <f t="shared" ref="AC80:AC102" si="23">P80+V80+AB80</f>
        <v>37094856.361280002</v>
      </c>
    </row>
    <row r="81" spans="1:29">
      <c r="A81" s="41">
        <v>3</v>
      </c>
      <c r="B81" s="42" t="s">
        <v>70</v>
      </c>
      <c r="C81" s="21">
        <f t="shared" si="14"/>
        <v>0</v>
      </c>
      <c r="D81" s="22">
        <f t="shared" si="14"/>
        <v>0</v>
      </c>
      <c r="E81" s="23">
        <f t="shared" si="14"/>
        <v>0</v>
      </c>
      <c r="F81" s="24">
        <f t="shared" si="14"/>
        <v>0</v>
      </c>
      <c r="G81" s="37">
        <f t="shared" si="15"/>
        <v>0</v>
      </c>
      <c r="H81" s="38">
        <f t="shared" si="15"/>
        <v>0</v>
      </c>
      <c r="I81" s="23">
        <f t="shared" si="16"/>
        <v>0</v>
      </c>
      <c r="J81" s="24">
        <f t="shared" si="16"/>
        <v>0</v>
      </c>
      <c r="K81" s="23">
        <f t="shared" si="16"/>
        <v>0</v>
      </c>
      <c r="L81" s="24">
        <f t="shared" si="16"/>
        <v>0</v>
      </c>
      <c r="M81" s="37">
        <f t="shared" si="17"/>
        <v>0</v>
      </c>
      <c r="N81" s="38">
        <f t="shared" si="17"/>
        <v>0</v>
      </c>
      <c r="O81" s="37">
        <f t="shared" si="18"/>
        <v>0</v>
      </c>
      <c r="P81" s="38">
        <f t="shared" si="18"/>
        <v>0</v>
      </c>
      <c r="Q81" s="23">
        <f t="shared" si="19"/>
        <v>0</v>
      </c>
      <c r="R81" s="24">
        <f t="shared" si="19"/>
        <v>0</v>
      </c>
      <c r="S81" s="23">
        <f t="shared" si="19"/>
        <v>0</v>
      </c>
      <c r="T81" s="24">
        <f t="shared" si="19"/>
        <v>0</v>
      </c>
      <c r="U81" s="39">
        <f t="shared" si="20"/>
        <v>0</v>
      </c>
      <c r="V81" s="40">
        <f t="shared" si="20"/>
        <v>0</v>
      </c>
      <c r="W81" s="23">
        <f t="shared" si="21"/>
        <v>0</v>
      </c>
      <c r="X81" s="24">
        <f t="shared" si="21"/>
        <v>0</v>
      </c>
      <c r="Y81" s="23">
        <f t="shared" si="21"/>
        <v>0</v>
      </c>
      <c r="Z81" s="24">
        <f t="shared" si="21"/>
        <v>0</v>
      </c>
      <c r="AA81" s="37">
        <f t="shared" si="22"/>
        <v>0</v>
      </c>
      <c r="AB81" s="38">
        <f t="shared" si="22"/>
        <v>0</v>
      </c>
      <c r="AC81" s="40">
        <f t="shared" si="23"/>
        <v>0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450</v>
      </c>
      <c r="L84" s="24">
        <f t="shared" si="16"/>
        <v>239129.58600000001</v>
      </c>
      <c r="M84" s="37">
        <f t="shared" si="17"/>
        <v>450</v>
      </c>
      <c r="N84" s="38">
        <f t="shared" si="17"/>
        <v>239129.58600000001</v>
      </c>
      <c r="O84" s="37">
        <f t="shared" si="18"/>
        <v>450</v>
      </c>
      <c r="P84" s="38">
        <f t="shared" si="18"/>
        <v>239129.58600000001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702</v>
      </c>
      <c r="Z84" s="24">
        <f t="shared" si="21"/>
        <v>810226.75032000011</v>
      </c>
      <c r="AA84" s="37">
        <f t="shared" si="22"/>
        <v>702</v>
      </c>
      <c r="AB84" s="38">
        <f t="shared" si="22"/>
        <v>810226.75032000011</v>
      </c>
      <c r="AC84" s="40">
        <f t="shared" si="23"/>
        <v>1049356.3363200002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121</v>
      </c>
      <c r="F86" s="24">
        <f t="shared" si="14"/>
        <v>89564.354880000014</v>
      </c>
      <c r="G86" s="37">
        <f t="shared" si="15"/>
        <v>121</v>
      </c>
      <c r="H86" s="38">
        <f t="shared" si="15"/>
        <v>89564.354880000014</v>
      </c>
      <c r="I86" s="23">
        <f t="shared" si="16"/>
        <v>0</v>
      </c>
      <c r="J86" s="24">
        <f t="shared" si="16"/>
        <v>0</v>
      </c>
      <c r="K86" s="23">
        <f t="shared" si="16"/>
        <v>280</v>
      </c>
      <c r="L86" s="24">
        <f t="shared" si="16"/>
        <v>259070.44800000003</v>
      </c>
      <c r="M86" s="37">
        <f t="shared" si="17"/>
        <v>280</v>
      </c>
      <c r="N86" s="38">
        <f t="shared" si="17"/>
        <v>259070.44800000003</v>
      </c>
      <c r="O86" s="37">
        <f t="shared" si="18"/>
        <v>401</v>
      </c>
      <c r="P86" s="38">
        <f t="shared" si="18"/>
        <v>348634.80288000003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143</v>
      </c>
      <c r="Z86" s="24">
        <f t="shared" si="21"/>
        <v>254831.91448000004</v>
      </c>
      <c r="AA86" s="37">
        <f t="shared" si="22"/>
        <v>143</v>
      </c>
      <c r="AB86" s="38">
        <f t="shared" si="22"/>
        <v>254831.91448000004</v>
      </c>
      <c r="AC86" s="40">
        <f t="shared" si="23"/>
        <v>603466.71736000013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500</v>
      </c>
      <c r="F88" s="24">
        <f t="shared" si="14"/>
        <v>176705.56</v>
      </c>
      <c r="G88" s="37">
        <f t="shared" si="15"/>
        <v>500</v>
      </c>
      <c r="H88" s="38">
        <f t="shared" si="15"/>
        <v>176705.56</v>
      </c>
      <c r="I88" s="23">
        <f t="shared" si="16"/>
        <v>0</v>
      </c>
      <c r="J88" s="24">
        <f t="shared" si="16"/>
        <v>0</v>
      </c>
      <c r="K88" s="23">
        <f t="shared" si="16"/>
        <v>804</v>
      </c>
      <c r="L88" s="24">
        <f t="shared" si="16"/>
        <v>355181.85791999998</v>
      </c>
      <c r="M88" s="37">
        <f t="shared" si="17"/>
        <v>804</v>
      </c>
      <c r="N88" s="38">
        <f t="shared" si="17"/>
        <v>355181.85791999998</v>
      </c>
      <c r="O88" s="37">
        <f t="shared" si="18"/>
        <v>1304</v>
      </c>
      <c r="P88" s="38">
        <f t="shared" si="18"/>
        <v>531887.41791999992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0</v>
      </c>
      <c r="X88" s="24">
        <f t="shared" si="21"/>
        <v>0</v>
      </c>
      <c r="Y88" s="23">
        <f t="shared" si="21"/>
        <v>479</v>
      </c>
      <c r="Z88" s="24">
        <f t="shared" si="21"/>
        <v>477660.42860000004</v>
      </c>
      <c r="AA88" s="37">
        <f t="shared" si="22"/>
        <v>479</v>
      </c>
      <c r="AB88" s="38">
        <f t="shared" si="22"/>
        <v>477660.42860000004</v>
      </c>
      <c r="AC88" s="40">
        <f t="shared" si="23"/>
        <v>1009547.8465199999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0</v>
      </c>
      <c r="P89" s="38">
        <f t="shared" si="18"/>
        <v>0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0</v>
      </c>
      <c r="Z89" s="24">
        <f t="shared" si="21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4"/>
        <v>0</v>
      </c>
      <c r="D90" s="22">
        <f t="shared" si="14"/>
        <v>0</v>
      </c>
      <c r="E90" s="23">
        <f t="shared" si="14"/>
        <v>1278</v>
      </c>
      <c r="F90" s="24">
        <f t="shared" si="14"/>
        <v>385108.07256</v>
      </c>
      <c r="G90" s="37">
        <f t="shared" si="15"/>
        <v>1278</v>
      </c>
      <c r="H90" s="38">
        <f t="shared" si="15"/>
        <v>385108.07256</v>
      </c>
      <c r="I90" s="23">
        <f t="shared" si="16"/>
        <v>0</v>
      </c>
      <c r="J90" s="24">
        <f t="shared" si="16"/>
        <v>0</v>
      </c>
      <c r="K90" s="23">
        <f t="shared" si="16"/>
        <v>298</v>
      </c>
      <c r="L90" s="24">
        <f t="shared" si="16"/>
        <v>112247.17128000001</v>
      </c>
      <c r="M90" s="37">
        <f t="shared" si="17"/>
        <v>298</v>
      </c>
      <c r="N90" s="38">
        <f t="shared" si="17"/>
        <v>112247.17128000001</v>
      </c>
      <c r="O90" s="37">
        <f t="shared" si="18"/>
        <v>1576</v>
      </c>
      <c r="P90" s="38">
        <f t="shared" si="18"/>
        <v>497355.24384000001</v>
      </c>
      <c r="Q90" s="23">
        <f t="shared" si="19"/>
        <v>0</v>
      </c>
      <c r="R90" s="24">
        <f t="shared" si="19"/>
        <v>0</v>
      </c>
      <c r="S90" s="23">
        <f t="shared" si="19"/>
        <v>208</v>
      </c>
      <c r="T90" s="24">
        <f t="shared" si="19"/>
        <v>80244.677760000006</v>
      </c>
      <c r="U90" s="39">
        <f t="shared" si="20"/>
        <v>208</v>
      </c>
      <c r="V90" s="40">
        <f t="shared" si="20"/>
        <v>80244.677760000006</v>
      </c>
      <c r="W90" s="23">
        <f t="shared" si="21"/>
        <v>0</v>
      </c>
      <c r="X90" s="24">
        <f t="shared" si="21"/>
        <v>0</v>
      </c>
      <c r="Y90" s="23">
        <f t="shared" si="21"/>
        <v>1279</v>
      </c>
      <c r="Z90" s="24">
        <f t="shared" si="21"/>
        <v>1121901.4020400001</v>
      </c>
      <c r="AA90" s="37">
        <f t="shared" si="22"/>
        <v>1279</v>
      </c>
      <c r="AB90" s="38">
        <f t="shared" si="22"/>
        <v>1121901.4020400001</v>
      </c>
      <c r="AC90" s="40">
        <f t="shared" si="23"/>
        <v>1699501.3236400001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970</v>
      </c>
      <c r="F91" s="24">
        <f t="shared" si="14"/>
        <v>292296.42440000002</v>
      </c>
      <c r="G91" s="37">
        <f t="shared" si="15"/>
        <v>970</v>
      </c>
      <c r="H91" s="38">
        <f t="shared" si="15"/>
        <v>292296.42440000002</v>
      </c>
      <c r="I91" s="23">
        <f t="shared" si="16"/>
        <v>0</v>
      </c>
      <c r="J91" s="24">
        <f t="shared" si="16"/>
        <v>0</v>
      </c>
      <c r="K91" s="23">
        <f t="shared" si="16"/>
        <v>649</v>
      </c>
      <c r="L91" s="24">
        <f t="shared" si="16"/>
        <v>244457.76564</v>
      </c>
      <c r="M91" s="37">
        <f t="shared" si="17"/>
        <v>649</v>
      </c>
      <c r="N91" s="38">
        <f t="shared" si="17"/>
        <v>244457.76564</v>
      </c>
      <c r="O91" s="37">
        <f t="shared" si="18"/>
        <v>1619</v>
      </c>
      <c r="P91" s="38">
        <f t="shared" si="18"/>
        <v>536754.19004000002</v>
      </c>
      <c r="Q91" s="23">
        <f t="shared" si="19"/>
        <v>0</v>
      </c>
      <c r="R91" s="24">
        <f t="shared" si="19"/>
        <v>0</v>
      </c>
      <c r="S91" s="23">
        <f t="shared" si="19"/>
        <v>208</v>
      </c>
      <c r="T91" s="24">
        <f t="shared" si="19"/>
        <v>80244.677760000006</v>
      </c>
      <c r="U91" s="39">
        <f t="shared" si="20"/>
        <v>208</v>
      </c>
      <c r="V91" s="40">
        <f t="shared" si="20"/>
        <v>80244.677760000006</v>
      </c>
      <c r="W91" s="23">
        <f t="shared" si="21"/>
        <v>0</v>
      </c>
      <c r="X91" s="24">
        <f t="shared" si="21"/>
        <v>0</v>
      </c>
      <c r="Y91" s="23">
        <f t="shared" si="21"/>
        <v>1338</v>
      </c>
      <c r="Z91" s="24">
        <f t="shared" si="21"/>
        <v>1173654.47688</v>
      </c>
      <c r="AA91" s="37">
        <f t="shared" si="22"/>
        <v>1338</v>
      </c>
      <c r="AB91" s="38">
        <f t="shared" si="22"/>
        <v>1173654.47688</v>
      </c>
      <c r="AC91" s="40">
        <f t="shared" si="23"/>
        <v>1790653.3446800001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100</v>
      </c>
      <c r="F96" s="24">
        <f t="shared" si="24"/>
        <v>30282.043999999998</v>
      </c>
      <c r="G96" s="37">
        <f t="shared" si="15"/>
        <v>100</v>
      </c>
      <c r="H96" s="38">
        <f t="shared" si="15"/>
        <v>30282.043999999998</v>
      </c>
      <c r="I96" s="23">
        <f t="shared" ref="I96:L102" si="25">I26+I61</f>
        <v>0</v>
      </c>
      <c r="J96" s="24">
        <f t="shared" si="25"/>
        <v>0</v>
      </c>
      <c r="K96" s="23">
        <f t="shared" si="25"/>
        <v>146</v>
      </c>
      <c r="L96" s="24">
        <f t="shared" si="25"/>
        <v>55265.064640000004</v>
      </c>
      <c r="M96" s="37">
        <f t="shared" si="17"/>
        <v>146</v>
      </c>
      <c r="N96" s="38">
        <f t="shared" si="17"/>
        <v>55265.064640000004</v>
      </c>
      <c r="O96" s="37">
        <f t="shared" si="18"/>
        <v>246</v>
      </c>
      <c r="P96" s="38">
        <f t="shared" si="18"/>
        <v>85547.108640000006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81</v>
      </c>
      <c r="Z96" s="24">
        <f t="shared" si="27"/>
        <v>62076.083400000003</v>
      </c>
      <c r="AA96" s="37">
        <f t="shared" si="22"/>
        <v>81</v>
      </c>
      <c r="AB96" s="38">
        <f t="shared" si="22"/>
        <v>62076.083400000003</v>
      </c>
      <c r="AC96" s="40">
        <f t="shared" si="23"/>
        <v>147623.19203999999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180</v>
      </c>
      <c r="F97" s="24">
        <f t="shared" si="24"/>
        <v>56804.457599999994</v>
      </c>
      <c r="G97" s="37">
        <f t="shared" si="15"/>
        <v>180</v>
      </c>
      <c r="H97" s="38">
        <f t="shared" si="15"/>
        <v>56804.457599999994</v>
      </c>
      <c r="I97" s="23">
        <f t="shared" si="25"/>
        <v>0</v>
      </c>
      <c r="J97" s="24">
        <f t="shared" si="25"/>
        <v>0</v>
      </c>
      <c r="K97" s="23">
        <f t="shared" si="25"/>
        <v>197</v>
      </c>
      <c r="L97" s="24">
        <f t="shared" si="25"/>
        <v>77711.6538</v>
      </c>
      <c r="M97" s="37">
        <f t="shared" si="17"/>
        <v>197</v>
      </c>
      <c r="N97" s="38">
        <f t="shared" si="17"/>
        <v>77711.6538</v>
      </c>
      <c r="O97" s="37">
        <f t="shared" si="18"/>
        <v>377</v>
      </c>
      <c r="P97" s="38">
        <f t="shared" si="18"/>
        <v>134516.11139999999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0</v>
      </c>
      <c r="X97" s="24">
        <f t="shared" si="27"/>
        <v>0</v>
      </c>
      <c r="Y97" s="23">
        <f t="shared" si="27"/>
        <v>134</v>
      </c>
      <c r="Z97" s="24">
        <f t="shared" si="27"/>
        <v>153421.40792000003</v>
      </c>
      <c r="AA97" s="37">
        <f t="shared" si="22"/>
        <v>134</v>
      </c>
      <c r="AB97" s="38">
        <f t="shared" si="22"/>
        <v>153421.40792000003</v>
      </c>
      <c r="AC97" s="40">
        <f t="shared" si="23"/>
        <v>287937.51932000002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1200</v>
      </c>
      <c r="F98" s="24">
        <f t="shared" si="24"/>
        <v>287374.848</v>
      </c>
      <c r="G98" s="37">
        <f t="shared" si="15"/>
        <v>1200</v>
      </c>
      <c r="H98" s="38">
        <f t="shared" si="15"/>
        <v>287374.848</v>
      </c>
      <c r="I98" s="23">
        <f t="shared" si="25"/>
        <v>0</v>
      </c>
      <c r="J98" s="24">
        <f t="shared" si="25"/>
        <v>0</v>
      </c>
      <c r="K98" s="23">
        <f t="shared" si="25"/>
        <v>843</v>
      </c>
      <c r="L98" s="24">
        <f t="shared" si="25"/>
        <v>252351.03840000002</v>
      </c>
      <c r="M98" s="37">
        <f t="shared" si="17"/>
        <v>843</v>
      </c>
      <c r="N98" s="38">
        <f t="shared" si="17"/>
        <v>252351.03840000002</v>
      </c>
      <c r="O98" s="37">
        <f t="shared" si="18"/>
        <v>2043</v>
      </c>
      <c r="P98" s="38">
        <f t="shared" si="18"/>
        <v>539725.88639999996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0</v>
      </c>
      <c r="X98" s="24">
        <f t="shared" si="27"/>
        <v>0</v>
      </c>
      <c r="Y98" s="23">
        <f t="shared" si="27"/>
        <v>1840</v>
      </c>
      <c r="Z98" s="24">
        <f t="shared" si="27"/>
        <v>1732918.8448000003</v>
      </c>
      <c r="AA98" s="37">
        <f t="shared" si="22"/>
        <v>1840</v>
      </c>
      <c r="AB98" s="38">
        <f t="shared" si="22"/>
        <v>1732918.8448000003</v>
      </c>
      <c r="AC98" s="40">
        <f t="shared" si="23"/>
        <v>2272644.7312000003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1200</v>
      </c>
      <c r="F99" s="24">
        <f t="shared" si="24"/>
        <v>309842.49599999998</v>
      </c>
      <c r="G99" s="37">
        <f t="shared" si="15"/>
        <v>1200</v>
      </c>
      <c r="H99" s="38">
        <f t="shared" si="15"/>
        <v>309842.49599999998</v>
      </c>
      <c r="I99" s="23">
        <f t="shared" si="25"/>
        <v>0</v>
      </c>
      <c r="J99" s="24">
        <f t="shared" si="25"/>
        <v>0</v>
      </c>
      <c r="K99" s="23">
        <f t="shared" si="25"/>
        <v>843</v>
      </c>
      <c r="L99" s="24">
        <f t="shared" si="25"/>
        <v>272080.44180000003</v>
      </c>
      <c r="M99" s="37">
        <f t="shared" si="17"/>
        <v>843</v>
      </c>
      <c r="N99" s="38">
        <f t="shared" si="17"/>
        <v>272080.44180000003</v>
      </c>
      <c r="O99" s="37">
        <f t="shared" si="18"/>
        <v>2043</v>
      </c>
      <c r="P99" s="38">
        <f t="shared" si="18"/>
        <v>581922.93779999996</v>
      </c>
      <c r="Q99" s="23">
        <f t="shared" si="26"/>
        <v>0</v>
      </c>
      <c r="R99" s="24">
        <f t="shared" si="26"/>
        <v>0</v>
      </c>
      <c r="S99" s="23">
        <f t="shared" si="26"/>
        <v>0</v>
      </c>
      <c r="T99" s="24">
        <f t="shared" si="26"/>
        <v>0</v>
      </c>
      <c r="U99" s="39">
        <f t="shared" si="20"/>
        <v>0</v>
      </c>
      <c r="V99" s="40">
        <f t="shared" si="20"/>
        <v>0</v>
      </c>
      <c r="W99" s="23">
        <f t="shared" si="27"/>
        <v>0</v>
      </c>
      <c r="X99" s="24">
        <f t="shared" si="27"/>
        <v>0</v>
      </c>
      <c r="Y99" s="23">
        <f t="shared" si="27"/>
        <v>860</v>
      </c>
      <c r="Z99" s="24">
        <f t="shared" si="27"/>
        <v>809951.19920000015</v>
      </c>
      <c r="AA99" s="37">
        <f t="shared" si="22"/>
        <v>860</v>
      </c>
      <c r="AB99" s="38">
        <f t="shared" si="22"/>
        <v>809951.19920000015</v>
      </c>
      <c r="AC99" s="40">
        <f t="shared" si="23"/>
        <v>1391874.1370000001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22451</v>
      </c>
      <c r="F103" s="38">
        <f t="shared" si="28"/>
        <v>8813282.1286399998</v>
      </c>
      <c r="G103" s="37">
        <f t="shared" si="28"/>
        <v>22451</v>
      </c>
      <c r="H103" s="38">
        <f t="shared" si="28"/>
        <v>8813282.1286399998</v>
      </c>
      <c r="I103" s="37">
        <f t="shared" si="28"/>
        <v>0</v>
      </c>
      <c r="J103" s="38">
        <f t="shared" si="28"/>
        <v>0</v>
      </c>
      <c r="K103" s="37">
        <f t="shared" si="28"/>
        <v>10391</v>
      </c>
      <c r="L103" s="38">
        <f t="shared" si="28"/>
        <v>4971902.2460800009</v>
      </c>
      <c r="M103" s="37">
        <f t="shared" si="28"/>
        <v>10391</v>
      </c>
      <c r="N103" s="38">
        <f t="shared" si="28"/>
        <v>4971902.2460800009</v>
      </c>
      <c r="O103" s="37">
        <f t="shared" si="28"/>
        <v>32842</v>
      </c>
      <c r="P103" s="38">
        <f t="shared" si="28"/>
        <v>13785184.37472</v>
      </c>
      <c r="Q103" s="39">
        <f t="shared" si="28"/>
        <v>0</v>
      </c>
      <c r="R103" s="40">
        <f t="shared" si="28"/>
        <v>0</v>
      </c>
      <c r="S103" s="39">
        <f t="shared" si="28"/>
        <v>8595</v>
      </c>
      <c r="T103" s="40">
        <f t="shared" si="28"/>
        <v>4611989.6054000007</v>
      </c>
      <c r="U103" s="39">
        <f t="shared" si="28"/>
        <v>8595</v>
      </c>
      <c r="V103" s="40">
        <f t="shared" si="28"/>
        <v>4611989.6054000007</v>
      </c>
      <c r="W103" s="37">
        <f t="shared" si="28"/>
        <v>0</v>
      </c>
      <c r="X103" s="38">
        <f t="shared" si="28"/>
        <v>0</v>
      </c>
      <c r="Y103" s="37">
        <f t="shared" si="28"/>
        <v>26570</v>
      </c>
      <c r="Z103" s="38">
        <f t="shared" si="28"/>
        <v>29314514.465799998</v>
      </c>
      <c r="AA103" s="37">
        <f t="shared" si="28"/>
        <v>26570</v>
      </c>
      <c r="AB103" s="38">
        <f t="shared" si="28"/>
        <v>29314514.465799998</v>
      </c>
      <c r="AC103" s="40">
        <f t="shared" si="28"/>
        <v>47711688.445919998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103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150043</v>
      </c>
      <c r="G2" s="131" t="str">
        <f>VLOOKUP(F2,Списки!$A$1:$B$68,2,0)</f>
        <v>ГБУЗ "Дет. поликлиника №2"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0.91600000000000004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>
        <v>0</v>
      </c>
      <c r="F9" s="24">
        <f>E9*Тарифы!C4*$C$4</f>
        <v>0</v>
      </c>
      <c r="G9" s="37">
        <f>C9+E9</f>
        <v>0</v>
      </c>
      <c r="H9" s="38">
        <f>D9+F9</f>
        <v>0</v>
      </c>
      <c r="I9" s="23"/>
      <c r="J9" s="24">
        <f>I9*Тарифы!D4*$C$4</f>
        <v>0</v>
      </c>
      <c r="K9" s="23">
        <v>860</v>
      </c>
      <c r="L9" s="24">
        <f>K9*Тарифы!E4*$C$4</f>
        <v>365953.908</v>
      </c>
      <c r="M9" s="37">
        <f>I9+K9</f>
        <v>860</v>
      </c>
      <c r="N9" s="38">
        <f>J9+L9</f>
        <v>365953.908</v>
      </c>
      <c r="O9" s="37">
        <f>G9+M9</f>
        <v>860</v>
      </c>
      <c r="P9" s="38">
        <f>H9+N9</f>
        <v>365953.908</v>
      </c>
      <c r="Q9" s="23"/>
      <c r="R9" s="24">
        <f>Q9*Тарифы!F4*$C$4</f>
        <v>0</v>
      </c>
      <c r="S9" s="23">
        <v>0</v>
      </c>
      <c r="T9" s="24">
        <f>S9*Тарифы!G4*$C$4</f>
        <v>0</v>
      </c>
      <c r="U9" s="39">
        <f>Q9+S9</f>
        <v>0</v>
      </c>
      <c r="V9" s="40">
        <f>R9+T9</f>
        <v>0</v>
      </c>
      <c r="W9" s="23"/>
      <c r="X9" s="24">
        <f>W9*Тарифы!H4*$C$4</f>
        <v>0</v>
      </c>
      <c r="Y9" s="23">
        <v>237</v>
      </c>
      <c r="Z9" s="24">
        <f>Y9*Тарифы!I4*$C$4</f>
        <v>242902.06788000005</v>
      </c>
      <c r="AA9" s="37">
        <f>W9+Y9</f>
        <v>237</v>
      </c>
      <c r="AB9" s="38">
        <f>X9+Z9</f>
        <v>242902.06788000005</v>
      </c>
      <c r="AC9" s="40">
        <f>P9+V9+AB9</f>
        <v>608855.97588000004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>
        <v>17341</v>
      </c>
      <c r="F10" s="24">
        <f>E10*Тарифы!C5*$C$4</f>
        <v>7371929.6196000008</v>
      </c>
      <c r="G10" s="37">
        <f t="shared" ref="G10:H32" si="0">C10+E10</f>
        <v>17341</v>
      </c>
      <c r="H10" s="38">
        <f t="shared" si="0"/>
        <v>7371929.6196000008</v>
      </c>
      <c r="I10" s="23"/>
      <c r="J10" s="24">
        <f>I10*Тарифы!D5*$C$4</f>
        <v>0</v>
      </c>
      <c r="K10" s="23">
        <v>5178</v>
      </c>
      <c r="L10" s="24">
        <f>K10*Тарифы!E5*$C$4</f>
        <v>2751584.4362400002</v>
      </c>
      <c r="M10" s="37">
        <f t="shared" ref="M10:N32" si="1">I10+K10</f>
        <v>5178</v>
      </c>
      <c r="N10" s="38">
        <f t="shared" si="1"/>
        <v>2751584.4362400002</v>
      </c>
      <c r="O10" s="37">
        <f t="shared" ref="O10:P32" si="2">G10+M10</f>
        <v>22519</v>
      </c>
      <c r="P10" s="38">
        <f t="shared" si="2"/>
        <v>10123514.055840001</v>
      </c>
      <c r="Q10" s="23"/>
      <c r="R10" s="24">
        <f>Q10*Тарифы!F5*$C$4</f>
        <v>0</v>
      </c>
      <c r="S10" s="23">
        <v>4549</v>
      </c>
      <c r="T10" s="24">
        <f>S10*Тарифы!G5*$C$4</f>
        <v>2475837.4662799998</v>
      </c>
      <c r="U10" s="39">
        <f t="shared" ref="U10:V32" si="3">Q10+S10</f>
        <v>4549</v>
      </c>
      <c r="V10" s="40">
        <f t="shared" si="3"/>
        <v>2475837.4662799998</v>
      </c>
      <c r="W10" s="23"/>
      <c r="X10" s="24">
        <f>W10*Тарифы!H5*$C$4</f>
        <v>0</v>
      </c>
      <c r="Y10" s="23">
        <v>18285</v>
      </c>
      <c r="Z10" s="24">
        <f>Y10*Тарифы!I5*$C$4</f>
        <v>21103983.090600003</v>
      </c>
      <c r="AA10" s="37">
        <f t="shared" ref="AA10:AB32" si="4">W10+Y10</f>
        <v>18285</v>
      </c>
      <c r="AB10" s="38">
        <f t="shared" si="4"/>
        <v>21103983.090600003</v>
      </c>
      <c r="AC10" s="40">
        <f t="shared" ref="AC10:AC32" si="5">P10+V10+AB10</f>
        <v>33703334.612720005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>
        <v>0</v>
      </c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/>
      <c r="J11" s="24">
        <f>I11*Тарифы!D6*$C$4</f>
        <v>0</v>
      </c>
      <c r="K11" s="23">
        <v>0</v>
      </c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23"/>
      <c r="R11" s="24">
        <f>Q11*Тарифы!F6*$C$4</f>
        <v>0</v>
      </c>
      <c r="S11" s="23">
        <v>0</v>
      </c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/>
      <c r="X11" s="24">
        <f>W11*Тарифы!H6*$C$4</f>
        <v>0</v>
      </c>
      <c r="Y11" s="23">
        <v>0</v>
      </c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/>
      <c r="J12" s="24">
        <f>I12*Тарифы!D7*$C$4</f>
        <v>0</v>
      </c>
      <c r="K12" s="23">
        <v>257</v>
      </c>
      <c r="L12" s="24">
        <f>K12*Тарифы!E7*$C$4</f>
        <v>136569.56356000001</v>
      </c>
      <c r="M12" s="37">
        <f t="shared" si="1"/>
        <v>257</v>
      </c>
      <c r="N12" s="38">
        <f t="shared" si="1"/>
        <v>136569.56356000001</v>
      </c>
      <c r="O12" s="37">
        <f t="shared" si="2"/>
        <v>257</v>
      </c>
      <c r="P12" s="38">
        <f t="shared" si="2"/>
        <v>136569.56356000001</v>
      </c>
      <c r="Q12" s="23"/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/>
      <c r="X12" s="24">
        <f>W12*Тарифы!H7*$C$4</f>
        <v>0</v>
      </c>
      <c r="Y12" s="23">
        <v>550</v>
      </c>
      <c r="Z12" s="24">
        <f>Y12*Тарифы!I7*$C$4</f>
        <v>634793.03800000006</v>
      </c>
      <c r="AA12" s="37">
        <f t="shared" si="4"/>
        <v>550</v>
      </c>
      <c r="AB12" s="38">
        <f t="shared" si="4"/>
        <v>634793.03800000006</v>
      </c>
      <c r="AC12" s="40">
        <f t="shared" si="5"/>
        <v>771362.6015600001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/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/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/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/>
      <c r="J14" s="24">
        <f>I14*Тарифы!D9*$C$4</f>
        <v>0</v>
      </c>
      <c r="K14" s="23">
        <v>259</v>
      </c>
      <c r="L14" s="24">
        <f>K14*Тарифы!E9*$C$4</f>
        <v>137632.36172000002</v>
      </c>
      <c r="M14" s="37">
        <f t="shared" si="1"/>
        <v>259</v>
      </c>
      <c r="N14" s="38">
        <f t="shared" si="1"/>
        <v>137632.36172000002</v>
      </c>
      <c r="O14" s="37">
        <f t="shared" si="2"/>
        <v>259</v>
      </c>
      <c r="P14" s="38">
        <f t="shared" si="2"/>
        <v>137632.36172000002</v>
      </c>
      <c r="Q14" s="23"/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/>
      <c r="X14" s="24">
        <f>W14*Тарифы!H9*$C$4</f>
        <v>0</v>
      </c>
      <c r="Y14" s="23">
        <v>690</v>
      </c>
      <c r="Z14" s="24">
        <f>Y14*Тарифы!I9*$C$4</f>
        <v>796376.72040000011</v>
      </c>
      <c r="AA14" s="37">
        <f t="shared" si="4"/>
        <v>690</v>
      </c>
      <c r="AB14" s="38">
        <f t="shared" si="4"/>
        <v>796376.72040000011</v>
      </c>
      <c r="AC14" s="40">
        <f t="shared" si="5"/>
        <v>934009.08212000015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/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/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/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>
        <v>0</v>
      </c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/>
      <c r="J16" s="24">
        <f>I16*Тарифы!D11*$C$4</f>
        <v>0</v>
      </c>
      <c r="K16" s="23">
        <v>259</v>
      </c>
      <c r="L16" s="24">
        <f>K16*Тарифы!E11*$C$4</f>
        <v>239640.16440000001</v>
      </c>
      <c r="M16" s="37">
        <f t="shared" si="1"/>
        <v>259</v>
      </c>
      <c r="N16" s="38">
        <f t="shared" si="1"/>
        <v>239640.16440000001</v>
      </c>
      <c r="O16" s="37">
        <f t="shared" si="2"/>
        <v>259</v>
      </c>
      <c r="P16" s="38">
        <f t="shared" si="2"/>
        <v>239640.16440000001</v>
      </c>
      <c r="Q16" s="23"/>
      <c r="R16" s="24">
        <f>Q16*Тарифы!F11*$C$4</f>
        <v>0</v>
      </c>
      <c r="S16" s="23">
        <v>0</v>
      </c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/>
      <c r="X16" s="24">
        <f>W16*Тарифы!H11*$C$4</f>
        <v>0</v>
      </c>
      <c r="Y16" s="23">
        <v>25</v>
      </c>
      <c r="Z16" s="24">
        <f>Y16*Тарифы!I11*$C$4</f>
        <v>44551.034</v>
      </c>
      <c r="AA16" s="37">
        <f t="shared" si="4"/>
        <v>25</v>
      </c>
      <c r="AB16" s="38">
        <f t="shared" si="4"/>
        <v>44551.034</v>
      </c>
      <c r="AC16" s="40">
        <f t="shared" si="5"/>
        <v>284191.19839999999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/>
      <c r="J17" s="24">
        <f>I17*Тарифы!D12*$C$4</f>
        <v>0</v>
      </c>
      <c r="K17" s="23">
        <v>259</v>
      </c>
      <c r="L17" s="24">
        <f>K17*Тарифы!E12*$C$4</f>
        <v>185524.80800000002</v>
      </c>
      <c r="M17" s="37">
        <f t="shared" si="1"/>
        <v>259</v>
      </c>
      <c r="N17" s="38">
        <f t="shared" si="1"/>
        <v>185524.80800000002</v>
      </c>
      <c r="O17" s="37">
        <f t="shared" si="2"/>
        <v>259</v>
      </c>
      <c r="P17" s="38">
        <f t="shared" si="2"/>
        <v>185524.80800000002</v>
      </c>
      <c r="Q17" s="23"/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/>
      <c r="X17" s="24">
        <f>W17*Тарифы!H12*$C$4</f>
        <v>0</v>
      </c>
      <c r="Y17" s="23">
        <v>561</v>
      </c>
      <c r="Z17" s="24">
        <f>Y17*Тарифы!I12*$C$4</f>
        <v>813249.88008000003</v>
      </c>
      <c r="AA17" s="37">
        <f t="shared" si="4"/>
        <v>561</v>
      </c>
      <c r="AB17" s="38">
        <f t="shared" si="4"/>
        <v>813249.88008000003</v>
      </c>
      <c r="AC17" s="40">
        <f t="shared" si="5"/>
        <v>998774.68807999999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>
        <v>864</v>
      </c>
      <c r="F18" s="24">
        <f>E18*Тарифы!C13*$C$4</f>
        <v>305347.20767999999</v>
      </c>
      <c r="G18" s="37">
        <f t="shared" si="0"/>
        <v>864</v>
      </c>
      <c r="H18" s="38">
        <f t="shared" si="0"/>
        <v>305347.20767999999</v>
      </c>
      <c r="I18" s="23"/>
      <c r="J18" s="24">
        <f>I18*Тарифы!D13*$C$4</f>
        <v>0</v>
      </c>
      <c r="K18" s="23">
        <v>426</v>
      </c>
      <c r="L18" s="24">
        <f>K18*Тарифы!E13*$C$4</f>
        <v>188193.37248000002</v>
      </c>
      <c r="M18" s="37">
        <f t="shared" si="1"/>
        <v>426</v>
      </c>
      <c r="N18" s="38">
        <f t="shared" si="1"/>
        <v>188193.37248000002</v>
      </c>
      <c r="O18" s="37">
        <f t="shared" si="2"/>
        <v>1290</v>
      </c>
      <c r="P18" s="38">
        <f t="shared" si="2"/>
        <v>493540.58016000001</v>
      </c>
      <c r="Q18" s="23"/>
      <c r="R18" s="24">
        <f>Q18*Тарифы!F13*$C$4</f>
        <v>0</v>
      </c>
      <c r="S18" s="23">
        <v>0</v>
      </c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/>
      <c r="X18" s="24">
        <f>W18*Тарифы!H13*$C$4</f>
        <v>0</v>
      </c>
      <c r="Y18" s="23">
        <v>544</v>
      </c>
      <c r="Z18" s="24">
        <f>Y18*Тарифы!I13*$C$4</f>
        <v>542478.64960000012</v>
      </c>
      <c r="AA18" s="37">
        <f t="shared" si="4"/>
        <v>544</v>
      </c>
      <c r="AB18" s="38">
        <f t="shared" si="4"/>
        <v>542478.64960000012</v>
      </c>
      <c r="AC18" s="40">
        <f t="shared" si="5"/>
        <v>1036019.2297600001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>
        <v>0</v>
      </c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/>
      <c r="J19" s="24">
        <f>I19*Тарифы!D14*$C$4</f>
        <v>0</v>
      </c>
      <c r="K19" s="23">
        <v>170</v>
      </c>
      <c r="L19" s="24">
        <f>K19*Тарифы!E14*$C$4</f>
        <v>91108.657600000006</v>
      </c>
      <c r="M19" s="37">
        <f t="shared" si="1"/>
        <v>170</v>
      </c>
      <c r="N19" s="38">
        <f t="shared" si="1"/>
        <v>91108.657600000006</v>
      </c>
      <c r="O19" s="37">
        <f t="shared" si="2"/>
        <v>170</v>
      </c>
      <c r="P19" s="38">
        <f t="shared" si="2"/>
        <v>91108.657600000006</v>
      </c>
      <c r="Q19" s="23"/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/>
      <c r="X19" s="24">
        <f>W19*Тарифы!H14*$C$4</f>
        <v>0</v>
      </c>
      <c r="Y19" s="23">
        <v>306</v>
      </c>
      <c r="Z19" s="24">
        <f>Y19*Тарифы!I14*$C$4</f>
        <v>302318.85671999998</v>
      </c>
      <c r="AA19" s="37">
        <f t="shared" si="4"/>
        <v>306</v>
      </c>
      <c r="AB19" s="38">
        <f t="shared" si="4"/>
        <v>302318.85671999998</v>
      </c>
      <c r="AC19" s="40">
        <f t="shared" si="5"/>
        <v>393427.51431999996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>
        <v>586</v>
      </c>
      <c r="F20" s="24">
        <f>E20*Тарифы!C15*$C$4</f>
        <v>176583.20072000002</v>
      </c>
      <c r="G20" s="37">
        <f t="shared" si="0"/>
        <v>586</v>
      </c>
      <c r="H20" s="38">
        <f t="shared" si="0"/>
        <v>176583.20072000002</v>
      </c>
      <c r="I20" s="23"/>
      <c r="J20" s="24">
        <f>I20*Тарифы!D15*$C$4</f>
        <v>0</v>
      </c>
      <c r="K20" s="23">
        <v>257</v>
      </c>
      <c r="L20" s="24">
        <f>K20*Тарифы!E15*$C$4</f>
        <v>96803.768519999998</v>
      </c>
      <c r="M20" s="37">
        <f t="shared" si="1"/>
        <v>257</v>
      </c>
      <c r="N20" s="38">
        <f t="shared" si="1"/>
        <v>96803.768519999998</v>
      </c>
      <c r="O20" s="37">
        <f t="shared" si="2"/>
        <v>843</v>
      </c>
      <c r="P20" s="38">
        <f t="shared" si="2"/>
        <v>273386.96924000001</v>
      </c>
      <c r="Q20" s="23"/>
      <c r="R20" s="24">
        <f>Q20*Тарифы!F15*$C$4</f>
        <v>0</v>
      </c>
      <c r="S20" s="23">
        <v>0</v>
      </c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/>
      <c r="X20" s="24">
        <f>W20*Тарифы!H15*$C$4</f>
        <v>0</v>
      </c>
      <c r="Y20" s="23">
        <v>138</v>
      </c>
      <c r="Z20" s="24">
        <f>Y20*Тарифы!I15*$C$4</f>
        <v>121049.56488000001</v>
      </c>
      <c r="AA20" s="37">
        <f t="shared" si="4"/>
        <v>138</v>
      </c>
      <c r="AB20" s="38">
        <f t="shared" si="4"/>
        <v>121049.56488000001</v>
      </c>
      <c r="AC20" s="40">
        <f t="shared" si="5"/>
        <v>394436.53412000003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>
        <v>605</v>
      </c>
      <c r="F21" s="24">
        <f>E21*Тарифы!C16*$C$4</f>
        <v>182308.59460000001</v>
      </c>
      <c r="G21" s="37">
        <f t="shared" si="0"/>
        <v>605</v>
      </c>
      <c r="H21" s="38">
        <f t="shared" si="0"/>
        <v>182308.59460000001</v>
      </c>
      <c r="I21" s="23"/>
      <c r="J21" s="24">
        <f>I21*Тарифы!D16*$C$4</f>
        <v>0</v>
      </c>
      <c r="K21" s="23">
        <v>430</v>
      </c>
      <c r="L21" s="24">
        <f>K21*Тарифы!E16*$C$4</f>
        <v>161967.39480000001</v>
      </c>
      <c r="M21" s="37">
        <f t="shared" si="1"/>
        <v>430</v>
      </c>
      <c r="N21" s="38">
        <f t="shared" si="1"/>
        <v>161967.39480000001</v>
      </c>
      <c r="O21" s="37">
        <f t="shared" si="2"/>
        <v>1035</v>
      </c>
      <c r="P21" s="38">
        <f t="shared" si="2"/>
        <v>344275.98940000002</v>
      </c>
      <c r="Q21" s="23"/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/>
      <c r="X21" s="24">
        <f>W21*Тарифы!H16*$C$4</f>
        <v>0</v>
      </c>
      <c r="Y21" s="23">
        <v>1587</v>
      </c>
      <c r="Z21" s="24">
        <f>Y21*Тарифы!I16*$C$4</f>
        <v>1392069.99612</v>
      </c>
      <c r="AA21" s="37">
        <f t="shared" si="4"/>
        <v>1587</v>
      </c>
      <c r="AB21" s="38">
        <f t="shared" si="4"/>
        <v>1392069.99612</v>
      </c>
      <c r="AC21" s="40">
        <f t="shared" si="5"/>
        <v>1736345.9855200001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/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/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/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/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/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/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/>
      <c r="J25" s="24">
        <f>I25*Тарифы!D20*$C$4</f>
        <v>0</v>
      </c>
      <c r="K25" s="23">
        <v>0</v>
      </c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/>
      <c r="R25" s="24">
        <f>Q25*Тарифы!F20*$C$4</f>
        <v>0</v>
      </c>
      <c r="S25" s="23">
        <v>0</v>
      </c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/>
      <c r="X25" s="24">
        <f>W25*Тарифы!H20*$C$4</f>
        <v>0</v>
      </c>
      <c r="Y25" s="23">
        <v>0</v>
      </c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>
        <v>431</v>
      </c>
      <c r="F26" s="24">
        <f>E26*Тарифы!C21*$C$4</f>
        <v>130515.60963999998</v>
      </c>
      <c r="G26" s="37">
        <f t="shared" si="0"/>
        <v>431</v>
      </c>
      <c r="H26" s="38">
        <f t="shared" si="0"/>
        <v>130515.60963999998</v>
      </c>
      <c r="I26" s="23"/>
      <c r="J26" s="24">
        <f>I26*Тарифы!D21*$C$4</f>
        <v>0</v>
      </c>
      <c r="K26" s="23">
        <v>255</v>
      </c>
      <c r="L26" s="24">
        <f>K26*Тарифы!E21*$C$4</f>
        <v>96524.599199999997</v>
      </c>
      <c r="M26" s="37">
        <f t="shared" si="1"/>
        <v>255</v>
      </c>
      <c r="N26" s="38">
        <f t="shared" si="1"/>
        <v>96524.599199999997</v>
      </c>
      <c r="O26" s="37">
        <f t="shared" si="2"/>
        <v>686</v>
      </c>
      <c r="P26" s="38">
        <f t="shared" si="2"/>
        <v>227040.20883999998</v>
      </c>
      <c r="Q26" s="23"/>
      <c r="R26" s="24">
        <f>Q26*Тарифы!F21*$C$4</f>
        <v>0</v>
      </c>
      <c r="S26" s="23">
        <v>0</v>
      </c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/>
      <c r="X26" s="24">
        <f>W26*Тарифы!H21*$C$4</f>
        <v>0</v>
      </c>
      <c r="Y26" s="23">
        <v>244</v>
      </c>
      <c r="Z26" s="24">
        <f>Y26*Тарифы!I21*$C$4</f>
        <v>186994.62160000001</v>
      </c>
      <c r="AA26" s="37">
        <f t="shared" si="4"/>
        <v>244</v>
      </c>
      <c r="AB26" s="38">
        <f t="shared" si="4"/>
        <v>186994.62160000001</v>
      </c>
      <c r="AC26" s="40">
        <f t="shared" si="5"/>
        <v>414034.83043999999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>
        <v>0</v>
      </c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/>
      <c r="J27" s="24">
        <f>I27*Тарифы!D22*$C$4</f>
        <v>0</v>
      </c>
      <c r="K27" s="23">
        <v>1120</v>
      </c>
      <c r="L27" s="24">
        <f>K27*Тарифы!E22*$C$4</f>
        <v>441812.44800000003</v>
      </c>
      <c r="M27" s="37">
        <f t="shared" si="1"/>
        <v>1120</v>
      </c>
      <c r="N27" s="38">
        <f t="shared" si="1"/>
        <v>441812.44800000003</v>
      </c>
      <c r="O27" s="37">
        <f t="shared" si="2"/>
        <v>1120</v>
      </c>
      <c r="P27" s="38">
        <f t="shared" si="2"/>
        <v>441812.44800000003</v>
      </c>
      <c r="Q27" s="23"/>
      <c r="R27" s="24">
        <f>Q27*Тарифы!F22*$C$4</f>
        <v>0</v>
      </c>
      <c r="S27" s="23">
        <v>17</v>
      </c>
      <c r="T27" s="24">
        <f>S27*Тарифы!G22*$C$4</f>
        <v>6868.3420399999995</v>
      </c>
      <c r="U27" s="39">
        <f t="shared" si="3"/>
        <v>17</v>
      </c>
      <c r="V27" s="40">
        <f t="shared" si="3"/>
        <v>6868.3420399999995</v>
      </c>
      <c r="W27" s="23"/>
      <c r="X27" s="24">
        <f>W27*Тарифы!H22*$C$4</f>
        <v>0</v>
      </c>
      <c r="Y27" s="23">
        <v>529</v>
      </c>
      <c r="Z27" s="24">
        <f>Y27*Тарифы!I22*$C$4</f>
        <v>605671.08052000008</v>
      </c>
      <c r="AA27" s="37">
        <f t="shared" si="4"/>
        <v>529</v>
      </c>
      <c r="AB27" s="38">
        <f t="shared" si="4"/>
        <v>605671.08052000008</v>
      </c>
      <c r="AC27" s="40">
        <f t="shared" si="5"/>
        <v>1054351.8705600002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>
        <v>1296</v>
      </c>
      <c r="F28" s="24">
        <f>E28*Тарифы!C23*$C$4</f>
        <v>310364.83584000001</v>
      </c>
      <c r="G28" s="37">
        <f t="shared" si="0"/>
        <v>1296</v>
      </c>
      <c r="H28" s="38">
        <f t="shared" si="0"/>
        <v>310364.83584000001</v>
      </c>
      <c r="I28" s="23"/>
      <c r="J28" s="24">
        <f>I28*Тарифы!D23*$C$4</f>
        <v>0</v>
      </c>
      <c r="K28" s="23">
        <v>429</v>
      </c>
      <c r="L28" s="24">
        <f>K28*Тарифы!E23*$C$4</f>
        <v>128420.63520000002</v>
      </c>
      <c r="M28" s="37">
        <f t="shared" si="1"/>
        <v>429</v>
      </c>
      <c r="N28" s="38">
        <f t="shared" si="1"/>
        <v>128420.63520000002</v>
      </c>
      <c r="O28" s="37">
        <f t="shared" si="2"/>
        <v>1725</v>
      </c>
      <c r="P28" s="38">
        <f t="shared" si="2"/>
        <v>438785.47104000003</v>
      </c>
      <c r="Q28" s="23"/>
      <c r="R28" s="24">
        <f>Q28*Тарифы!F23*$C$4</f>
        <v>0</v>
      </c>
      <c r="S28" s="23">
        <v>86</v>
      </c>
      <c r="T28" s="24">
        <f>S28*Тарифы!G23*$C$4</f>
        <v>26367.902720000002</v>
      </c>
      <c r="U28" s="39">
        <f t="shared" si="3"/>
        <v>86</v>
      </c>
      <c r="V28" s="40">
        <f t="shared" si="3"/>
        <v>26367.902720000002</v>
      </c>
      <c r="W28" s="23"/>
      <c r="X28" s="24">
        <f>W28*Тарифы!H23*$C$4</f>
        <v>0</v>
      </c>
      <c r="Y28" s="23">
        <v>2197</v>
      </c>
      <c r="Z28" s="24">
        <f>Y28*Тарифы!I23*$C$4</f>
        <v>2069142.7728400002</v>
      </c>
      <c r="AA28" s="37">
        <f t="shared" si="4"/>
        <v>2197</v>
      </c>
      <c r="AB28" s="38">
        <f t="shared" si="4"/>
        <v>2069142.7728400002</v>
      </c>
      <c r="AC28" s="40">
        <f t="shared" si="5"/>
        <v>2534296.1466000001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>
        <v>1296</v>
      </c>
      <c r="F29" s="24">
        <f>E29*Тарифы!C24*$C$4</f>
        <v>334629.89568000002</v>
      </c>
      <c r="G29" s="37">
        <f t="shared" si="0"/>
        <v>1296</v>
      </c>
      <c r="H29" s="38">
        <f t="shared" si="0"/>
        <v>334629.89568000002</v>
      </c>
      <c r="I29" s="23"/>
      <c r="J29" s="24">
        <f>I29*Тарифы!D24*$C$4</f>
        <v>0</v>
      </c>
      <c r="K29" s="23">
        <v>429</v>
      </c>
      <c r="L29" s="24">
        <f>K29*Тарифы!E24*$C$4</f>
        <v>138460.86540000004</v>
      </c>
      <c r="M29" s="37">
        <f t="shared" si="1"/>
        <v>429</v>
      </c>
      <c r="N29" s="38">
        <f t="shared" si="1"/>
        <v>138460.86540000004</v>
      </c>
      <c r="O29" s="37">
        <f t="shared" si="2"/>
        <v>1725</v>
      </c>
      <c r="P29" s="38">
        <f t="shared" si="2"/>
        <v>473090.76108000008</v>
      </c>
      <c r="Q29" s="23"/>
      <c r="R29" s="24">
        <f>Q29*Тарифы!F24*$C$4</f>
        <v>0</v>
      </c>
      <c r="S29" s="23">
        <v>25</v>
      </c>
      <c r="T29" s="24">
        <f>S29*Тарифы!G24*$C$4</f>
        <v>8264.152</v>
      </c>
      <c r="U29" s="39">
        <f t="shared" si="3"/>
        <v>25</v>
      </c>
      <c r="V29" s="40">
        <f t="shared" si="3"/>
        <v>8264.152</v>
      </c>
      <c r="W29" s="23"/>
      <c r="X29" s="24">
        <f>W29*Тарифы!H24*$C$4</f>
        <v>0</v>
      </c>
      <c r="Y29" s="23">
        <v>1954</v>
      </c>
      <c r="Z29" s="24">
        <f>Y29*Тарифы!I24*$C$4</f>
        <v>1840284.4688800003</v>
      </c>
      <c r="AA29" s="37">
        <f t="shared" si="4"/>
        <v>1954</v>
      </c>
      <c r="AB29" s="38">
        <f t="shared" si="4"/>
        <v>1840284.4688800003</v>
      </c>
      <c r="AC29" s="40">
        <f t="shared" si="5"/>
        <v>2321639.3819600004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>
        <v>0</v>
      </c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/>
      <c r="J30" s="24">
        <f>I30*Тарифы!D25*$C$4</f>
        <v>0</v>
      </c>
      <c r="K30" s="23">
        <v>0</v>
      </c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/>
      <c r="X30" s="24">
        <f>W30*Тарифы!H25*$C$4</f>
        <v>0</v>
      </c>
      <c r="Y30" s="23">
        <v>0</v>
      </c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>
        <v>6044</v>
      </c>
      <c r="F31" s="24">
        <f>E31*Тарифы!C26*$C$4</f>
        <v>4480530.8272000002</v>
      </c>
      <c r="G31" s="37">
        <f t="shared" si="0"/>
        <v>6044</v>
      </c>
      <c r="H31" s="38">
        <f t="shared" si="0"/>
        <v>4480530.8272000002</v>
      </c>
      <c r="I31" s="23"/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6044</v>
      </c>
      <c r="P31" s="38">
        <f t="shared" si="2"/>
        <v>4480530.8272000002</v>
      </c>
      <c r="Q31" s="23"/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/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4480530.8272000002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>
        <v>0</v>
      </c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/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/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/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28463</v>
      </c>
      <c r="F33" s="38">
        <f t="shared" si="6"/>
        <v>13292209.790960003</v>
      </c>
      <c r="G33" s="37">
        <f t="shared" si="6"/>
        <v>28463</v>
      </c>
      <c r="H33" s="38">
        <f t="shared" si="6"/>
        <v>13292209.790960003</v>
      </c>
      <c r="I33" s="37">
        <f t="shared" si="6"/>
        <v>0</v>
      </c>
      <c r="J33" s="38">
        <f t="shared" si="6"/>
        <v>0</v>
      </c>
      <c r="K33" s="37">
        <f t="shared" si="6"/>
        <v>10588</v>
      </c>
      <c r="L33" s="38">
        <f t="shared" si="6"/>
        <v>5160196.9831200009</v>
      </c>
      <c r="M33" s="37">
        <f t="shared" si="6"/>
        <v>10588</v>
      </c>
      <c r="N33" s="38">
        <f t="shared" si="6"/>
        <v>5160196.9831200009</v>
      </c>
      <c r="O33" s="37">
        <f t="shared" si="6"/>
        <v>39051</v>
      </c>
      <c r="P33" s="38">
        <f t="shared" si="6"/>
        <v>18452406.774080001</v>
      </c>
      <c r="Q33" s="39">
        <f t="shared" si="6"/>
        <v>0</v>
      </c>
      <c r="R33" s="40">
        <f t="shared" si="6"/>
        <v>0</v>
      </c>
      <c r="S33" s="39">
        <f t="shared" si="6"/>
        <v>4677</v>
      </c>
      <c r="T33" s="40">
        <f t="shared" si="6"/>
        <v>2517337.8630399997</v>
      </c>
      <c r="U33" s="39">
        <f t="shared" si="6"/>
        <v>4677</v>
      </c>
      <c r="V33" s="40">
        <f t="shared" si="6"/>
        <v>2517337.8630399997</v>
      </c>
      <c r="W33" s="37">
        <f t="shared" si="6"/>
        <v>0</v>
      </c>
      <c r="X33" s="38">
        <f t="shared" si="6"/>
        <v>0</v>
      </c>
      <c r="Y33" s="37">
        <f t="shared" si="6"/>
        <v>27847</v>
      </c>
      <c r="Z33" s="38">
        <f t="shared" si="6"/>
        <v>30695865.842120003</v>
      </c>
      <c r="AA33" s="37">
        <f t="shared" si="6"/>
        <v>27847</v>
      </c>
      <c r="AB33" s="38">
        <f t="shared" si="6"/>
        <v>30695865.842120003</v>
      </c>
      <c r="AC33" s="40">
        <f t="shared" si="6"/>
        <v>51665610.479239993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150043</v>
      </c>
      <c r="G37" s="131" t="str">
        <f>VLOOKUP(F37,Списки!$A$1:$B$68,2,0)</f>
        <v>ГБУЗ "Дет. поликлиника №2"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0.91600000000000004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>
        <v>0</v>
      </c>
      <c r="F44" s="24">
        <f>E44*Тарифы!C4*$C$4</f>
        <v>0</v>
      </c>
      <c r="G44" s="37">
        <f>C44+E44</f>
        <v>0</v>
      </c>
      <c r="H44" s="38">
        <f>D44+F44</f>
        <v>0</v>
      </c>
      <c r="I44" s="23"/>
      <c r="J44" s="24">
        <f>I44*Тарифы!D4*$C$4</f>
        <v>0</v>
      </c>
      <c r="K44" s="23">
        <v>136</v>
      </c>
      <c r="L44" s="24">
        <f>K44*Тарифы!E4*$C$4</f>
        <v>57871.780800000008</v>
      </c>
      <c r="M44" s="37">
        <f>I44+K44</f>
        <v>136</v>
      </c>
      <c r="N44" s="38">
        <f>J44+L44</f>
        <v>57871.780800000008</v>
      </c>
      <c r="O44" s="37">
        <f>G44+M44</f>
        <v>136</v>
      </c>
      <c r="P44" s="38">
        <f>H44+N44</f>
        <v>57871.780800000008</v>
      </c>
      <c r="Q44" s="23"/>
      <c r="R44" s="24">
        <f>Q44*Тарифы!F4*$C$4</f>
        <v>0</v>
      </c>
      <c r="S44" s="23">
        <v>0</v>
      </c>
      <c r="T44" s="24">
        <f>S44*Тарифы!G4*$C$4</f>
        <v>0</v>
      </c>
      <c r="U44" s="39">
        <f>Q44+S44</f>
        <v>0</v>
      </c>
      <c r="V44" s="40">
        <f>R44+T44</f>
        <v>0</v>
      </c>
      <c r="W44" s="23"/>
      <c r="X44" s="24">
        <f>W44*Тарифы!H4*$C$4</f>
        <v>0</v>
      </c>
      <c r="Y44" s="23">
        <v>36</v>
      </c>
      <c r="Z44" s="24">
        <f>Y44*Тарифы!I4*$C$4</f>
        <v>36896.516640000002</v>
      </c>
      <c r="AA44" s="37">
        <f>W44+Y44</f>
        <v>36</v>
      </c>
      <c r="AB44" s="38">
        <f>X44+Z44</f>
        <v>36896.516640000002</v>
      </c>
      <c r="AC44" s="40">
        <f>P44+V44+AB44</f>
        <v>94768.297440000009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>
        <v>2741</v>
      </c>
      <c r="F45" s="24">
        <f>E45*Тарифы!C5*$C$4</f>
        <v>1165241.8596000001</v>
      </c>
      <c r="G45" s="37">
        <f t="shared" ref="G45:H67" si="7">C45+E45</f>
        <v>2741</v>
      </c>
      <c r="H45" s="38">
        <f t="shared" si="7"/>
        <v>1165241.8596000001</v>
      </c>
      <c r="I45" s="23"/>
      <c r="J45" s="24">
        <f>I45*Тарифы!D5*$C$4</f>
        <v>0</v>
      </c>
      <c r="K45" s="23">
        <v>818</v>
      </c>
      <c r="L45" s="24">
        <f>K45*Тарифы!E5*$C$4</f>
        <v>434684.44743999996</v>
      </c>
      <c r="M45" s="37">
        <f t="shared" ref="M45:N67" si="8">I45+K45</f>
        <v>818</v>
      </c>
      <c r="N45" s="38">
        <f t="shared" si="8"/>
        <v>434684.44743999996</v>
      </c>
      <c r="O45" s="37">
        <f t="shared" ref="O45:P67" si="9">G45+M45</f>
        <v>3559</v>
      </c>
      <c r="P45" s="38">
        <f t="shared" si="9"/>
        <v>1599926.3070400001</v>
      </c>
      <c r="Q45" s="23"/>
      <c r="R45" s="24">
        <f>Q45*Тарифы!F5*$C$4</f>
        <v>0</v>
      </c>
      <c r="S45" s="23">
        <v>719</v>
      </c>
      <c r="T45" s="24">
        <f>S45*Тарифы!G5*$C$4</f>
        <v>391322.73868000001</v>
      </c>
      <c r="U45" s="39">
        <f t="shared" ref="U45:V67" si="10">Q45+S45</f>
        <v>719</v>
      </c>
      <c r="V45" s="40">
        <f t="shared" si="10"/>
        <v>391322.73868000001</v>
      </c>
      <c r="W45" s="23"/>
      <c r="X45" s="24">
        <f>W45*Тарифы!H5*$C$4</f>
        <v>0</v>
      </c>
      <c r="Y45" s="23">
        <v>2888</v>
      </c>
      <c r="Z45" s="24">
        <f>Y45*Тарифы!I5*$C$4</f>
        <v>3333240.5340800001</v>
      </c>
      <c r="AA45" s="37">
        <f t="shared" ref="AA45:AB67" si="11">W45+Y45</f>
        <v>2888</v>
      </c>
      <c r="AB45" s="38">
        <f t="shared" si="11"/>
        <v>3333240.5340800001</v>
      </c>
      <c r="AC45" s="40">
        <f t="shared" ref="AC45:AC67" si="12">P45+V45+AB45</f>
        <v>5324489.5798000004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>
        <v>0</v>
      </c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/>
      <c r="J46" s="24">
        <f>I46*Тарифы!D6*$C$4</f>
        <v>0</v>
      </c>
      <c r="K46" s="23">
        <v>0</v>
      </c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/>
      <c r="R46" s="24">
        <f>Q46*Тарифы!F6*$C$4</f>
        <v>0</v>
      </c>
      <c r="S46" s="23">
        <v>0</v>
      </c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/>
      <c r="X46" s="24">
        <f>W46*Тарифы!H6*$C$4</f>
        <v>0</v>
      </c>
      <c r="Y46" s="23">
        <v>0</v>
      </c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/>
      <c r="J47" s="24">
        <f>I47*Тарифы!D7*$C$4</f>
        <v>0</v>
      </c>
      <c r="K47" s="23">
        <v>40</v>
      </c>
      <c r="L47" s="24">
        <f>K47*Тарифы!E7*$C$4</f>
        <v>21255.963200000002</v>
      </c>
      <c r="M47" s="37">
        <f t="shared" si="8"/>
        <v>40</v>
      </c>
      <c r="N47" s="38">
        <f t="shared" si="8"/>
        <v>21255.963200000002</v>
      </c>
      <c r="O47" s="37">
        <f t="shared" si="9"/>
        <v>40</v>
      </c>
      <c r="P47" s="38">
        <f t="shared" si="9"/>
        <v>21255.963200000002</v>
      </c>
      <c r="Q47" s="23"/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/>
      <c r="X47" s="24">
        <f>W47*Тарифы!H7*$C$4</f>
        <v>0</v>
      </c>
      <c r="Y47" s="23">
        <v>86</v>
      </c>
      <c r="Z47" s="24">
        <f>Y47*Тарифы!I7*$C$4</f>
        <v>99258.547760000001</v>
      </c>
      <c r="AA47" s="37">
        <f t="shared" si="11"/>
        <v>86</v>
      </c>
      <c r="AB47" s="38">
        <f t="shared" si="11"/>
        <v>99258.547760000001</v>
      </c>
      <c r="AC47" s="40">
        <f t="shared" si="12"/>
        <v>120514.51096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/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/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/>
      <c r="J49" s="24">
        <f>I49*Тарифы!D9*$C$4</f>
        <v>0</v>
      </c>
      <c r="K49" s="23">
        <v>41</v>
      </c>
      <c r="L49" s="24">
        <f>K49*Тарифы!E9*$C$4</f>
        <v>21787.362279999998</v>
      </c>
      <c r="M49" s="37">
        <f t="shared" si="8"/>
        <v>41</v>
      </c>
      <c r="N49" s="38">
        <f t="shared" si="8"/>
        <v>21787.362279999998</v>
      </c>
      <c r="O49" s="37">
        <f t="shared" si="9"/>
        <v>41</v>
      </c>
      <c r="P49" s="38">
        <f t="shared" si="9"/>
        <v>21787.362279999998</v>
      </c>
      <c r="Q49" s="23"/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/>
      <c r="X49" s="24">
        <f>W49*Тарифы!H9*$C$4</f>
        <v>0</v>
      </c>
      <c r="Y49" s="23">
        <v>110</v>
      </c>
      <c r="Z49" s="24">
        <f>Y49*Тарифы!I9*$C$4</f>
        <v>126958.60760000002</v>
      </c>
      <c r="AA49" s="37">
        <f t="shared" si="11"/>
        <v>110</v>
      </c>
      <c r="AB49" s="38">
        <f t="shared" si="11"/>
        <v>126958.60760000002</v>
      </c>
      <c r="AC49" s="40">
        <f t="shared" si="12"/>
        <v>148745.96988000002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/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/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/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>
        <v>0</v>
      </c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/>
      <c r="J51" s="24">
        <f>I51*Тарифы!D11*$C$4</f>
        <v>0</v>
      </c>
      <c r="K51" s="23">
        <v>41</v>
      </c>
      <c r="L51" s="24">
        <f>K51*Тарифы!E11*$C$4</f>
        <v>37935.315600000002</v>
      </c>
      <c r="M51" s="37">
        <f t="shared" si="8"/>
        <v>41</v>
      </c>
      <c r="N51" s="38">
        <f t="shared" si="8"/>
        <v>37935.315600000002</v>
      </c>
      <c r="O51" s="37">
        <f t="shared" si="9"/>
        <v>41</v>
      </c>
      <c r="P51" s="38">
        <f t="shared" si="9"/>
        <v>37935.315600000002</v>
      </c>
      <c r="Q51" s="23"/>
      <c r="R51" s="24">
        <f>Q51*Тарифы!F11*$C$4</f>
        <v>0</v>
      </c>
      <c r="S51" s="23">
        <v>0</v>
      </c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/>
      <c r="X51" s="24">
        <f>W51*Тарифы!H11*$C$4</f>
        <v>0</v>
      </c>
      <c r="Y51" s="23">
        <v>5</v>
      </c>
      <c r="Z51" s="24">
        <f>Y51*Тарифы!I11*$C$4</f>
        <v>8910.2067999999999</v>
      </c>
      <c r="AA51" s="37">
        <f t="shared" si="11"/>
        <v>5</v>
      </c>
      <c r="AB51" s="38">
        <f t="shared" si="11"/>
        <v>8910.2067999999999</v>
      </c>
      <c r="AC51" s="40">
        <f t="shared" si="12"/>
        <v>46845.522400000002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/>
      <c r="J52" s="24">
        <f>I52*Тарифы!D12*$C$4</f>
        <v>0</v>
      </c>
      <c r="K52" s="23">
        <v>41</v>
      </c>
      <c r="L52" s="24">
        <f>K52*Тарифы!E12*$C$4</f>
        <v>29368.792000000001</v>
      </c>
      <c r="M52" s="37">
        <f t="shared" si="8"/>
        <v>41</v>
      </c>
      <c r="N52" s="38">
        <f t="shared" si="8"/>
        <v>29368.792000000001</v>
      </c>
      <c r="O52" s="37">
        <f t="shared" si="9"/>
        <v>41</v>
      </c>
      <c r="P52" s="38">
        <f t="shared" si="9"/>
        <v>29368.792000000001</v>
      </c>
      <c r="Q52" s="23"/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/>
      <c r="X52" s="24">
        <f>W52*Тарифы!H12*$C$4</f>
        <v>0</v>
      </c>
      <c r="Y52" s="23">
        <v>89</v>
      </c>
      <c r="Z52" s="24">
        <f>Y52*Тарифы!I12*$C$4</f>
        <v>129018.25192</v>
      </c>
      <c r="AA52" s="37">
        <f t="shared" si="11"/>
        <v>89</v>
      </c>
      <c r="AB52" s="38">
        <f t="shared" si="11"/>
        <v>129018.25192</v>
      </c>
      <c r="AC52" s="40">
        <f t="shared" si="12"/>
        <v>158387.04392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>
        <v>136</v>
      </c>
      <c r="F53" s="24">
        <f>E53*Тарифы!C13*$C$4</f>
        <v>48063.912319999996</v>
      </c>
      <c r="G53" s="37">
        <f t="shared" si="7"/>
        <v>136</v>
      </c>
      <c r="H53" s="38">
        <f t="shared" si="7"/>
        <v>48063.912319999996</v>
      </c>
      <c r="I53" s="23"/>
      <c r="J53" s="24">
        <f>I53*Тарифы!D13*$C$4</f>
        <v>0</v>
      </c>
      <c r="K53" s="23">
        <v>68</v>
      </c>
      <c r="L53" s="24">
        <f>K53*Тарифы!E13*$C$4</f>
        <v>30040.256640000003</v>
      </c>
      <c r="M53" s="37">
        <f t="shared" si="8"/>
        <v>68</v>
      </c>
      <c r="N53" s="38">
        <f t="shared" si="8"/>
        <v>30040.256640000003</v>
      </c>
      <c r="O53" s="37">
        <f t="shared" si="9"/>
        <v>204</v>
      </c>
      <c r="P53" s="38">
        <f t="shared" si="9"/>
        <v>78104.168959999995</v>
      </c>
      <c r="Q53" s="23"/>
      <c r="R53" s="24">
        <f>Q53*Тарифы!F13*$C$4</f>
        <v>0</v>
      </c>
      <c r="S53" s="23">
        <v>0</v>
      </c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/>
      <c r="X53" s="24">
        <f>W53*Тарифы!H13*$C$4</f>
        <v>0</v>
      </c>
      <c r="Y53" s="23">
        <v>85</v>
      </c>
      <c r="Z53" s="24">
        <f>Y53*Тарифы!I13*$C$4</f>
        <v>84762.289000000019</v>
      </c>
      <c r="AA53" s="37">
        <f t="shared" si="11"/>
        <v>85</v>
      </c>
      <c r="AB53" s="38">
        <f t="shared" si="11"/>
        <v>84762.289000000019</v>
      </c>
      <c r="AC53" s="40">
        <f t="shared" si="12"/>
        <v>162866.45796000003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>
        <v>0</v>
      </c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/>
      <c r="J54" s="24">
        <f>I54*Тарифы!D14*$C$4</f>
        <v>0</v>
      </c>
      <c r="K54" s="23">
        <v>27</v>
      </c>
      <c r="L54" s="24">
        <f>K54*Тарифы!E14*$C$4</f>
        <v>14470.198560000003</v>
      </c>
      <c r="M54" s="37">
        <f t="shared" si="8"/>
        <v>27</v>
      </c>
      <c r="N54" s="38">
        <f t="shared" si="8"/>
        <v>14470.198560000003</v>
      </c>
      <c r="O54" s="37">
        <f t="shared" si="9"/>
        <v>27</v>
      </c>
      <c r="P54" s="38">
        <f t="shared" si="9"/>
        <v>14470.198560000003</v>
      </c>
      <c r="Q54" s="23"/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/>
      <c r="X54" s="24">
        <f>W54*Тарифы!H14*$C$4</f>
        <v>0</v>
      </c>
      <c r="Y54" s="23">
        <v>48</v>
      </c>
      <c r="Z54" s="24">
        <f>Y54*Тарифы!I14*$C$4</f>
        <v>47422.565760000005</v>
      </c>
      <c r="AA54" s="37">
        <f t="shared" si="11"/>
        <v>48</v>
      </c>
      <c r="AB54" s="38">
        <f t="shared" si="11"/>
        <v>47422.565760000005</v>
      </c>
      <c r="AC54" s="40">
        <f t="shared" si="12"/>
        <v>61892.764320000009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>
        <v>92</v>
      </c>
      <c r="F55" s="24">
        <f>E55*Тарифы!C15*$C$4</f>
        <v>27722.959840000003</v>
      </c>
      <c r="G55" s="37">
        <f t="shared" si="7"/>
        <v>92</v>
      </c>
      <c r="H55" s="38">
        <f t="shared" si="7"/>
        <v>27722.959840000003</v>
      </c>
      <c r="I55" s="23"/>
      <c r="J55" s="24">
        <f>I55*Тарифы!D15*$C$4</f>
        <v>0</v>
      </c>
      <c r="K55" s="23">
        <v>41</v>
      </c>
      <c r="L55" s="24">
        <f>K55*Тарифы!E15*$C$4</f>
        <v>15443.402760000001</v>
      </c>
      <c r="M55" s="37">
        <f t="shared" si="8"/>
        <v>41</v>
      </c>
      <c r="N55" s="38">
        <f t="shared" si="8"/>
        <v>15443.402760000001</v>
      </c>
      <c r="O55" s="37">
        <f t="shared" si="9"/>
        <v>133</v>
      </c>
      <c r="P55" s="38">
        <f t="shared" si="9"/>
        <v>43166.362600000008</v>
      </c>
      <c r="Q55" s="23"/>
      <c r="R55" s="24">
        <f>Q55*Тарифы!F15*$C$4</f>
        <v>0</v>
      </c>
      <c r="S55" s="23">
        <v>0</v>
      </c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/>
      <c r="X55" s="24">
        <f>W55*Тарифы!H15*$C$4</f>
        <v>0</v>
      </c>
      <c r="Y55" s="23">
        <v>21</v>
      </c>
      <c r="Z55" s="24">
        <f>Y55*Тарифы!I15*$C$4</f>
        <v>18420.58596</v>
      </c>
      <c r="AA55" s="37">
        <f t="shared" si="11"/>
        <v>21</v>
      </c>
      <c r="AB55" s="38">
        <f t="shared" si="11"/>
        <v>18420.58596</v>
      </c>
      <c r="AC55" s="40">
        <f t="shared" si="12"/>
        <v>61586.948560000004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>
        <v>95</v>
      </c>
      <c r="F56" s="24">
        <f>E56*Тарифы!C16*$C$4</f>
        <v>28626.969400000002</v>
      </c>
      <c r="G56" s="37">
        <f t="shared" si="7"/>
        <v>95</v>
      </c>
      <c r="H56" s="38">
        <f t="shared" si="7"/>
        <v>28626.969400000002</v>
      </c>
      <c r="I56" s="23"/>
      <c r="J56" s="24">
        <f>I56*Тарифы!D16*$C$4</f>
        <v>0</v>
      </c>
      <c r="K56" s="23">
        <v>69</v>
      </c>
      <c r="L56" s="24">
        <f>K56*Тарифы!E16*$C$4</f>
        <v>25990.116839999999</v>
      </c>
      <c r="M56" s="37">
        <f t="shared" si="8"/>
        <v>69</v>
      </c>
      <c r="N56" s="38">
        <f t="shared" si="8"/>
        <v>25990.116839999999</v>
      </c>
      <c r="O56" s="37">
        <f t="shared" si="9"/>
        <v>164</v>
      </c>
      <c r="P56" s="38">
        <f t="shared" si="9"/>
        <v>54617.086240000004</v>
      </c>
      <c r="Q56" s="23"/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/>
      <c r="X56" s="24">
        <f>W56*Тарифы!H16*$C$4</f>
        <v>0</v>
      </c>
      <c r="Y56" s="23">
        <v>251</v>
      </c>
      <c r="Z56" s="24">
        <f>Y56*Тарифы!I16*$C$4</f>
        <v>220169.86076000001</v>
      </c>
      <c r="AA56" s="37">
        <f t="shared" si="11"/>
        <v>251</v>
      </c>
      <c r="AB56" s="38">
        <f t="shared" si="11"/>
        <v>220169.86076000001</v>
      </c>
      <c r="AC56" s="40">
        <f t="shared" si="12"/>
        <v>274786.94700000004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/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/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/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/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/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/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/>
      <c r="J60" s="24">
        <f>I60*Тарифы!D20*$C$4</f>
        <v>0</v>
      </c>
      <c r="K60" s="23">
        <v>0</v>
      </c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/>
      <c r="R60" s="24">
        <f>Q60*Тарифы!F20*$C$4</f>
        <v>0</v>
      </c>
      <c r="S60" s="23">
        <v>0</v>
      </c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/>
      <c r="X60" s="24">
        <f>W60*Тарифы!H20*$C$4</f>
        <v>0</v>
      </c>
      <c r="Y60" s="23">
        <v>0</v>
      </c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>
        <v>69</v>
      </c>
      <c r="F61" s="24">
        <f>E61*Тарифы!C21*$C$4</f>
        <v>20894.610359999999</v>
      </c>
      <c r="G61" s="37">
        <f t="shared" si="7"/>
        <v>69</v>
      </c>
      <c r="H61" s="38">
        <f t="shared" si="7"/>
        <v>20894.610359999999</v>
      </c>
      <c r="I61" s="23"/>
      <c r="J61" s="24">
        <f>I61*Тарифы!D21*$C$4</f>
        <v>0</v>
      </c>
      <c r="K61" s="23">
        <v>40</v>
      </c>
      <c r="L61" s="24">
        <f>K61*Тарифы!E21*$C$4</f>
        <v>15141.113599999999</v>
      </c>
      <c r="M61" s="37">
        <f t="shared" si="8"/>
        <v>40</v>
      </c>
      <c r="N61" s="38">
        <f t="shared" si="8"/>
        <v>15141.113599999999</v>
      </c>
      <c r="O61" s="37">
        <f t="shared" si="9"/>
        <v>109</v>
      </c>
      <c r="P61" s="38">
        <f t="shared" si="9"/>
        <v>36035.723959999996</v>
      </c>
      <c r="Q61" s="23"/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/>
      <c r="X61" s="24">
        <f>W61*Тарифы!H21*$C$4</f>
        <v>0</v>
      </c>
      <c r="Y61" s="23">
        <v>37</v>
      </c>
      <c r="Z61" s="24">
        <f>Y61*Тарифы!I21*$C$4</f>
        <v>28355.7418</v>
      </c>
      <c r="AA61" s="37">
        <f t="shared" si="11"/>
        <v>37</v>
      </c>
      <c r="AB61" s="38">
        <f t="shared" si="11"/>
        <v>28355.7418</v>
      </c>
      <c r="AC61" s="40">
        <f t="shared" si="12"/>
        <v>64391.465759999992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>
        <v>0</v>
      </c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/>
      <c r="J62" s="24">
        <f>I62*Тарифы!D22*$C$4</f>
        <v>0</v>
      </c>
      <c r="K62" s="23">
        <v>177</v>
      </c>
      <c r="L62" s="24">
        <f>K62*Тарифы!E22*$C$4</f>
        <v>69822.145799999998</v>
      </c>
      <c r="M62" s="37">
        <f t="shared" si="8"/>
        <v>177</v>
      </c>
      <c r="N62" s="38">
        <f t="shared" si="8"/>
        <v>69822.145799999998</v>
      </c>
      <c r="O62" s="37">
        <f t="shared" si="9"/>
        <v>177</v>
      </c>
      <c r="P62" s="38">
        <f t="shared" si="9"/>
        <v>69822.145799999998</v>
      </c>
      <c r="Q62" s="23"/>
      <c r="R62" s="24">
        <f>Q62*Тарифы!F22*$C$4</f>
        <v>0</v>
      </c>
      <c r="S62" s="23">
        <v>3</v>
      </c>
      <c r="T62" s="24">
        <f>S62*Тарифы!G22*$C$4</f>
        <v>1212.0603600000002</v>
      </c>
      <c r="U62" s="39">
        <f t="shared" si="10"/>
        <v>3</v>
      </c>
      <c r="V62" s="40">
        <f t="shared" si="10"/>
        <v>1212.0603600000002</v>
      </c>
      <c r="W62" s="23"/>
      <c r="X62" s="24">
        <f>W62*Тарифы!H22*$C$4</f>
        <v>0</v>
      </c>
      <c r="Y62" s="23">
        <v>81</v>
      </c>
      <c r="Z62" s="24">
        <f>Y62*Тарифы!I22*$C$4</f>
        <v>92739.806280000004</v>
      </c>
      <c r="AA62" s="37">
        <f t="shared" si="11"/>
        <v>81</v>
      </c>
      <c r="AB62" s="38">
        <f t="shared" si="11"/>
        <v>92739.806280000004</v>
      </c>
      <c r="AC62" s="40">
        <f t="shared" si="12"/>
        <v>163774.01244000002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>
        <v>204</v>
      </c>
      <c r="F63" s="24">
        <f>E63*Тарифы!C23*$C$4</f>
        <v>48853.724160000005</v>
      </c>
      <c r="G63" s="37">
        <f t="shared" si="7"/>
        <v>204</v>
      </c>
      <c r="H63" s="38">
        <f t="shared" si="7"/>
        <v>48853.724160000005</v>
      </c>
      <c r="I63" s="23"/>
      <c r="J63" s="24">
        <f>I63*Тарифы!D23*$C$4</f>
        <v>0</v>
      </c>
      <c r="K63" s="23">
        <v>69</v>
      </c>
      <c r="L63" s="24">
        <f>K63*Тарифы!E23*$C$4</f>
        <v>20655.067200000001</v>
      </c>
      <c r="M63" s="37">
        <f t="shared" si="8"/>
        <v>69</v>
      </c>
      <c r="N63" s="38">
        <f t="shared" si="8"/>
        <v>20655.067200000001</v>
      </c>
      <c r="O63" s="37">
        <f t="shared" si="9"/>
        <v>273</v>
      </c>
      <c r="P63" s="38">
        <f t="shared" si="9"/>
        <v>69508.791360000003</v>
      </c>
      <c r="Q63" s="23"/>
      <c r="R63" s="24">
        <f>Q63*Тарифы!F23*$C$4</f>
        <v>0</v>
      </c>
      <c r="S63" s="23">
        <v>14</v>
      </c>
      <c r="T63" s="24">
        <f>S63*Тарифы!G23*$C$4</f>
        <v>4292.4492799999998</v>
      </c>
      <c r="U63" s="39">
        <f t="shared" si="10"/>
        <v>14</v>
      </c>
      <c r="V63" s="40">
        <f t="shared" si="10"/>
        <v>4292.4492799999998</v>
      </c>
      <c r="W63" s="23"/>
      <c r="X63" s="24">
        <f>W63*Тарифы!H23*$C$4</f>
        <v>0</v>
      </c>
      <c r="Y63" s="23">
        <v>343</v>
      </c>
      <c r="Z63" s="24">
        <f>Y63*Тарифы!I23*$C$4</f>
        <v>323038.67596000002</v>
      </c>
      <c r="AA63" s="37">
        <f t="shared" si="11"/>
        <v>343</v>
      </c>
      <c r="AB63" s="38">
        <f t="shared" si="11"/>
        <v>323038.67596000002</v>
      </c>
      <c r="AC63" s="40">
        <f t="shared" si="12"/>
        <v>396839.9166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>
        <v>204</v>
      </c>
      <c r="F64" s="24">
        <f>E64*Тарифы!C24*$C$4</f>
        <v>52673.224320000001</v>
      </c>
      <c r="G64" s="37">
        <f t="shared" si="7"/>
        <v>204</v>
      </c>
      <c r="H64" s="38">
        <f t="shared" si="7"/>
        <v>52673.224320000001</v>
      </c>
      <c r="I64" s="23"/>
      <c r="J64" s="24">
        <f>I64*Тарифы!D24*$C$4</f>
        <v>0</v>
      </c>
      <c r="K64" s="23">
        <v>69</v>
      </c>
      <c r="L64" s="24">
        <f>K64*Тарифы!E24*$C$4</f>
        <v>22269.929400000001</v>
      </c>
      <c r="M64" s="37">
        <f t="shared" si="8"/>
        <v>69</v>
      </c>
      <c r="N64" s="38">
        <f t="shared" si="8"/>
        <v>22269.929400000001</v>
      </c>
      <c r="O64" s="37">
        <f t="shared" si="9"/>
        <v>273</v>
      </c>
      <c r="P64" s="38">
        <f t="shared" si="9"/>
        <v>74943.153720000002</v>
      </c>
      <c r="Q64" s="23"/>
      <c r="R64" s="24">
        <f>Q64*Тарифы!F24*$C$4</f>
        <v>0</v>
      </c>
      <c r="S64" s="23">
        <v>5</v>
      </c>
      <c r="T64" s="24">
        <f>S64*Тарифы!G24*$C$4</f>
        <v>1652.8304000000001</v>
      </c>
      <c r="U64" s="39">
        <f t="shared" si="10"/>
        <v>5</v>
      </c>
      <c r="V64" s="40">
        <f t="shared" si="10"/>
        <v>1652.8304000000001</v>
      </c>
      <c r="W64" s="23"/>
      <c r="X64" s="24">
        <f>W64*Тарифы!H24*$C$4</f>
        <v>0</v>
      </c>
      <c r="Y64" s="23">
        <v>306</v>
      </c>
      <c r="Z64" s="24">
        <f>Y64*Тарифы!I24*$C$4</f>
        <v>288191.93832000002</v>
      </c>
      <c r="AA64" s="37">
        <f t="shared" si="11"/>
        <v>306</v>
      </c>
      <c r="AB64" s="38">
        <f t="shared" si="11"/>
        <v>288191.93832000002</v>
      </c>
      <c r="AC64" s="40">
        <f t="shared" si="12"/>
        <v>364787.92243999999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>
        <v>0</v>
      </c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/>
      <c r="J65" s="24">
        <f>I65*Тарифы!D25*$C$4</f>
        <v>0</v>
      </c>
      <c r="K65" s="23">
        <v>0</v>
      </c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/>
      <c r="X65" s="24">
        <f>W65*Тарифы!H25*$C$4</f>
        <v>0</v>
      </c>
      <c r="Y65" s="23">
        <v>0</v>
      </c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>
        <v>956</v>
      </c>
      <c r="F66" s="24">
        <f>E66*Тарифы!C26*$C$4</f>
        <v>708700.77279999992</v>
      </c>
      <c r="G66" s="37">
        <f t="shared" si="7"/>
        <v>956</v>
      </c>
      <c r="H66" s="38">
        <f t="shared" si="7"/>
        <v>708700.77279999992</v>
      </c>
      <c r="I66" s="23"/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956</v>
      </c>
      <c r="P66" s="38">
        <f t="shared" si="9"/>
        <v>708700.77279999992</v>
      </c>
      <c r="Q66" s="23"/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/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708700.77279999992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>
        <v>0</v>
      </c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/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/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/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4497</v>
      </c>
      <c r="F68" s="38">
        <f t="shared" si="13"/>
        <v>2100778.0328000002</v>
      </c>
      <c r="G68" s="37">
        <f t="shared" si="13"/>
        <v>4497</v>
      </c>
      <c r="H68" s="38">
        <f t="shared" si="13"/>
        <v>2100778.0328000002</v>
      </c>
      <c r="I68" s="37">
        <f t="shared" si="13"/>
        <v>0</v>
      </c>
      <c r="J68" s="38">
        <f t="shared" si="13"/>
        <v>0</v>
      </c>
      <c r="K68" s="37">
        <f t="shared" si="13"/>
        <v>1677</v>
      </c>
      <c r="L68" s="38">
        <f t="shared" si="13"/>
        <v>816735.89212000009</v>
      </c>
      <c r="M68" s="37">
        <f t="shared" si="13"/>
        <v>1677</v>
      </c>
      <c r="N68" s="38">
        <f t="shared" si="13"/>
        <v>816735.89212000009</v>
      </c>
      <c r="O68" s="37">
        <f t="shared" si="13"/>
        <v>6174</v>
      </c>
      <c r="P68" s="38">
        <f t="shared" si="13"/>
        <v>2917513.9249200001</v>
      </c>
      <c r="Q68" s="39">
        <f t="shared" si="13"/>
        <v>0</v>
      </c>
      <c r="R68" s="40">
        <f t="shared" si="13"/>
        <v>0</v>
      </c>
      <c r="S68" s="39">
        <f t="shared" si="13"/>
        <v>741</v>
      </c>
      <c r="T68" s="40">
        <f t="shared" si="13"/>
        <v>398480.07871999999</v>
      </c>
      <c r="U68" s="39">
        <f t="shared" si="13"/>
        <v>741</v>
      </c>
      <c r="V68" s="40">
        <f t="shared" si="13"/>
        <v>398480.07871999999</v>
      </c>
      <c r="W68" s="37">
        <f t="shared" si="13"/>
        <v>0</v>
      </c>
      <c r="X68" s="38">
        <f t="shared" si="13"/>
        <v>0</v>
      </c>
      <c r="Y68" s="37">
        <f t="shared" si="13"/>
        <v>4386</v>
      </c>
      <c r="Z68" s="38">
        <f t="shared" si="13"/>
        <v>4837384.1286399998</v>
      </c>
      <c r="AA68" s="37">
        <f t="shared" si="13"/>
        <v>4386</v>
      </c>
      <c r="AB68" s="38">
        <f t="shared" si="13"/>
        <v>4837384.1286399998</v>
      </c>
      <c r="AC68" s="40">
        <f t="shared" si="13"/>
        <v>8153378.1322799996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150043</v>
      </c>
      <c r="G72" s="131" t="str">
        <f>VLOOKUP(F72,Списки!$A$1:$B$68,2,0)</f>
        <v>ГБУЗ "Дет. поликлиника №2"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0.91600000000000004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0</v>
      </c>
      <c r="J79" s="24">
        <f>J9+J44</f>
        <v>0</v>
      </c>
      <c r="K79" s="23">
        <f>K9+K44</f>
        <v>996</v>
      </c>
      <c r="L79" s="24">
        <f>L9+L44</f>
        <v>423825.6888</v>
      </c>
      <c r="M79" s="37">
        <f>I79+K79</f>
        <v>996</v>
      </c>
      <c r="N79" s="38">
        <f>J79+L79</f>
        <v>423825.6888</v>
      </c>
      <c r="O79" s="37">
        <f>G79+M79</f>
        <v>996</v>
      </c>
      <c r="P79" s="38">
        <f>H79+N79</f>
        <v>423825.6888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273</v>
      </c>
      <c r="Z79" s="24">
        <f>Z9+Z44</f>
        <v>279798.58452000003</v>
      </c>
      <c r="AA79" s="37">
        <f>W79+Y79</f>
        <v>273</v>
      </c>
      <c r="AB79" s="38">
        <f>X79+Z79</f>
        <v>279798.58452000003</v>
      </c>
      <c r="AC79" s="40">
        <f>P79+V79+AB79</f>
        <v>703624.27332000004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20082</v>
      </c>
      <c r="F80" s="24">
        <f t="shared" si="14"/>
        <v>8537171.4792000018</v>
      </c>
      <c r="G80" s="37">
        <f t="shared" ref="G80:H102" si="15">C80+E80</f>
        <v>20082</v>
      </c>
      <c r="H80" s="38">
        <f t="shared" si="15"/>
        <v>8537171.4792000018</v>
      </c>
      <c r="I80" s="23">
        <f t="shared" ref="I80:L95" si="16">I10+I45</f>
        <v>0</v>
      </c>
      <c r="J80" s="24">
        <f t="shared" si="16"/>
        <v>0</v>
      </c>
      <c r="K80" s="23">
        <f t="shared" si="16"/>
        <v>5996</v>
      </c>
      <c r="L80" s="24">
        <f t="shared" si="16"/>
        <v>3186268.88368</v>
      </c>
      <c r="M80" s="37">
        <f t="shared" ref="M80:N102" si="17">I80+K80</f>
        <v>5996</v>
      </c>
      <c r="N80" s="38">
        <f t="shared" si="17"/>
        <v>3186268.88368</v>
      </c>
      <c r="O80" s="37">
        <f t="shared" ref="O80:P102" si="18">G80+M80</f>
        <v>26078</v>
      </c>
      <c r="P80" s="38">
        <f t="shared" si="18"/>
        <v>11723440.362880003</v>
      </c>
      <c r="Q80" s="23">
        <f t="shared" ref="Q80:T95" si="19">Q10+Q45</f>
        <v>0</v>
      </c>
      <c r="R80" s="24">
        <f t="shared" si="19"/>
        <v>0</v>
      </c>
      <c r="S80" s="23">
        <f t="shared" si="19"/>
        <v>5268</v>
      </c>
      <c r="T80" s="24">
        <f t="shared" si="19"/>
        <v>2867160.2049599998</v>
      </c>
      <c r="U80" s="39">
        <f t="shared" ref="U80:V102" si="20">Q80+S80</f>
        <v>5268</v>
      </c>
      <c r="V80" s="40">
        <f t="shared" si="20"/>
        <v>2867160.2049599998</v>
      </c>
      <c r="W80" s="23">
        <f t="shared" ref="W80:Z95" si="21">W10+W45</f>
        <v>0</v>
      </c>
      <c r="X80" s="24">
        <f t="shared" si="21"/>
        <v>0</v>
      </c>
      <c r="Y80" s="23">
        <f t="shared" si="21"/>
        <v>21173</v>
      </c>
      <c r="Z80" s="24">
        <f t="shared" si="21"/>
        <v>24437223.624680001</v>
      </c>
      <c r="AA80" s="37">
        <f t="shared" ref="AA80:AB102" si="22">W80+Y80</f>
        <v>21173</v>
      </c>
      <c r="AB80" s="38">
        <f t="shared" si="22"/>
        <v>24437223.624680001</v>
      </c>
      <c r="AC80" s="40">
        <f t="shared" ref="AC80:AC102" si="23">P80+V80+AB80</f>
        <v>39027824.192520007</v>
      </c>
    </row>
    <row r="81" spans="1:29">
      <c r="A81" s="41">
        <v>3</v>
      </c>
      <c r="B81" s="42" t="s">
        <v>70</v>
      </c>
      <c r="C81" s="21">
        <f t="shared" si="14"/>
        <v>0</v>
      </c>
      <c r="D81" s="22">
        <f t="shared" si="14"/>
        <v>0</v>
      </c>
      <c r="E81" s="23">
        <f t="shared" si="14"/>
        <v>0</v>
      </c>
      <c r="F81" s="24">
        <f t="shared" si="14"/>
        <v>0</v>
      </c>
      <c r="G81" s="37">
        <f t="shared" si="15"/>
        <v>0</v>
      </c>
      <c r="H81" s="38">
        <f t="shared" si="15"/>
        <v>0</v>
      </c>
      <c r="I81" s="23">
        <f t="shared" si="16"/>
        <v>0</v>
      </c>
      <c r="J81" s="24">
        <f t="shared" si="16"/>
        <v>0</v>
      </c>
      <c r="K81" s="23">
        <f t="shared" si="16"/>
        <v>0</v>
      </c>
      <c r="L81" s="24">
        <f t="shared" si="16"/>
        <v>0</v>
      </c>
      <c r="M81" s="37">
        <f t="shared" si="17"/>
        <v>0</v>
      </c>
      <c r="N81" s="38">
        <f t="shared" si="17"/>
        <v>0</v>
      </c>
      <c r="O81" s="37">
        <f t="shared" si="18"/>
        <v>0</v>
      </c>
      <c r="P81" s="38">
        <f t="shared" si="18"/>
        <v>0</v>
      </c>
      <c r="Q81" s="23">
        <f t="shared" si="19"/>
        <v>0</v>
      </c>
      <c r="R81" s="24">
        <f t="shared" si="19"/>
        <v>0</v>
      </c>
      <c r="S81" s="23">
        <f t="shared" si="19"/>
        <v>0</v>
      </c>
      <c r="T81" s="24">
        <f t="shared" si="19"/>
        <v>0</v>
      </c>
      <c r="U81" s="39">
        <f t="shared" si="20"/>
        <v>0</v>
      </c>
      <c r="V81" s="40">
        <f t="shared" si="20"/>
        <v>0</v>
      </c>
      <c r="W81" s="23">
        <f t="shared" si="21"/>
        <v>0</v>
      </c>
      <c r="X81" s="24">
        <f t="shared" si="21"/>
        <v>0</v>
      </c>
      <c r="Y81" s="23">
        <f t="shared" si="21"/>
        <v>0</v>
      </c>
      <c r="Z81" s="24">
        <f t="shared" si="21"/>
        <v>0</v>
      </c>
      <c r="AA81" s="37">
        <f t="shared" si="22"/>
        <v>0</v>
      </c>
      <c r="AB81" s="38">
        <f t="shared" si="22"/>
        <v>0</v>
      </c>
      <c r="AC81" s="40">
        <f t="shared" si="23"/>
        <v>0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297</v>
      </c>
      <c r="L82" s="24">
        <f t="shared" si="16"/>
        <v>157825.52676000001</v>
      </c>
      <c r="M82" s="37">
        <f t="shared" si="17"/>
        <v>297</v>
      </c>
      <c r="N82" s="38">
        <f t="shared" si="17"/>
        <v>157825.52676000001</v>
      </c>
      <c r="O82" s="37">
        <f t="shared" si="18"/>
        <v>297</v>
      </c>
      <c r="P82" s="38">
        <f t="shared" si="18"/>
        <v>157825.52676000001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636</v>
      </c>
      <c r="Z82" s="24">
        <f t="shared" si="21"/>
        <v>734051.58576000005</v>
      </c>
      <c r="AA82" s="37">
        <f t="shared" si="22"/>
        <v>636</v>
      </c>
      <c r="AB82" s="38">
        <f t="shared" si="22"/>
        <v>734051.58576000005</v>
      </c>
      <c r="AC82" s="40">
        <f t="shared" si="23"/>
        <v>891877.11252000008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300</v>
      </c>
      <c r="L84" s="24">
        <f t="shared" si="16"/>
        <v>159419.72400000002</v>
      </c>
      <c r="M84" s="37">
        <f t="shared" si="17"/>
        <v>300</v>
      </c>
      <c r="N84" s="38">
        <f t="shared" si="17"/>
        <v>159419.72400000002</v>
      </c>
      <c r="O84" s="37">
        <f t="shared" si="18"/>
        <v>300</v>
      </c>
      <c r="P84" s="38">
        <f t="shared" si="18"/>
        <v>159419.72400000002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800</v>
      </c>
      <c r="Z84" s="24">
        <f t="shared" si="21"/>
        <v>923335.3280000001</v>
      </c>
      <c r="AA84" s="37">
        <f t="shared" si="22"/>
        <v>800</v>
      </c>
      <c r="AB84" s="38">
        <f t="shared" si="22"/>
        <v>923335.3280000001</v>
      </c>
      <c r="AC84" s="40">
        <f t="shared" si="23"/>
        <v>1082755.0520000001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0</v>
      </c>
      <c r="J86" s="24">
        <f t="shared" si="16"/>
        <v>0</v>
      </c>
      <c r="K86" s="23">
        <f t="shared" si="16"/>
        <v>300</v>
      </c>
      <c r="L86" s="24">
        <f t="shared" si="16"/>
        <v>277575.48</v>
      </c>
      <c r="M86" s="37">
        <f t="shared" si="17"/>
        <v>300</v>
      </c>
      <c r="N86" s="38">
        <f t="shared" si="17"/>
        <v>277575.48</v>
      </c>
      <c r="O86" s="37">
        <f t="shared" si="18"/>
        <v>300</v>
      </c>
      <c r="P86" s="38">
        <f t="shared" si="18"/>
        <v>277575.48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30</v>
      </c>
      <c r="Z86" s="24">
        <f t="shared" si="21"/>
        <v>53461.2408</v>
      </c>
      <c r="AA86" s="37">
        <f t="shared" si="22"/>
        <v>30</v>
      </c>
      <c r="AB86" s="38">
        <f t="shared" si="22"/>
        <v>53461.2408</v>
      </c>
      <c r="AC86" s="40">
        <f t="shared" si="23"/>
        <v>331036.72080000001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300</v>
      </c>
      <c r="L87" s="24">
        <f t="shared" si="16"/>
        <v>214893.60000000003</v>
      </c>
      <c r="M87" s="37">
        <f t="shared" si="17"/>
        <v>300</v>
      </c>
      <c r="N87" s="38">
        <f t="shared" si="17"/>
        <v>214893.60000000003</v>
      </c>
      <c r="O87" s="37">
        <f t="shared" si="18"/>
        <v>300</v>
      </c>
      <c r="P87" s="38">
        <f t="shared" si="18"/>
        <v>214893.60000000003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650</v>
      </c>
      <c r="Z87" s="24">
        <f t="shared" si="21"/>
        <v>942268.13199999998</v>
      </c>
      <c r="AA87" s="37">
        <f t="shared" si="22"/>
        <v>650</v>
      </c>
      <c r="AB87" s="38">
        <f t="shared" si="22"/>
        <v>942268.13199999998</v>
      </c>
      <c r="AC87" s="40">
        <f t="shared" si="23"/>
        <v>1157161.7320000001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1000</v>
      </c>
      <c r="F88" s="24">
        <f t="shared" si="14"/>
        <v>353411.12</v>
      </c>
      <c r="G88" s="37">
        <f t="shared" si="15"/>
        <v>1000</v>
      </c>
      <c r="H88" s="38">
        <f t="shared" si="15"/>
        <v>353411.12</v>
      </c>
      <c r="I88" s="23">
        <f t="shared" si="16"/>
        <v>0</v>
      </c>
      <c r="J88" s="24">
        <f t="shared" si="16"/>
        <v>0</v>
      </c>
      <c r="K88" s="23">
        <f t="shared" si="16"/>
        <v>494</v>
      </c>
      <c r="L88" s="24">
        <f t="shared" si="16"/>
        <v>218233.62912000003</v>
      </c>
      <c r="M88" s="37">
        <f t="shared" si="17"/>
        <v>494</v>
      </c>
      <c r="N88" s="38">
        <f t="shared" si="17"/>
        <v>218233.62912000003</v>
      </c>
      <c r="O88" s="37">
        <f t="shared" si="18"/>
        <v>1494</v>
      </c>
      <c r="P88" s="38">
        <f t="shared" si="18"/>
        <v>571644.74912000005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0</v>
      </c>
      <c r="X88" s="24">
        <f t="shared" si="21"/>
        <v>0</v>
      </c>
      <c r="Y88" s="23">
        <f t="shared" si="21"/>
        <v>629</v>
      </c>
      <c r="Z88" s="24">
        <f t="shared" si="21"/>
        <v>627240.93860000011</v>
      </c>
      <c r="AA88" s="37">
        <f t="shared" si="22"/>
        <v>629</v>
      </c>
      <c r="AB88" s="38">
        <f t="shared" si="22"/>
        <v>627240.93860000011</v>
      </c>
      <c r="AC88" s="40">
        <f t="shared" si="23"/>
        <v>1198885.6877200003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197</v>
      </c>
      <c r="L89" s="24">
        <f t="shared" si="16"/>
        <v>105578.85616000001</v>
      </c>
      <c r="M89" s="37">
        <f t="shared" si="17"/>
        <v>197</v>
      </c>
      <c r="N89" s="38">
        <f t="shared" si="17"/>
        <v>105578.85616000001</v>
      </c>
      <c r="O89" s="37">
        <f t="shared" si="18"/>
        <v>197</v>
      </c>
      <c r="P89" s="38">
        <f t="shared" si="18"/>
        <v>105578.85616000001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354</v>
      </c>
      <c r="Z89" s="24">
        <f t="shared" si="21"/>
        <v>349741.42248000001</v>
      </c>
      <c r="AA89" s="37">
        <f t="shared" si="22"/>
        <v>354</v>
      </c>
      <c r="AB89" s="38">
        <f t="shared" si="22"/>
        <v>349741.42248000001</v>
      </c>
      <c r="AC89" s="40">
        <f t="shared" si="23"/>
        <v>455320.27864000003</v>
      </c>
    </row>
    <row r="90" spans="1:29">
      <c r="A90" s="41">
        <v>12</v>
      </c>
      <c r="B90" s="42" t="s">
        <v>79</v>
      </c>
      <c r="C90" s="21">
        <f t="shared" si="14"/>
        <v>0</v>
      </c>
      <c r="D90" s="22">
        <f t="shared" si="14"/>
        <v>0</v>
      </c>
      <c r="E90" s="23">
        <f t="shared" si="14"/>
        <v>678</v>
      </c>
      <c r="F90" s="24">
        <f t="shared" si="14"/>
        <v>204306.16056000002</v>
      </c>
      <c r="G90" s="37">
        <f t="shared" si="15"/>
        <v>678</v>
      </c>
      <c r="H90" s="38">
        <f t="shared" si="15"/>
        <v>204306.16056000002</v>
      </c>
      <c r="I90" s="23">
        <f t="shared" si="16"/>
        <v>0</v>
      </c>
      <c r="J90" s="24">
        <f t="shared" si="16"/>
        <v>0</v>
      </c>
      <c r="K90" s="23">
        <f t="shared" si="16"/>
        <v>298</v>
      </c>
      <c r="L90" s="24">
        <f t="shared" si="16"/>
        <v>112247.17128</v>
      </c>
      <c r="M90" s="37">
        <f t="shared" si="17"/>
        <v>298</v>
      </c>
      <c r="N90" s="38">
        <f t="shared" si="17"/>
        <v>112247.17128</v>
      </c>
      <c r="O90" s="37">
        <f t="shared" si="18"/>
        <v>976</v>
      </c>
      <c r="P90" s="38">
        <f t="shared" si="18"/>
        <v>316553.33184</v>
      </c>
      <c r="Q90" s="23">
        <f t="shared" si="19"/>
        <v>0</v>
      </c>
      <c r="R90" s="24">
        <f t="shared" si="19"/>
        <v>0</v>
      </c>
      <c r="S90" s="23">
        <f t="shared" si="19"/>
        <v>0</v>
      </c>
      <c r="T90" s="24">
        <f t="shared" si="19"/>
        <v>0</v>
      </c>
      <c r="U90" s="39">
        <f t="shared" si="20"/>
        <v>0</v>
      </c>
      <c r="V90" s="40">
        <f t="shared" si="20"/>
        <v>0</v>
      </c>
      <c r="W90" s="23">
        <f t="shared" si="21"/>
        <v>0</v>
      </c>
      <c r="X90" s="24">
        <f t="shared" si="21"/>
        <v>0</v>
      </c>
      <c r="Y90" s="23">
        <f t="shared" si="21"/>
        <v>159</v>
      </c>
      <c r="Z90" s="24">
        <f t="shared" si="21"/>
        <v>139470.15084000002</v>
      </c>
      <c r="AA90" s="37">
        <f t="shared" si="22"/>
        <v>159</v>
      </c>
      <c r="AB90" s="38">
        <f t="shared" si="22"/>
        <v>139470.15084000002</v>
      </c>
      <c r="AC90" s="40">
        <f t="shared" si="23"/>
        <v>456023.48268000002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700</v>
      </c>
      <c r="F91" s="24">
        <f t="shared" si="14"/>
        <v>210935.56400000001</v>
      </c>
      <c r="G91" s="37">
        <f t="shared" si="15"/>
        <v>700</v>
      </c>
      <c r="H91" s="38">
        <f t="shared" si="15"/>
        <v>210935.56400000001</v>
      </c>
      <c r="I91" s="23">
        <f t="shared" si="16"/>
        <v>0</v>
      </c>
      <c r="J91" s="24">
        <f t="shared" si="16"/>
        <v>0</v>
      </c>
      <c r="K91" s="23">
        <f t="shared" si="16"/>
        <v>499</v>
      </c>
      <c r="L91" s="24">
        <f t="shared" si="16"/>
        <v>187957.51164000001</v>
      </c>
      <c r="M91" s="37">
        <f t="shared" si="17"/>
        <v>499</v>
      </c>
      <c r="N91" s="38">
        <f t="shared" si="17"/>
        <v>187957.51164000001</v>
      </c>
      <c r="O91" s="37">
        <f t="shared" si="18"/>
        <v>1199</v>
      </c>
      <c r="P91" s="38">
        <f t="shared" si="18"/>
        <v>398893.07564000005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1838</v>
      </c>
      <c r="Z91" s="24">
        <f t="shared" si="21"/>
        <v>1612239.8568800001</v>
      </c>
      <c r="AA91" s="37">
        <f t="shared" si="22"/>
        <v>1838</v>
      </c>
      <c r="AB91" s="38">
        <f t="shared" si="22"/>
        <v>1612239.8568800001</v>
      </c>
      <c r="AC91" s="40">
        <f t="shared" si="23"/>
        <v>2011132.9325200003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500</v>
      </c>
      <c r="F96" s="24">
        <f t="shared" si="24"/>
        <v>151410.21999999997</v>
      </c>
      <c r="G96" s="37">
        <f t="shared" si="15"/>
        <v>500</v>
      </c>
      <c r="H96" s="38">
        <f t="shared" si="15"/>
        <v>151410.21999999997</v>
      </c>
      <c r="I96" s="23">
        <f t="shared" ref="I96:L102" si="25">I26+I61</f>
        <v>0</v>
      </c>
      <c r="J96" s="24">
        <f t="shared" si="25"/>
        <v>0</v>
      </c>
      <c r="K96" s="23">
        <f t="shared" si="25"/>
        <v>295</v>
      </c>
      <c r="L96" s="24">
        <f t="shared" si="25"/>
        <v>111665.71279999999</v>
      </c>
      <c r="M96" s="37">
        <f t="shared" si="17"/>
        <v>295</v>
      </c>
      <c r="N96" s="38">
        <f t="shared" si="17"/>
        <v>111665.71279999999</v>
      </c>
      <c r="O96" s="37">
        <f t="shared" si="18"/>
        <v>795</v>
      </c>
      <c r="P96" s="38">
        <f t="shared" si="18"/>
        <v>263075.93279999995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281</v>
      </c>
      <c r="Z96" s="24">
        <f t="shared" si="27"/>
        <v>215350.3634</v>
      </c>
      <c r="AA96" s="37">
        <f t="shared" si="22"/>
        <v>281</v>
      </c>
      <c r="AB96" s="38">
        <f t="shared" si="22"/>
        <v>215350.3634</v>
      </c>
      <c r="AC96" s="40">
        <f t="shared" si="23"/>
        <v>478426.29619999998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0</v>
      </c>
      <c r="F97" s="24">
        <f t="shared" si="24"/>
        <v>0</v>
      </c>
      <c r="G97" s="37">
        <f t="shared" si="15"/>
        <v>0</v>
      </c>
      <c r="H97" s="38">
        <f t="shared" si="15"/>
        <v>0</v>
      </c>
      <c r="I97" s="23">
        <f t="shared" si="25"/>
        <v>0</v>
      </c>
      <c r="J97" s="24">
        <f t="shared" si="25"/>
        <v>0</v>
      </c>
      <c r="K97" s="23">
        <f t="shared" si="25"/>
        <v>1297</v>
      </c>
      <c r="L97" s="24">
        <f t="shared" si="25"/>
        <v>511634.59380000003</v>
      </c>
      <c r="M97" s="37">
        <f t="shared" si="17"/>
        <v>1297</v>
      </c>
      <c r="N97" s="38">
        <f t="shared" si="17"/>
        <v>511634.59380000003</v>
      </c>
      <c r="O97" s="37">
        <f t="shared" si="18"/>
        <v>1297</v>
      </c>
      <c r="P97" s="38">
        <f t="shared" si="18"/>
        <v>511634.59380000003</v>
      </c>
      <c r="Q97" s="23">
        <f t="shared" si="26"/>
        <v>0</v>
      </c>
      <c r="R97" s="24">
        <f t="shared" si="26"/>
        <v>0</v>
      </c>
      <c r="S97" s="23">
        <f t="shared" si="26"/>
        <v>20</v>
      </c>
      <c r="T97" s="24">
        <f t="shared" si="26"/>
        <v>8080.4023999999999</v>
      </c>
      <c r="U97" s="39">
        <f t="shared" si="20"/>
        <v>20</v>
      </c>
      <c r="V97" s="40">
        <f t="shared" si="20"/>
        <v>8080.4023999999999</v>
      </c>
      <c r="W97" s="23">
        <f t="shared" si="27"/>
        <v>0</v>
      </c>
      <c r="X97" s="24">
        <f t="shared" si="27"/>
        <v>0</v>
      </c>
      <c r="Y97" s="23">
        <f t="shared" si="27"/>
        <v>610</v>
      </c>
      <c r="Z97" s="24">
        <f t="shared" si="27"/>
        <v>698410.88680000009</v>
      </c>
      <c r="AA97" s="37">
        <f t="shared" si="22"/>
        <v>610</v>
      </c>
      <c r="AB97" s="38">
        <f t="shared" si="22"/>
        <v>698410.88680000009</v>
      </c>
      <c r="AC97" s="40">
        <f t="shared" si="23"/>
        <v>1218125.8830000001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1500</v>
      </c>
      <c r="F98" s="24">
        <f t="shared" si="24"/>
        <v>359218.56</v>
      </c>
      <c r="G98" s="37">
        <f t="shared" si="15"/>
        <v>1500</v>
      </c>
      <c r="H98" s="38">
        <f t="shared" si="15"/>
        <v>359218.56</v>
      </c>
      <c r="I98" s="23">
        <f t="shared" si="25"/>
        <v>0</v>
      </c>
      <c r="J98" s="24">
        <f t="shared" si="25"/>
        <v>0</v>
      </c>
      <c r="K98" s="23">
        <f t="shared" si="25"/>
        <v>498</v>
      </c>
      <c r="L98" s="24">
        <f t="shared" si="25"/>
        <v>149075.70240000001</v>
      </c>
      <c r="M98" s="37">
        <f t="shared" si="17"/>
        <v>498</v>
      </c>
      <c r="N98" s="38">
        <f t="shared" si="17"/>
        <v>149075.70240000001</v>
      </c>
      <c r="O98" s="37">
        <f t="shared" si="18"/>
        <v>1998</v>
      </c>
      <c r="P98" s="38">
        <f t="shared" si="18"/>
        <v>508294.26240000001</v>
      </c>
      <c r="Q98" s="23">
        <f t="shared" si="26"/>
        <v>0</v>
      </c>
      <c r="R98" s="24">
        <f t="shared" si="26"/>
        <v>0</v>
      </c>
      <c r="S98" s="23">
        <f t="shared" si="26"/>
        <v>100</v>
      </c>
      <c r="T98" s="24">
        <f t="shared" si="26"/>
        <v>30660.352000000003</v>
      </c>
      <c r="U98" s="39">
        <f t="shared" si="20"/>
        <v>100</v>
      </c>
      <c r="V98" s="40">
        <f t="shared" si="20"/>
        <v>30660.352000000003</v>
      </c>
      <c r="W98" s="23">
        <f t="shared" si="27"/>
        <v>0</v>
      </c>
      <c r="X98" s="24">
        <f t="shared" si="27"/>
        <v>0</v>
      </c>
      <c r="Y98" s="23">
        <f t="shared" si="27"/>
        <v>2540</v>
      </c>
      <c r="Z98" s="24">
        <f t="shared" si="27"/>
        <v>2392181.4488000004</v>
      </c>
      <c r="AA98" s="37">
        <f t="shared" si="22"/>
        <v>2540</v>
      </c>
      <c r="AB98" s="38">
        <f t="shared" si="22"/>
        <v>2392181.4488000004</v>
      </c>
      <c r="AC98" s="40">
        <f t="shared" si="23"/>
        <v>2931136.0632000002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1500</v>
      </c>
      <c r="F99" s="24">
        <f t="shared" si="24"/>
        <v>387303.12</v>
      </c>
      <c r="G99" s="37">
        <f t="shared" si="15"/>
        <v>1500</v>
      </c>
      <c r="H99" s="38">
        <f t="shared" si="15"/>
        <v>387303.12</v>
      </c>
      <c r="I99" s="23">
        <f t="shared" si="25"/>
        <v>0</v>
      </c>
      <c r="J99" s="24">
        <f t="shared" si="25"/>
        <v>0</v>
      </c>
      <c r="K99" s="23">
        <f t="shared" si="25"/>
        <v>498</v>
      </c>
      <c r="L99" s="24">
        <f t="shared" si="25"/>
        <v>160730.79480000003</v>
      </c>
      <c r="M99" s="37">
        <f t="shared" si="17"/>
        <v>498</v>
      </c>
      <c r="N99" s="38">
        <f t="shared" si="17"/>
        <v>160730.79480000003</v>
      </c>
      <c r="O99" s="37">
        <f t="shared" si="18"/>
        <v>1998</v>
      </c>
      <c r="P99" s="38">
        <f t="shared" si="18"/>
        <v>548033.91480000003</v>
      </c>
      <c r="Q99" s="23">
        <f t="shared" si="26"/>
        <v>0</v>
      </c>
      <c r="R99" s="24">
        <f t="shared" si="26"/>
        <v>0</v>
      </c>
      <c r="S99" s="23">
        <f t="shared" si="26"/>
        <v>30</v>
      </c>
      <c r="T99" s="24">
        <f t="shared" si="26"/>
        <v>9916.9824000000008</v>
      </c>
      <c r="U99" s="39">
        <f t="shared" si="20"/>
        <v>30</v>
      </c>
      <c r="V99" s="40">
        <f t="shared" si="20"/>
        <v>9916.9824000000008</v>
      </c>
      <c r="W99" s="23">
        <f t="shared" si="27"/>
        <v>0</v>
      </c>
      <c r="X99" s="24">
        <f t="shared" si="27"/>
        <v>0</v>
      </c>
      <c r="Y99" s="23">
        <f t="shared" si="27"/>
        <v>2260</v>
      </c>
      <c r="Z99" s="24">
        <f t="shared" si="27"/>
        <v>2128476.4072000002</v>
      </c>
      <c r="AA99" s="37">
        <f t="shared" si="22"/>
        <v>2260</v>
      </c>
      <c r="AB99" s="38">
        <f t="shared" si="22"/>
        <v>2128476.4072000002</v>
      </c>
      <c r="AC99" s="40">
        <f t="shared" si="23"/>
        <v>2686427.3044000003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7000</v>
      </c>
      <c r="F101" s="24">
        <f t="shared" si="24"/>
        <v>5189231.5999999996</v>
      </c>
      <c r="G101" s="37">
        <f t="shared" si="15"/>
        <v>7000</v>
      </c>
      <c r="H101" s="38">
        <f t="shared" si="15"/>
        <v>5189231.5999999996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7000</v>
      </c>
      <c r="P101" s="38">
        <f t="shared" si="18"/>
        <v>5189231.5999999996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5189231.5999999996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32960</v>
      </c>
      <c r="F103" s="38">
        <f t="shared" si="28"/>
        <v>15392987.823760001</v>
      </c>
      <c r="G103" s="37">
        <f t="shared" si="28"/>
        <v>32960</v>
      </c>
      <c r="H103" s="38">
        <f t="shared" si="28"/>
        <v>15392987.823760001</v>
      </c>
      <c r="I103" s="37">
        <f t="shared" si="28"/>
        <v>0</v>
      </c>
      <c r="J103" s="38">
        <f t="shared" si="28"/>
        <v>0</v>
      </c>
      <c r="K103" s="37">
        <f t="shared" si="28"/>
        <v>12265</v>
      </c>
      <c r="L103" s="38">
        <f t="shared" si="28"/>
        <v>5976932.875239999</v>
      </c>
      <c r="M103" s="37">
        <f t="shared" si="28"/>
        <v>12265</v>
      </c>
      <c r="N103" s="38">
        <f t="shared" si="28"/>
        <v>5976932.875239999</v>
      </c>
      <c r="O103" s="37">
        <f t="shared" si="28"/>
        <v>45225</v>
      </c>
      <c r="P103" s="38">
        <f t="shared" si="28"/>
        <v>21369920.699000001</v>
      </c>
      <c r="Q103" s="39">
        <f t="shared" si="28"/>
        <v>0</v>
      </c>
      <c r="R103" s="40">
        <f t="shared" si="28"/>
        <v>0</v>
      </c>
      <c r="S103" s="39">
        <f t="shared" si="28"/>
        <v>5418</v>
      </c>
      <c r="T103" s="40">
        <f t="shared" si="28"/>
        <v>2915817.9417599998</v>
      </c>
      <c r="U103" s="39">
        <f t="shared" si="28"/>
        <v>5418</v>
      </c>
      <c r="V103" s="40">
        <f t="shared" si="28"/>
        <v>2915817.9417599998</v>
      </c>
      <c r="W103" s="37">
        <f t="shared" si="28"/>
        <v>0</v>
      </c>
      <c r="X103" s="38">
        <f t="shared" si="28"/>
        <v>0</v>
      </c>
      <c r="Y103" s="37">
        <f t="shared" si="28"/>
        <v>32233</v>
      </c>
      <c r="Z103" s="38">
        <f t="shared" si="28"/>
        <v>35533249.970760003</v>
      </c>
      <c r="AA103" s="37">
        <f t="shared" si="28"/>
        <v>32233</v>
      </c>
      <c r="AB103" s="38">
        <f t="shared" si="28"/>
        <v>35533249.970760003</v>
      </c>
      <c r="AC103" s="40">
        <f t="shared" si="28"/>
        <v>59818988.611520007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103"/>
  <sheetViews>
    <sheetView topLeftCell="A10"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150044</v>
      </c>
      <c r="G2" s="131" t="str">
        <f>VLOOKUP(F2,Списки!$A$1:$B$68,2,0)</f>
        <v>ГБУЗ "Дет. поликлиника №3"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0.91600000000000004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>
        <v>15</v>
      </c>
      <c r="F9" s="24">
        <f>E9*Тарифы!C4*$C$4</f>
        <v>5106.3335999999999</v>
      </c>
      <c r="G9" s="37">
        <f>C9+E9</f>
        <v>15</v>
      </c>
      <c r="H9" s="38">
        <f>D9+F9</f>
        <v>5106.3335999999999</v>
      </c>
      <c r="I9" s="23"/>
      <c r="J9" s="24">
        <f>I9*Тарифы!D4*$C$4</f>
        <v>0</v>
      </c>
      <c r="K9" s="23">
        <v>218</v>
      </c>
      <c r="L9" s="24">
        <f>K9*Тарифы!E4*$C$4</f>
        <v>92765.060400000017</v>
      </c>
      <c r="M9" s="37">
        <f>I9+K9</f>
        <v>218</v>
      </c>
      <c r="N9" s="38">
        <f>J9+L9</f>
        <v>92765.060400000017</v>
      </c>
      <c r="O9" s="37">
        <f>G9+M9</f>
        <v>233</v>
      </c>
      <c r="P9" s="38">
        <f>H9+N9</f>
        <v>97871.394000000015</v>
      </c>
      <c r="Q9" s="23"/>
      <c r="R9" s="24">
        <f>Q9*Тарифы!F4*$C$4</f>
        <v>0</v>
      </c>
      <c r="S9" s="23">
        <v>0</v>
      </c>
      <c r="T9" s="24">
        <f>S9*Тарифы!G4*$C$4</f>
        <v>0</v>
      </c>
      <c r="U9" s="39">
        <f>Q9+S9</f>
        <v>0</v>
      </c>
      <c r="V9" s="40">
        <f>R9+T9</f>
        <v>0</v>
      </c>
      <c r="W9" s="23"/>
      <c r="X9" s="24">
        <f>W9*Тарифы!H4*$C$4</f>
        <v>0</v>
      </c>
      <c r="Y9" s="23">
        <v>97</v>
      </c>
      <c r="Z9" s="24">
        <f>Y9*Тарифы!I4*$C$4</f>
        <v>99415.614280000023</v>
      </c>
      <c r="AA9" s="37">
        <f>W9+Y9</f>
        <v>97</v>
      </c>
      <c r="AB9" s="38">
        <f>X9+Z9</f>
        <v>99415.614280000023</v>
      </c>
      <c r="AC9" s="40">
        <f>P9+V9+AB9</f>
        <v>197287.00828000004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>
        <v>6821</v>
      </c>
      <c r="F10" s="24">
        <f>E10*Тарифы!C5*$C$4</f>
        <v>2899713.5076000001</v>
      </c>
      <c r="G10" s="37">
        <f t="shared" ref="G10:H32" si="0">C10+E10</f>
        <v>6821</v>
      </c>
      <c r="H10" s="38">
        <f t="shared" si="0"/>
        <v>2899713.5076000001</v>
      </c>
      <c r="I10" s="23"/>
      <c r="J10" s="24">
        <f>I10*Тарифы!D5*$C$4</f>
        <v>0</v>
      </c>
      <c r="K10" s="23">
        <v>1881</v>
      </c>
      <c r="L10" s="24">
        <f>K10*Тарифы!E5*$C$4</f>
        <v>999561.66948000004</v>
      </c>
      <c r="M10" s="37">
        <f t="shared" ref="M10:N32" si="1">I10+K10</f>
        <v>1881</v>
      </c>
      <c r="N10" s="38">
        <f t="shared" si="1"/>
        <v>999561.66948000004</v>
      </c>
      <c r="O10" s="37">
        <f t="shared" ref="O10:P32" si="2">G10+M10</f>
        <v>8702</v>
      </c>
      <c r="P10" s="38">
        <f t="shared" si="2"/>
        <v>3899275.1770800003</v>
      </c>
      <c r="Q10" s="23"/>
      <c r="R10" s="24">
        <f>Q10*Тарифы!F5*$C$4</f>
        <v>0</v>
      </c>
      <c r="S10" s="23">
        <v>4058</v>
      </c>
      <c r="T10" s="24">
        <f>S10*Тарифы!G5*$C$4</f>
        <v>2208605.9437600002</v>
      </c>
      <c r="U10" s="39">
        <f t="shared" ref="U10:V32" si="3">Q10+S10</f>
        <v>4058</v>
      </c>
      <c r="V10" s="40">
        <f t="shared" si="3"/>
        <v>2208605.9437600002</v>
      </c>
      <c r="W10" s="23"/>
      <c r="X10" s="24">
        <f>W10*Тарифы!H5*$C$4</f>
        <v>0</v>
      </c>
      <c r="Y10" s="23">
        <v>8199</v>
      </c>
      <c r="Z10" s="24">
        <f>Y10*Тарифы!I5*$C$4</f>
        <v>9463032.9428400006</v>
      </c>
      <c r="AA10" s="37">
        <f t="shared" ref="AA10:AB32" si="4">W10+Y10</f>
        <v>8199</v>
      </c>
      <c r="AB10" s="38">
        <f t="shared" si="4"/>
        <v>9463032.9428400006</v>
      </c>
      <c r="AC10" s="40">
        <f t="shared" ref="AC10:AC32" si="5">P10+V10+AB10</f>
        <v>15570914.063680001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>
        <v>0</v>
      </c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/>
      <c r="J11" s="24">
        <f>I11*Тарифы!D6*$C$4</f>
        <v>0</v>
      </c>
      <c r="K11" s="23">
        <v>0</v>
      </c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23"/>
      <c r="R11" s="24">
        <f>Q11*Тарифы!F6*$C$4</f>
        <v>0</v>
      </c>
      <c r="S11" s="23">
        <v>0</v>
      </c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/>
      <c r="X11" s="24">
        <f>W11*Тарифы!H6*$C$4</f>
        <v>0</v>
      </c>
      <c r="Y11" s="23">
        <v>0</v>
      </c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/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/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/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/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/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/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/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/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/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/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/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/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>
        <v>24</v>
      </c>
      <c r="F16" s="24">
        <f>E16*Тарифы!C11*$C$4</f>
        <v>17764.830720000002</v>
      </c>
      <c r="G16" s="37">
        <f t="shared" si="0"/>
        <v>24</v>
      </c>
      <c r="H16" s="38">
        <f t="shared" si="0"/>
        <v>17764.830720000002</v>
      </c>
      <c r="I16" s="23"/>
      <c r="J16" s="24">
        <f>I16*Тарифы!D11*$C$4</f>
        <v>0</v>
      </c>
      <c r="K16" s="23">
        <v>0</v>
      </c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24</v>
      </c>
      <c r="P16" s="38">
        <f t="shared" si="2"/>
        <v>17764.830720000002</v>
      </c>
      <c r="Q16" s="23"/>
      <c r="R16" s="24">
        <f>Q16*Тарифы!F11*$C$4</f>
        <v>0</v>
      </c>
      <c r="S16" s="23">
        <v>0</v>
      </c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/>
      <c r="X16" s="24">
        <f>W16*Тарифы!H11*$C$4</f>
        <v>0</v>
      </c>
      <c r="Y16" s="23">
        <v>0</v>
      </c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17764.830720000002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/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/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/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>
        <v>178</v>
      </c>
      <c r="F18" s="24">
        <f>E18*Тарифы!C13*$C$4</f>
        <v>62907.179359999995</v>
      </c>
      <c r="G18" s="37">
        <f t="shared" si="0"/>
        <v>178</v>
      </c>
      <c r="H18" s="38">
        <f t="shared" si="0"/>
        <v>62907.179359999995</v>
      </c>
      <c r="I18" s="23"/>
      <c r="J18" s="24">
        <f>I18*Тарифы!D13*$C$4</f>
        <v>0</v>
      </c>
      <c r="K18" s="23">
        <v>337</v>
      </c>
      <c r="L18" s="24">
        <f>K18*Тарифы!E13*$C$4</f>
        <v>148875.97775999998</v>
      </c>
      <c r="M18" s="37">
        <f t="shared" si="1"/>
        <v>337</v>
      </c>
      <c r="N18" s="38">
        <f t="shared" si="1"/>
        <v>148875.97775999998</v>
      </c>
      <c r="O18" s="37">
        <f t="shared" si="2"/>
        <v>515</v>
      </c>
      <c r="P18" s="38">
        <f t="shared" si="2"/>
        <v>211783.15711999999</v>
      </c>
      <c r="Q18" s="23"/>
      <c r="R18" s="24">
        <f>Q18*Тарифы!F13*$C$4</f>
        <v>0</v>
      </c>
      <c r="S18" s="23">
        <v>0</v>
      </c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/>
      <c r="X18" s="24">
        <f>W18*Тарифы!H13*$C$4</f>
        <v>0</v>
      </c>
      <c r="Y18" s="23">
        <v>294</v>
      </c>
      <c r="Z18" s="24">
        <f>Y18*Тарифы!I13*$C$4</f>
        <v>293177.79960000003</v>
      </c>
      <c r="AA18" s="37">
        <f t="shared" si="4"/>
        <v>294</v>
      </c>
      <c r="AB18" s="38">
        <f t="shared" si="4"/>
        <v>293177.79960000003</v>
      </c>
      <c r="AC18" s="40">
        <f t="shared" si="5"/>
        <v>504960.95672000002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>
        <v>63</v>
      </c>
      <c r="F19" s="24">
        <f>E19*Тарифы!C14*$C$4</f>
        <v>27010.806479999999</v>
      </c>
      <c r="G19" s="37">
        <f t="shared" si="0"/>
        <v>63</v>
      </c>
      <c r="H19" s="38">
        <f t="shared" si="0"/>
        <v>27010.806479999999</v>
      </c>
      <c r="I19" s="23"/>
      <c r="J19" s="24">
        <f>I19*Тарифы!D14*$C$4</f>
        <v>0</v>
      </c>
      <c r="K19" s="23">
        <v>8</v>
      </c>
      <c r="L19" s="24">
        <f>K19*Тарифы!E14*$C$4</f>
        <v>4287.4662400000007</v>
      </c>
      <c r="M19" s="37">
        <f t="shared" si="1"/>
        <v>8</v>
      </c>
      <c r="N19" s="38">
        <f t="shared" si="1"/>
        <v>4287.4662400000007</v>
      </c>
      <c r="O19" s="37">
        <f t="shared" si="2"/>
        <v>71</v>
      </c>
      <c r="P19" s="38">
        <f t="shared" si="2"/>
        <v>31298.272720000001</v>
      </c>
      <c r="Q19" s="23"/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/>
      <c r="X19" s="24">
        <f>W19*Тарифы!H14*$C$4</f>
        <v>0</v>
      </c>
      <c r="Y19" s="23">
        <v>161</v>
      </c>
      <c r="Z19" s="24">
        <f>Y19*Тарифы!I14*$C$4</f>
        <v>159063.18932</v>
      </c>
      <c r="AA19" s="37">
        <f t="shared" si="4"/>
        <v>161</v>
      </c>
      <c r="AB19" s="38">
        <f t="shared" si="4"/>
        <v>159063.18932</v>
      </c>
      <c r="AC19" s="40">
        <f t="shared" si="5"/>
        <v>190361.46204000001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>
        <v>150</v>
      </c>
      <c r="F20" s="24">
        <f>E20*Тарифы!C15*$C$4</f>
        <v>45200.47800000001</v>
      </c>
      <c r="G20" s="37">
        <f t="shared" si="0"/>
        <v>150</v>
      </c>
      <c r="H20" s="38">
        <f t="shared" si="0"/>
        <v>45200.47800000001</v>
      </c>
      <c r="I20" s="23"/>
      <c r="J20" s="24">
        <f>I20*Тарифы!D15*$C$4</f>
        <v>0</v>
      </c>
      <c r="K20" s="23">
        <v>480</v>
      </c>
      <c r="L20" s="24">
        <f>K20*Тарифы!E15*$C$4</f>
        <v>180800.81279999999</v>
      </c>
      <c r="M20" s="37">
        <f t="shared" si="1"/>
        <v>480</v>
      </c>
      <c r="N20" s="38">
        <f t="shared" si="1"/>
        <v>180800.81279999999</v>
      </c>
      <c r="O20" s="37">
        <f t="shared" si="2"/>
        <v>630</v>
      </c>
      <c r="P20" s="38">
        <f t="shared" si="2"/>
        <v>226001.29079999999</v>
      </c>
      <c r="Q20" s="23"/>
      <c r="R20" s="24">
        <f>Q20*Тарифы!F15*$C$4</f>
        <v>0</v>
      </c>
      <c r="S20" s="23">
        <v>0</v>
      </c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/>
      <c r="X20" s="24">
        <f>W20*Тарифы!H15*$C$4</f>
        <v>0</v>
      </c>
      <c r="Y20" s="23">
        <v>604</v>
      </c>
      <c r="Z20" s="24">
        <f>Y20*Тарифы!I15*$C$4</f>
        <v>529811.13904000004</v>
      </c>
      <c r="AA20" s="37">
        <f t="shared" si="4"/>
        <v>604</v>
      </c>
      <c r="AB20" s="38">
        <f t="shared" si="4"/>
        <v>529811.13904000004</v>
      </c>
      <c r="AC20" s="40">
        <f t="shared" si="5"/>
        <v>755812.42984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>
        <v>155</v>
      </c>
      <c r="F21" s="24">
        <f>E21*Тарифы!C16*$C$4</f>
        <v>46707.16060000001</v>
      </c>
      <c r="G21" s="37">
        <f t="shared" si="0"/>
        <v>155</v>
      </c>
      <c r="H21" s="38">
        <f t="shared" si="0"/>
        <v>46707.16060000001</v>
      </c>
      <c r="I21" s="23"/>
      <c r="J21" s="24">
        <f>I21*Тарифы!D16*$C$4</f>
        <v>0</v>
      </c>
      <c r="K21" s="23">
        <v>554</v>
      </c>
      <c r="L21" s="24">
        <f>K21*Тарифы!E16*$C$4</f>
        <v>208674.27144000001</v>
      </c>
      <c r="M21" s="37">
        <f t="shared" si="1"/>
        <v>554</v>
      </c>
      <c r="N21" s="38">
        <f t="shared" si="1"/>
        <v>208674.27144000001</v>
      </c>
      <c r="O21" s="37">
        <f t="shared" si="2"/>
        <v>709</v>
      </c>
      <c r="P21" s="38">
        <f t="shared" si="2"/>
        <v>255381.43204000001</v>
      </c>
      <c r="Q21" s="23"/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/>
      <c r="X21" s="24">
        <f>W21*Тарифы!H16*$C$4</f>
        <v>0</v>
      </c>
      <c r="Y21" s="23">
        <v>670</v>
      </c>
      <c r="Z21" s="24">
        <f>Y21*Тарифы!I16*$C$4</f>
        <v>587704.40919999999</v>
      </c>
      <c r="AA21" s="37">
        <f t="shared" si="4"/>
        <v>670</v>
      </c>
      <c r="AB21" s="38">
        <f t="shared" si="4"/>
        <v>587704.40919999999</v>
      </c>
      <c r="AC21" s="40">
        <f t="shared" si="5"/>
        <v>843085.84123999998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/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/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/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/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/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/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/>
      <c r="J25" s="24">
        <f>I25*Тарифы!D20*$C$4</f>
        <v>0</v>
      </c>
      <c r="K25" s="23">
        <v>0</v>
      </c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/>
      <c r="R25" s="24">
        <f>Q25*Тарифы!F20*$C$4</f>
        <v>0</v>
      </c>
      <c r="S25" s="23">
        <v>0</v>
      </c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/>
      <c r="X25" s="24">
        <f>W25*Тарифы!H20*$C$4</f>
        <v>0</v>
      </c>
      <c r="Y25" s="23">
        <v>0</v>
      </c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/>
      <c r="J26" s="24">
        <f>I26*Тарифы!D21*$C$4</f>
        <v>0</v>
      </c>
      <c r="K26" s="23">
        <v>0</v>
      </c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/>
      <c r="R26" s="24">
        <f>Q26*Тарифы!F21*$C$4</f>
        <v>0</v>
      </c>
      <c r="S26" s="23">
        <v>0</v>
      </c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/>
      <c r="X26" s="24">
        <f>W26*Тарифы!H21*$C$4</f>
        <v>0</v>
      </c>
      <c r="Y26" s="23">
        <v>0</v>
      </c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>
        <v>25</v>
      </c>
      <c r="F27" s="24">
        <f>E27*Тарифы!C22*$C$4</f>
        <v>7889.5080000000007</v>
      </c>
      <c r="G27" s="37">
        <f t="shared" si="0"/>
        <v>25</v>
      </c>
      <c r="H27" s="38">
        <f t="shared" si="0"/>
        <v>7889.5080000000007</v>
      </c>
      <c r="I27" s="23"/>
      <c r="J27" s="24">
        <f>I27*Тарифы!D22*$C$4</f>
        <v>0</v>
      </c>
      <c r="K27" s="23">
        <v>110</v>
      </c>
      <c r="L27" s="24">
        <f>K27*Тарифы!E22*$C$4</f>
        <v>43392.294000000002</v>
      </c>
      <c r="M27" s="37">
        <f t="shared" si="1"/>
        <v>110</v>
      </c>
      <c r="N27" s="38">
        <f t="shared" si="1"/>
        <v>43392.294000000002</v>
      </c>
      <c r="O27" s="37">
        <f t="shared" si="2"/>
        <v>135</v>
      </c>
      <c r="P27" s="38">
        <f t="shared" si="2"/>
        <v>51281.802000000003</v>
      </c>
      <c r="Q27" s="23"/>
      <c r="R27" s="24">
        <f>Q27*Тарифы!F22*$C$4</f>
        <v>0</v>
      </c>
      <c r="S27" s="23">
        <v>0</v>
      </c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/>
      <c r="X27" s="24">
        <f>W27*Тарифы!H22*$C$4</f>
        <v>0</v>
      </c>
      <c r="Y27" s="23">
        <v>166</v>
      </c>
      <c r="Z27" s="24">
        <f>Y27*Тарифы!I22*$C$4</f>
        <v>190059.35608</v>
      </c>
      <c r="AA27" s="37">
        <f t="shared" si="4"/>
        <v>166</v>
      </c>
      <c r="AB27" s="38">
        <f t="shared" si="4"/>
        <v>190059.35608</v>
      </c>
      <c r="AC27" s="40">
        <f t="shared" si="5"/>
        <v>241341.15807999999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>
        <v>317</v>
      </c>
      <c r="F28" s="24">
        <f>E28*Тарифы!C23*$C$4</f>
        <v>75914.855679999993</v>
      </c>
      <c r="G28" s="37">
        <f t="shared" si="0"/>
        <v>317</v>
      </c>
      <c r="H28" s="38">
        <f t="shared" si="0"/>
        <v>75914.855679999993</v>
      </c>
      <c r="I28" s="23"/>
      <c r="J28" s="24">
        <f>I28*Тарифы!D23*$C$4</f>
        <v>0</v>
      </c>
      <c r="K28" s="23">
        <v>603</v>
      </c>
      <c r="L28" s="24">
        <f>K28*Тарифы!E23*$C$4</f>
        <v>180507.32639999999</v>
      </c>
      <c r="M28" s="37">
        <f t="shared" si="1"/>
        <v>603</v>
      </c>
      <c r="N28" s="38">
        <f t="shared" si="1"/>
        <v>180507.32639999999</v>
      </c>
      <c r="O28" s="37">
        <f t="shared" si="2"/>
        <v>920</v>
      </c>
      <c r="P28" s="38">
        <f t="shared" si="2"/>
        <v>256422.18208</v>
      </c>
      <c r="Q28" s="23"/>
      <c r="R28" s="24">
        <f>Q28*Тарифы!F23*$C$4</f>
        <v>0</v>
      </c>
      <c r="S28" s="23">
        <v>0</v>
      </c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/>
      <c r="X28" s="24">
        <f>W28*Тарифы!H23*$C$4</f>
        <v>0</v>
      </c>
      <c r="Y28" s="23">
        <v>1629</v>
      </c>
      <c r="Z28" s="24">
        <f>Y28*Тарифы!I23*$C$4</f>
        <v>1534198.2598800003</v>
      </c>
      <c r="AA28" s="37">
        <f t="shared" si="4"/>
        <v>1629</v>
      </c>
      <c r="AB28" s="38">
        <f t="shared" si="4"/>
        <v>1534198.2598800003</v>
      </c>
      <c r="AC28" s="40">
        <f t="shared" si="5"/>
        <v>1790620.4419600002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>
        <v>120</v>
      </c>
      <c r="F29" s="24">
        <f>E29*Тарифы!C24*$C$4</f>
        <v>30984.249599999999</v>
      </c>
      <c r="G29" s="37">
        <f t="shared" si="0"/>
        <v>120</v>
      </c>
      <c r="H29" s="38">
        <f t="shared" si="0"/>
        <v>30984.249599999999</v>
      </c>
      <c r="I29" s="23"/>
      <c r="J29" s="24">
        <f>I29*Тарифы!D24*$C$4</f>
        <v>0</v>
      </c>
      <c r="K29" s="23">
        <v>856</v>
      </c>
      <c r="L29" s="24">
        <f>K29*Тарифы!E24*$C$4</f>
        <v>276276.22560000006</v>
      </c>
      <c r="M29" s="37">
        <f t="shared" si="1"/>
        <v>856</v>
      </c>
      <c r="N29" s="38">
        <f t="shared" si="1"/>
        <v>276276.22560000006</v>
      </c>
      <c r="O29" s="37">
        <f t="shared" si="2"/>
        <v>976</v>
      </c>
      <c r="P29" s="38">
        <f t="shared" si="2"/>
        <v>307260.47520000004</v>
      </c>
      <c r="Q29" s="23"/>
      <c r="R29" s="24">
        <f>Q29*Тарифы!F24*$C$4</f>
        <v>0</v>
      </c>
      <c r="S29" s="23">
        <v>0</v>
      </c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/>
      <c r="X29" s="24">
        <f>W29*Тарифы!H24*$C$4</f>
        <v>0</v>
      </c>
      <c r="Y29" s="23">
        <v>1533</v>
      </c>
      <c r="Z29" s="24">
        <f>Y29*Тарифы!I24*$C$4</f>
        <v>1443785.1027600002</v>
      </c>
      <c r="AA29" s="37">
        <f t="shared" si="4"/>
        <v>1533</v>
      </c>
      <c r="AB29" s="38">
        <f t="shared" si="4"/>
        <v>1443785.1027600002</v>
      </c>
      <c r="AC29" s="40">
        <f t="shared" si="5"/>
        <v>1751045.5779600001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>
        <v>0</v>
      </c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/>
      <c r="J30" s="24">
        <f>I30*Тарифы!D25*$C$4</f>
        <v>0</v>
      </c>
      <c r="K30" s="23">
        <v>0</v>
      </c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/>
      <c r="X30" s="24">
        <f>W30*Тарифы!H25*$C$4</f>
        <v>0</v>
      </c>
      <c r="Y30" s="23">
        <v>0</v>
      </c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/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/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>
        <v>3713</v>
      </c>
      <c r="F32" s="24">
        <f>E32*Тарифы!C27*$C$4</f>
        <v>784941.71532000008</v>
      </c>
      <c r="G32" s="37">
        <f t="shared" si="0"/>
        <v>3713</v>
      </c>
      <c r="H32" s="38">
        <f t="shared" si="0"/>
        <v>784941.71532000008</v>
      </c>
      <c r="I32" s="23"/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3713</v>
      </c>
      <c r="P32" s="38">
        <f t="shared" si="2"/>
        <v>784941.71532000008</v>
      </c>
      <c r="Q32" s="23"/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/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784941.71532000008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11581</v>
      </c>
      <c r="F33" s="38">
        <f t="shared" si="6"/>
        <v>4004140.6249600002</v>
      </c>
      <c r="G33" s="37">
        <f t="shared" si="6"/>
        <v>11581</v>
      </c>
      <c r="H33" s="38">
        <f t="shared" si="6"/>
        <v>4004140.6249600002</v>
      </c>
      <c r="I33" s="37">
        <f t="shared" si="6"/>
        <v>0</v>
      </c>
      <c r="J33" s="38">
        <f t="shared" si="6"/>
        <v>0</v>
      </c>
      <c r="K33" s="37">
        <f t="shared" si="6"/>
        <v>5047</v>
      </c>
      <c r="L33" s="38">
        <f t="shared" si="6"/>
        <v>2135141.1041199998</v>
      </c>
      <c r="M33" s="37">
        <f t="shared" si="6"/>
        <v>5047</v>
      </c>
      <c r="N33" s="38">
        <f t="shared" si="6"/>
        <v>2135141.1041199998</v>
      </c>
      <c r="O33" s="37">
        <f t="shared" si="6"/>
        <v>16628</v>
      </c>
      <c r="P33" s="38">
        <f t="shared" si="6"/>
        <v>6139281.72908</v>
      </c>
      <c r="Q33" s="39">
        <f t="shared" si="6"/>
        <v>0</v>
      </c>
      <c r="R33" s="40">
        <f t="shared" si="6"/>
        <v>0</v>
      </c>
      <c r="S33" s="39">
        <f t="shared" si="6"/>
        <v>4058</v>
      </c>
      <c r="T33" s="40">
        <f t="shared" si="6"/>
        <v>2208605.9437600002</v>
      </c>
      <c r="U33" s="39">
        <f t="shared" si="6"/>
        <v>4058</v>
      </c>
      <c r="V33" s="40">
        <f t="shared" si="6"/>
        <v>2208605.9437600002</v>
      </c>
      <c r="W33" s="37">
        <f t="shared" si="6"/>
        <v>0</v>
      </c>
      <c r="X33" s="38">
        <f t="shared" si="6"/>
        <v>0</v>
      </c>
      <c r="Y33" s="37">
        <f t="shared" si="6"/>
        <v>13353</v>
      </c>
      <c r="Z33" s="38">
        <f t="shared" si="6"/>
        <v>14300247.813000001</v>
      </c>
      <c r="AA33" s="37">
        <f t="shared" si="6"/>
        <v>13353</v>
      </c>
      <c r="AB33" s="38">
        <f t="shared" si="6"/>
        <v>14300247.813000001</v>
      </c>
      <c r="AC33" s="40">
        <f t="shared" si="6"/>
        <v>22648135.485839996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150044</v>
      </c>
      <c r="G37" s="131" t="str">
        <f>VLOOKUP(F37,Списки!$A$1:$B$68,2,0)</f>
        <v>ГБУЗ "Дет. поликлиника №3"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0.91600000000000004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>
        <v>8</v>
      </c>
      <c r="F44" s="24">
        <f>E44*Тарифы!C4*$C$4</f>
        <v>2723.3779199999999</v>
      </c>
      <c r="G44" s="37">
        <f>C44+E44</f>
        <v>8</v>
      </c>
      <c r="H44" s="38">
        <f>D44+F44</f>
        <v>2723.3779199999999</v>
      </c>
      <c r="I44" s="23"/>
      <c r="J44" s="24">
        <f>I44*Тарифы!D4*$C$4</f>
        <v>0</v>
      </c>
      <c r="K44" s="23">
        <v>110</v>
      </c>
      <c r="L44" s="24">
        <f>K44*Тарифы!E4*$C$4</f>
        <v>46808.058000000005</v>
      </c>
      <c r="M44" s="37">
        <f>I44+K44</f>
        <v>110</v>
      </c>
      <c r="N44" s="38">
        <f>J44+L44</f>
        <v>46808.058000000005</v>
      </c>
      <c r="O44" s="37">
        <f>G44+M44</f>
        <v>118</v>
      </c>
      <c r="P44" s="38">
        <f>H44+N44</f>
        <v>49531.435920000004</v>
      </c>
      <c r="Q44" s="23"/>
      <c r="R44" s="24">
        <f>Q44*Тарифы!F4*$C$4</f>
        <v>0</v>
      </c>
      <c r="S44" s="23">
        <v>0</v>
      </c>
      <c r="T44" s="24">
        <f>S44*Тарифы!G4*$C$4</f>
        <v>0</v>
      </c>
      <c r="U44" s="39">
        <f>Q44+S44</f>
        <v>0</v>
      </c>
      <c r="V44" s="40">
        <f>R44+T44</f>
        <v>0</v>
      </c>
      <c r="W44" s="23"/>
      <c r="X44" s="24">
        <f>W44*Тарифы!H4*$C$4</f>
        <v>0</v>
      </c>
      <c r="Y44" s="23">
        <v>50</v>
      </c>
      <c r="Z44" s="24">
        <f>Y44*Тарифы!I4*$C$4</f>
        <v>51245.162000000011</v>
      </c>
      <c r="AA44" s="37">
        <f>W44+Y44</f>
        <v>50</v>
      </c>
      <c r="AB44" s="38">
        <f>X44+Z44</f>
        <v>51245.162000000011</v>
      </c>
      <c r="AC44" s="40">
        <f>P44+V44+AB44</f>
        <v>100776.59792000001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>
        <v>3412</v>
      </c>
      <c r="F45" s="24">
        <f>E45*Тарифы!C5*$C$4</f>
        <v>1450494.4272000003</v>
      </c>
      <c r="G45" s="37">
        <f t="shared" ref="G45:H67" si="7">C45+E45</f>
        <v>3412</v>
      </c>
      <c r="H45" s="38">
        <f t="shared" si="7"/>
        <v>1450494.4272000003</v>
      </c>
      <c r="I45" s="23"/>
      <c r="J45" s="24">
        <f>I45*Тарифы!D5*$C$4</f>
        <v>0</v>
      </c>
      <c r="K45" s="23">
        <v>941</v>
      </c>
      <c r="L45" s="24">
        <f>K45*Тарифы!E5*$C$4</f>
        <v>500046.53427999996</v>
      </c>
      <c r="M45" s="37">
        <f t="shared" ref="M45:N67" si="8">I45+K45</f>
        <v>941</v>
      </c>
      <c r="N45" s="38">
        <f t="shared" si="8"/>
        <v>500046.53427999996</v>
      </c>
      <c r="O45" s="37">
        <f t="shared" ref="O45:P67" si="9">G45+M45</f>
        <v>4353</v>
      </c>
      <c r="P45" s="38">
        <f t="shared" si="9"/>
        <v>1950540.9614800003</v>
      </c>
      <c r="Q45" s="23"/>
      <c r="R45" s="24">
        <f>Q45*Тарифы!F5*$C$4</f>
        <v>0</v>
      </c>
      <c r="S45" s="23">
        <v>2029</v>
      </c>
      <c r="T45" s="24">
        <f>S45*Тарифы!G5*$C$4</f>
        <v>1104302.9718800001</v>
      </c>
      <c r="U45" s="39">
        <f t="shared" ref="U45:V67" si="10">Q45+S45</f>
        <v>2029</v>
      </c>
      <c r="V45" s="40">
        <f t="shared" si="10"/>
        <v>1104302.9718800001</v>
      </c>
      <c r="W45" s="23"/>
      <c r="X45" s="24">
        <f>W45*Тарифы!H5*$C$4</f>
        <v>0</v>
      </c>
      <c r="Y45" s="23">
        <v>4101</v>
      </c>
      <c r="Z45" s="24">
        <f>Y45*Тарифы!I5*$C$4</f>
        <v>4733247.7251599999</v>
      </c>
      <c r="AA45" s="37">
        <f t="shared" ref="AA45:AB67" si="11">W45+Y45</f>
        <v>4101</v>
      </c>
      <c r="AB45" s="38">
        <f t="shared" si="11"/>
        <v>4733247.7251599999</v>
      </c>
      <c r="AC45" s="40">
        <f t="shared" ref="AC45:AC67" si="12">P45+V45+AB45</f>
        <v>7788091.6585200001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>
        <v>0</v>
      </c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/>
      <c r="J46" s="24">
        <f>I46*Тарифы!D6*$C$4</f>
        <v>0</v>
      </c>
      <c r="K46" s="23">
        <v>0</v>
      </c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/>
      <c r="R46" s="24">
        <f>Q46*Тарифы!F6*$C$4</f>
        <v>0</v>
      </c>
      <c r="S46" s="23">
        <v>0</v>
      </c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/>
      <c r="X46" s="24">
        <f>W46*Тарифы!H6*$C$4</f>
        <v>0</v>
      </c>
      <c r="Y46" s="23">
        <v>0</v>
      </c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/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/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/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/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/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/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/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/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/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/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/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>
        <v>11</v>
      </c>
      <c r="F51" s="24">
        <f>E51*Тарифы!C11*$C$4</f>
        <v>8142.2140800000016</v>
      </c>
      <c r="G51" s="37">
        <f t="shared" si="7"/>
        <v>11</v>
      </c>
      <c r="H51" s="38">
        <f t="shared" si="7"/>
        <v>8142.2140800000016</v>
      </c>
      <c r="I51" s="23"/>
      <c r="J51" s="24">
        <f>I51*Тарифы!D11*$C$4</f>
        <v>0</v>
      </c>
      <c r="K51" s="23">
        <v>0</v>
      </c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11</v>
      </c>
      <c r="P51" s="38">
        <f t="shared" si="9"/>
        <v>8142.2140800000016</v>
      </c>
      <c r="Q51" s="23"/>
      <c r="R51" s="24">
        <f>Q51*Тарифы!F11*$C$4</f>
        <v>0</v>
      </c>
      <c r="S51" s="23">
        <v>0</v>
      </c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/>
      <c r="X51" s="24">
        <f>W51*Тарифы!H11*$C$4</f>
        <v>0</v>
      </c>
      <c r="Y51" s="23">
        <v>0</v>
      </c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8142.2140800000016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/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/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/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>
        <v>89</v>
      </c>
      <c r="F53" s="24">
        <f>E53*Тарифы!C13*$C$4</f>
        <v>31453.589679999997</v>
      </c>
      <c r="G53" s="37">
        <f t="shared" si="7"/>
        <v>89</v>
      </c>
      <c r="H53" s="38">
        <f t="shared" si="7"/>
        <v>31453.589679999997</v>
      </c>
      <c r="I53" s="23"/>
      <c r="J53" s="24">
        <f>I53*Тарифы!D13*$C$4</f>
        <v>0</v>
      </c>
      <c r="K53" s="23">
        <v>168</v>
      </c>
      <c r="L53" s="24">
        <f>K53*Тарифы!E13*$C$4</f>
        <v>74217.10463999999</v>
      </c>
      <c r="M53" s="37">
        <f t="shared" si="8"/>
        <v>168</v>
      </c>
      <c r="N53" s="38">
        <f t="shared" si="8"/>
        <v>74217.10463999999</v>
      </c>
      <c r="O53" s="37">
        <f t="shared" si="9"/>
        <v>257</v>
      </c>
      <c r="P53" s="38">
        <f t="shared" si="9"/>
        <v>105670.69431999998</v>
      </c>
      <c r="Q53" s="23"/>
      <c r="R53" s="24">
        <f>Q53*Тарифы!F13*$C$4</f>
        <v>0</v>
      </c>
      <c r="S53" s="23">
        <v>0</v>
      </c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/>
      <c r="X53" s="24">
        <f>W53*Тарифы!H13*$C$4</f>
        <v>0</v>
      </c>
      <c r="Y53" s="23">
        <v>149</v>
      </c>
      <c r="Z53" s="24">
        <f>Y53*Тарифы!I13*$C$4</f>
        <v>148583.30660000001</v>
      </c>
      <c r="AA53" s="37">
        <f t="shared" si="11"/>
        <v>149</v>
      </c>
      <c r="AB53" s="38">
        <f t="shared" si="11"/>
        <v>148583.30660000001</v>
      </c>
      <c r="AC53" s="40">
        <f t="shared" si="12"/>
        <v>254254.00091999999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>
        <v>32</v>
      </c>
      <c r="F54" s="24">
        <f>E54*Тарифы!C14*$C$4</f>
        <v>13719.774720000001</v>
      </c>
      <c r="G54" s="37">
        <f t="shared" si="7"/>
        <v>32</v>
      </c>
      <c r="H54" s="38">
        <f t="shared" si="7"/>
        <v>13719.774720000001</v>
      </c>
      <c r="I54" s="23"/>
      <c r="J54" s="24">
        <f>I54*Тарифы!D14*$C$4</f>
        <v>0</v>
      </c>
      <c r="K54" s="23">
        <v>5</v>
      </c>
      <c r="L54" s="24">
        <f>K54*Тарифы!E14*$C$4</f>
        <v>2679.6664000000001</v>
      </c>
      <c r="M54" s="37">
        <f t="shared" si="8"/>
        <v>5</v>
      </c>
      <c r="N54" s="38">
        <f t="shared" si="8"/>
        <v>2679.6664000000001</v>
      </c>
      <c r="O54" s="37">
        <f t="shared" si="9"/>
        <v>37</v>
      </c>
      <c r="P54" s="38">
        <f t="shared" si="9"/>
        <v>16399.441120000003</v>
      </c>
      <c r="Q54" s="23"/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/>
      <c r="X54" s="24">
        <f>W54*Тарифы!H14*$C$4</f>
        <v>0</v>
      </c>
      <c r="Y54" s="23">
        <v>81</v>
      </c>
      <c r="Z54" s="24">
        <f>Y54*Тарифы!I14*$C$4</f>
        <v>80025.579720000009</v>
      </c>
      <c r="AA54" s="37">
        <f t="shared" si="11"/>
        <v>81</v>
      </c>
      <c r="AB54" s="38">
        <f t="shared" si="11"/>
        <v>80025.579720000009</v>
      </c>
      <c r="AC54" s="40">
        <f t="shared" si="12"/>
        <v>96425.020840000012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>
        <v>77</v>
      </c>
      <c r="F55" s="24">
        <f>E55*Тарифы!C15*$C$4</f>
        <v>23202.912040000003</v>
      </c>
      <c r="G55" s="37">
        <f t="shared" si="7"/>
        <v>77</v>
      </c>
      <c r="H55" s="38">
        <f t="shared" si="7"/>
        <v>23202.912040000003</v>
      </c>
      <c r="I55" s="23"/>
      <c r="J55" s="24">
        <f>I55*Тарифы!D15*$C$4</f>
        <v>0</v>
      </c>
      <c r="K55" s="23">
        <v>241</v>
      </c>
      <c r="L55" s="24">
        <f>K55*Тарифы!E15*$C$4</f>
        <v>90777.074760000003</v>
      </c>
      <c r="M55" s="37">
        <f t="shared" si="8"/>
        <v>241</v>
      </c>
      <c r="N55" s="38">
        <f t="shared" si="8"/>
        <v>90777.074760000003</v>
      </c>
      <c r="O55" s="37">
        <f t="shared" si="9"/>
        <v>318</v>
      </c>
      <c r="P55" s="38">
        <f t="shared" si="9"/>
        <v>113979.98680000001</v>
      </c>
      <c r="Q55" s="23"/>
      <c r="R55" s="24">
        <f>Q55*Тарифы!F15*$C$4</f>
        <v>0</v>
      </c>
      <c r="S55" s="23">
        <v>0</v>
      </c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/>
      <c r="X55" s="24">
        <f>W55*Тарифы!H15*$C$4</f>
        <v>0</v>
      </c>
      <c r="Y55" s="23">
        <v>305</v>
      </c>
      <c r="Z55" s="24">
        <f>Y55*Тарифы!I15*$C$4</f>
        <v>267537.08179999999</v>
      </c>
      <c r="AA55" s="37">
        <f t="shared" si="11"/>
        <v>305</v>
      </c>
      <c r="AB55" s="38">
        <f t="shared" si="11"/>
        <v>267537.08179999999</v>
      </c>
      <c r="AC55" s="40">
        <f t="shared" si="12"/>
        <v>381517.0686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>
        <v>77</v>
      </c>
      <c r="F56" s="24">
        <f>E56*Тарифы!C16*$C$4</f>
        <v>23202.912040000003</v>
      </c>
      <c r="G56" s="37">
        <f t="shared" si="7"/>
        <v>77</v>
      </c>
      <c r="H56" s="38">
        <f t="shared" si="7"/>
        <v>23202.912040000003</v>
      </c>
      <c r="I56" s="23"/>
      <c r="J56" s="24">
        <f>I56*Тарифы!D16*$C$4</f>
        <v>0</v>
      </c>
      <c r="K56" s="23">
        <v>278</v>
      </c>
      <c r="L56" s="24">
        <f>K56*Тарифы!E16*$C$4</f>
        <v>104713.80408</v>
      </c>
      <c r="M56" s="37">
        <f t="shared" si="8"/>
        <v>278</v>
      </c>
      <c r="N56" s="38">
        <f t="shared" si="8"/>
        <v>104713.80408</v>
      </c>
      <c r="O56" s="37">
        <f t="shared" si="9"/>
        <v>355</v>
      </c>
      <c r="P56" s="38">
        <f t="shared" si="9"/>
        <v>127916.71612</v>
      </c>
      <c r="Q56" s="23"/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/>
      <c r="X56" s="24">
        <f>W56*Тарифы!H16*$C$4</f>
        <v>0</v>
      </c>
      <c r="Y56" s="23">
        <v>337</v>
      </c>
      <c r="Z56" s="24">
        <f>Y56*Тарифы!I16*$C$4</f>
        <v>295606.54612000001</v>
      </c>
      <c r="AA56" s="37">
        <f t="shared" si="11"/>
        <v>337</v>
      </c>
      <c r="AB56" s="38">
        <f t="shared" si="11"/>
        <v>295606.54612000001</v>
      </c>
      <c r="AC56" s="40">
        <f t="shared" si="12"/>
        <v>423523.26224000001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/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/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/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/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/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/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/>
      <c r="J60" s="24">
        <f>I60*Тарифы!D20*$C$4</f>
        <v>0</v>
      </c>
      <c r="K60" s="23">
        <v>0</v>
      </c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/>
      <c r="R60" s="24">
        <f>Q60*Тарифы!F20*$C$4</f>
        <v>0</v>
      </c>
      <c r="S60" s="23">
        <v>0</v>
      </c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/>
      <c r="X60" s="24">
        <f>W60*Тарифы!H20*$C$4</f>
        <v>0</v>
      </c>
      <c r="Y60" s="23">
        <v>0</v>
      </c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>
        <v>0</v>
      </c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/>
      <c r="J61" s="24">
        <f>I61*Тарифы!D21*$C$4</f>
        <v>0</v>
      </c>
      <c r="K61" s="23">
        <v>0</v>
      </c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/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/>
      <c r="X61" s="24">
        <f>W61*Тарифы!H21*$C$4</f>
        <v>0</v>
      </c>
      <c r="Y61" s="23">
        <v>0</v>
      </c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>
        <v>14</v>
      </c>
      <c r="F62" s="24">
        <f>E62*Тарифы!C22*$C$4</f>
        <v>4418.1244799999995</v>
      </c>
      <c r="G62" s="37">
        <f t="shared" si="7"/>
        <v>14</v>
      </c>
      <c r="H62" s="38">
        <f t="shared" si="7"/>
        <v>4418.1244799999995</v>
      </c>
      <c r="I62" s="23"/>
      <c r="J62" s="24">
        <f>I62*Тарифы!D22*$C$4</f>
        <v>0</v>
      </c>
      <c r="K62" s="23">
        <v>56</v>
      </c>
      <c r="L62" s="24">
        <f>K62*Тарифы!E22*$C$4</f>
        <v>22090.6224</v>
      </c>
      <c r="M62" s="37">
        <f t="shared" si="8"/>
        <v>56</v>
      </c>
      <c r="N62" s="38">
        <f t="shared" si="8"/>
        <v>22090.6224</v>
      </c>
      <c r="O62" s="37">
        <f t="shared" si="9"/>
        <v>70</v>
      </c>
      <c r="P62" s="38">
        <f t="shared" si="9"/>
        <v>26508.746879999999</v>
      </c>
      <c r="Q62" s="23"/>
      <c r="R62" s="24">
        <f>Q62*Тарифы!F22*$C$4</f>
        <v>0</v>
      </c>
      <c r="S62" s="23">
        <v>0</v>
      </c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/>
      <c r="X62" s="24">
        <f>W62*Тарифы!H22*$C$4</f>
        <v>0</v>
      </c>
      <c r="Y62" s="23">
        <v>87</v>
      </c>
      <c r="Z62" s="24">
        <f>Y62*Тарифы!I22*$C$4</f>
        <v>99609.421560000003</v>
      </c>
      <c r="AA62" s="37">
        <f t="shared" si="11"/>
        <v>87</v>
      </c>
      <c r="AB62" s="38">
        <f t="shared" si="11"/>
        <v>99609.421560000003</v>
      </c>
      <c r="AC62" s="40">
        <f t="shared" si="12"/>
        <v>126118.16844000001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>
        <v>159</v>
      </c>
      <c r="F63" s="24">
        <f>E63*Тарифы!C23*$C$4</f>
        <v>38077.167359999999</v>
      </c>
      <c r="G63" s="37">
        <f t="shared" si="7"/>
        <v>159</v>
      </c>
      <c r="H63" s="38">
        <f t="shared" si="7"/>
        <v>38077.167359999999</v>
      </c>
      <c r="I63" s="23"/>
      <c r="J63" s="24">
        <f>I63*Тарифы!D23*$C$4</f>
        <v>0</v>
      </c>
      <c r="K63" s="23">
        <v>302</v>
      </c>
      <c r="L63" s="24">
        <f>K63*Тарифы!E23*$C$4</f>
        <v>90403.337600000013</v>
      </c>
      <c r="M63" s="37">
        <f t="shared" si="8"/>
        <v>302</v>
      </c>
      <c r="N63" s="38">
        <f t="shared" si="8"/>
        <v>90403.337600000013</v>
      </c>
      <c r="O63" s="37">
        <f t="shared" si="9"/>
        <v>461</v>
      </c>
      <c r="P63" s="38">
        <f t="shared" si="9"/>
        <v>128480.50496000002</v>
      </c>
      <c r="Q63" s="23"/>
      <c r="R63" s="24">
        <f>Q63*Тарифы!F23*$C$4</f>
        <v>0</v>
      </c>
      <c r="S63" s="23">
        <v>0</v>
      </c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/>
      <c r="X63" s="24">
        <f>W63*Тарифы!H23*$C$4</f>
        <v>0</v>
      </c>
      <c r="Y63" s="23">
        <v>821</v>
      </c>
      <c r="Z63" s="24">
        <f>Y63*Тарифы!I23*$C$4</f>
        <v>773220.85412000003</v>
      </c>
      <c r="AA63" s="37">
        <f t="shared" si="11"/>
        <v>821</v>
      </c>
      <c r="AB63" s="38">
        <f t="shared" si="11"/>
        <v>773220.85412000003</v>
      </c>
      <c r="AC63" s="40">
        <f t="shared" si="12"/>
        <v>901701.35908000008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>
        <v>59</v>
      </c>
      <c r="F64" s="24">
        <f>E64*Тарифы!C24*$C$4</f>
        <v>15233.922719999999</v>
      </c>
      <c r="G64" s="37">
        <f t="shared" si="7"/>
        <v>59</v>
      </c>
      <c r="H64" s="38">
        <f t="shared" si="7"/>
        <v>15233.922719999999</v>
      </c>
      <c r="I64" s="23"/>
      <c r="J64" s="24">
        <f>I64*Тарифы!D24*$C$4</f>
        <v>0</v>
      </c>
      <c r="K64" s="23">
        <v>429</v>
      </c>
      <c r="L64" s="24">
        <f>K64*Тарифы!E24*$C$4</f>
        <v>138460.86540000004</v>
      </c>
      <c r="M64" s="37">
        <f t="shared" si="8"/>
        <v>429</v>
      </c>
      <c r="N64" s="38">
        <f t="shared" si="8"/>
        <v>138460.86540000004</v>
      </c>
      <c r="O64" s="37">
        <f t="shared" si="9"/>
        <v>488</v>
      </c>
      <c r="P64" s="38">
        <f t="shared" si="9"/>
        <v>153694.78812000004</v>
      </c>
      <c r="Q64" s="23"/>
      <c r="R64" s="24">
        <f>Q64*Тарифы!F24*$C$4</f>
        <v>0</v>
      </c>
      <c r="S64" s="23">
        <v>0</v>
      </c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/>
      <c r="X64" s="24">
        <f>W64*Тарифы!H24*$C$4</f>
        <v>0</v>
      </c>
      <c r="Y64" s="23">
        <v>771</v>
      </c>
      <c r="Z64" s="24">
        <f>Y64*Тарифы!I24*$C$4</f>
        <v>726130.66812000005</v>
      </c>
      <c r="AA64" s="37">
        <f t="shared" si="11"/>
        <v>771</v>
      </c>
      <c r="AB64" s="38">
        <f t="shared" si="11"/>
        <v>726130.66812000005</v>
      </c>
      <c r="AC64" s="40">
        <f t="shared" si="12"/>
        <v>879825.45624000009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>
        <v>0</v>
      </c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/>
      <c r="J65" s="24">
        <f>I65*Тарифы!D25*$C$4</f>
        <v>0</v>
      </c>
      <c r="K65" s="23">
        <v>0</v>
      </c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/>
      <c r="X65" s="24">
        <f>W65*Тарифы!H25*$C$4</f>
        <v>0</v>
      </c>
      <c r="Y65" s="23">
        <v>0</v>
      </c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/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/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>
        <v>1857</v>
      </c>
      <c r="F67" s="24">
        <f>E67*Тарифы!C27*$C$4</f>
        <v>392576.55948</v>
      </c>
      <c r="G67" s="37">
        <f t="shared" si="7"/>
        <v>1857</v>
      </c>
      <c r="H67" s="38">
        <f t="shared" si="7"/>
        <v>392576.55948</v>
      </c>
      <c r="I67" s="23"/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1857</v>
      </c>
      <c r="P67" s="38">
        <f t="shared" si="9"/>
        <v>392576.55948</v>
      </c>
      <c r="Q67" s="23"/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/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392576.55948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5795</v>
      </c>
      <c r="F68" s="38">
        <f t="shared" si="13"/>
        <v>2003244.9817200007</v>
      </c>
      <c r="G68" s="37">
        <f t="shared" si="13"/>
        <v>5795</v>
      </c>
      <c r="H68" s="38">
        <f t="shared" si="13"/>
        <v>2003244.9817200007</v>
      </c>
      <c r="I68" s="37">
        <f t="shared" si="13"/>
        <v>0</v>
      </c>
      <c r="J68" s="38">
        <f t="shared" si="13"/>
        <v>0</v>
      </c>
      <c r="K68" s="37">
        <f t="shared" si="13"/>
        <v>2530</v>
      </c>
      <c r="L68" s="38">
        <f t="shared" si="13"/>
        <v>1070197.0675600001</v>
      </c>
      <c r="M68" s="37">
        <f t="shared" si="13"/>
        <v>2530</v>
      </c>
      <c r="N68" s="38">
        <f t="shared" si="13"/>
        <v>1070197.0675600001</v>
      </c>
      <c r="O68" s="37">
        <f t="shared" si="13"/>
        <v>8325</v>
      </c>
      <c r="P68" s="38">
        <f t="shared" si="13"/>
        <v>3073442.0492800004</v>
      </c>
      <c r="Q68" s="39">
        <f t="shared" si="13"/>
        <v>0</v>
      </c>
      <c r="R68" s="40">
        <f t="shared" si="13"/>
        <v>0</v>
      </c>
      <c r="S68" s="39">
        <f t="shared" si="13"/>
        <v>2029</v>
      </c>
      <c r="T68" s="40">
        <f t="shared" si="13"/>
        <v>1104302.9718800001</v>
      </c>
      <c r="U68" s="39">
        <f t="shared" si="13"/>
        <v>2029</v>
      </c>
      <c r="V68" s="40">
        <f t="shared" si="13"/>
        <v>1104302.9718800001</v>
      </c>
      <c r="W68" s="37">
        <f t="shared" si="13"/>
        <v>0</v>
      </c>
      <c r="X68" s="38">
        <f t="shared" si="13"/>
        <v>0</v>
      </c>
      <c r="Y68" s="37">
        <f t="shared" si="13"/>
        <v>6702</v>
      </c>
      <c r="Z68" s="38">
        <f t="shared" si="13"/>
        <v>7175206.3451999985</v>
      </c>
      <c r="AA68" s="37">
        <f t="shared" si="13"/>
        <v>6702</v>
      </c>
      <c r="AB68" s="38">
        <f t="shared" si="13"/>
        <v>7175206.3451999985</v>
      </c>
      <c r="AC68" s="40">
        <f t="shared" si="13"/>
        <v>11352951.366359999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150044</v>
      </c>
      <c r="G72" s="131" t="str">
        <f>VLOOKUP(F72,Списки!$A$1:$B$68,2,0)</f>
        <v>ГБУЗ "Дет. поликлиника №3"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0.91600000000000004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23</v>
      </c>
      <c r="F79" s="24">
        <f>F9+F44</f>
        <v>7829.7115199999998</v>
      </c>
      <c r="G79" s="37">
        <f>C79+E79</f>
        <v>23</v>
      </c>
      <c r="H79" s="38">
        <f>D79+F79</f>
        <v>7829.7115199999998</v>
      </c>
      <c r="I79" s="23">
        <f>I9+I44</f>
        <v>0</v>
      </c>
      <c r="J79" s="24">
        <f>J9+J44</f>
        <v>0</v>
      </c>
      <c r="K79" s="23">
        <f>K9+K44</f>
        <v>328</v>
      </c>
      <c r="L79" s="24">
        <f>L9+L44</f>
        <v>139573.11840000004</v>
      </c>
      <c r="M79" s="37">
        <f>I79+K79</f>
        <v>328</v>
      </c>
      <c r="N79" s="38">
        <f>J79+L79</f>
        <v>139573.11840000004</v>
      </c>
      <c r="O79" s="37">
        <f>G79+M79</f>
        <v>351</v>
      </c>
      <c r="P79" s="38">
        <f>H79+N79</f>
        <v>147402.82992000005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147</v>
      </c>
      <c r="Z79" s="24">
        <f>Z9+Z44</f>
        <v>150660.77628000005</v>
      </c>
      <c r="AA79" s="37">
        <f>W79+Y79</f>
        <v>147</v>
      </c>
      <c r="AB79" s="38">
        <f>X79+Z79</f>
        <v>150660.77628000005</v>
      </c>
      <c r="AC79" s="40">
        <f>P79+V79+AB79</f>
        <v>298063.6062000001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10233</v>
      </c>
      <c r="F80" s="24">
        <f t="shared" si="14"/>
        <v>4350207.9348000009</v>
      </c>
      <c r="G80" s="37">
        <f t="shared" ref="G80:H102" si="15">C80+E80</f>
        <v>10233</v>
      </c>
      <c r="H80" s="38">
        <f t="shared" si="15"/>
        <v>4350207.9348000009</v>
      </c>
      <c r="I80" s="23">
        <f t="shared" ref="I80:L95" si="16">I10+I45</f>
        <v>0</v>
      </c>
      <c r="J80" s="24">
        <f t="shared" si="16"/>
        <v>0</v>
      </c>
      <c r="K80" s="23">
        <f t="shared" si="16"/>
        <v>2822</v>
      </c>
      <c r="L80" s="24">
        <f t="shared" si="16"/>
        <v>1499608.2037599999</v>
      </c>
      <c r="M80" s="37">
        <f t="shared" ref="M80:N102" si="17">I80+K80</f>
        <v>2822</v>
      </c>
      <c r="N80" s="38">
        <f t="shared" si="17"/>
        <v>1499608.2037599999</v>
      </c>
      <c r="O80" s="37">
        <f t="shared" ref="O80:P102" si="18">G80+M80</f>
        <v>13055</v>
      </c>
      <c r="P80" s="38">
        <f t="shared" si="18"/>
        <v>5849816.1385600008</v>
      </c>
      <c r="Q80" s="23">
        <f t="shared" ref="Q80:T95" si="19">Q10+Q45</f>
        <v>0</v>
      </c>
      <c r="R80" s="24">
        <f t="shared" si="19"/>
        <v>0</v>
      </c>
      <c r="S80" s="23">
        <f t="shared" si="19"/>
        <v>6087</v>
      </c>
      <c r="T80" s="24">
        <f t="shared" si="19"/>
        <v>3312908.9156400003</v>
      </c>
      <c r="U80" s="39">
        <f t="shared" ref="U80:V102" si="20">Q80+S80</f>
        <v>6087</v>
      </c>
      <c r="V80" s="40">
        <f t="shared" si="20"/>
        <v>3312908.9156400003</v>
      </c>
      <c r="W80" s="23">
        <f t="shared" ref="W80:Z95" si="21">W10+W45</f>
        <v>0</v>
      </c>
      <c r="X80" s="24">
        <f t="shared" si="21"/>
        <v>0</v>
      </c>
      <c r="Y80" s="23">
        <f t="shared" si="21"/>
        <v>12300</v>
      </c>
      <c r="Z80" s="24">
        <f t="shared" si="21"/>
        <v>14196280.668000001</v>
      </c>
      <c r="AA80" s="37">
        <f t="shared" ref="AA80:AB102" si="22">W80+Y80</f>
        <v>12300</v>
      </c>
      <c r="AB80" s="38">
        <f t="shared" si="22"/>
        <v>14196280.668000001</v>
      </c>
      <c r="AC80" s="40">
        <f t="shared" ref="AC80:AC102" si="23">P80+V80+AB80</f>
        <v>23359005.722200003</v>
      </c>
    </row>
    <row r="81" spans="1:29">
      <c r="A81" s="41">
        <v>3</v>
      </c>
      <c r="B81" s="42" t="s">
        <v>70</v>
      </c>
      <c r="C81" s="21">
        <f t="shared" si="14"/>
        <v>0</v>
      </c>
      <c r="D81" s="22">
        <f t="shared" si="14"/>
        <v>0</v>
      </c>
      <c r="E81" s="23">
        <f t="shared" si="14"/>
        <v>0</v>
      </c>
      <c r="F81" s="24">
        <f t="shared" si="14"/>
        <v>0</v>
      </c>
      <c r="G81" s="37">
        <f t="shared" si="15"/>
        <v>0</v>
      </c>
      <c r="H81" s="38">
        <f t="shared" si="15"/>
        <v>0</v>
      </c>
      <c r="I81" s="23">
        <f t="shared" si="16"/>
        <v>0</v>
      </c>
      <c r="J81" s="24">
        <f t="shared" si="16"/>
        <v>0</v>
      </c>
      <c r="K81" s="23">
        <f t="shared" si="16"/>
        <v>0</v>
      </c>
      <c r="L81" s="24">
        <f t="shared" si="16"/>
        <v>0</v>
      </c>
      <c r="M81" s="37">
        <f t="shared" si="17"/>
        <v>0</v>
      </c>
      <c r="N81" s="38">
        <f t="shared" si="17"/>
        <v>0</v>
      </c>
      <c r="O81" s="37">
        <f t="shared" si="18"/>
        <v>0</v>
      </c>
      <c r="P81" s="38">
        <f t="shared" si="18"/>
        <v>0</v>
      </c>
      <c r="Q81" s="23">
        <f t="shared" si="19"/>
        <v>0</v>
      </c>
      <c r="R81" s="24">
        <f t="shared" si="19"/>
        <v>0</v>
      </c>
      <c r="S81" s="23">
        <f t="shared" si="19"/>
        <v>0</v>
      </c>
      <c r="T81" s="24">
        <f t="shared" si="19"/>
        <v>0</v>
      </c>
      <c r="U81" s="39">
        <f t="shared" si="20"/>
        <v>0</v>
      </c>
      <c r="V81" s="40">
        <f t="shared" si="20"/>
        <v>0</v>
      </c>
      <c r="W81" s="23">
        <f t="shared" si="21"/>
        <v>0</v>
      </c>
      <c r="X81" s="24">
        <f t="shared" si="21"/>
        <v>0</v>
      </c>
      <c r="Y81" s="23">
        <f t="shared" si="21"/>
        <v>0</v>
      </c>
      <c r="Z81" s="24">
        <f t="shared" si="21"/>
        <v>0</v>
      </c>
      <c r="AA81" s="37">
        <f t="shared" si="22"/>
        <v>0</v>
      </c>
      <c r="AB81" s="38">
        <f t="shared" si="22"/>
        <v>0</v>
      </c>
      <c r="AC81" s="40">
        <f t="shared" si="23"/>
        <v>0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35</v>
      </c>
      <c r="F86" s="24">
        <f t="shared" si="14"/>
        <v>25907.044800000003</v>
      </c>
      <c r="G86" s="37">
        <f t="shared" si="15"/>
        <v>35</v>
      </c>
      <c r="H86" s="38">
        <f t="shared" si="15"/>
        <v>25907.044800000003</v>
      </c>
      <c r="I86" s="23">
        <f t="shared" si="16"/>
        <v>0</v>
      </c>
      <c r="J86" s="24">
        <f t="shared" si="16"/>
        <v>0</v>
      </c>
      <c r="K86" s="23">
        <f t="shared" si="16"/>
        <v>0</v>
      </c>
      <c r="L86" s="24">
        <f t="shared" si="16"/>
        <v>0</v>
      </c>
      <c r="M86" s="37">
        <f t="shared" si="17"/>
        <v>0</v>
      </c>
      <c r="N86" s="38">
        <f t="shared" si="17"/>
        <v>0</v>
      </c>
      <c r="O86" s="37">
        <f t="shared" si="18"/>
        <v>35</v>
      </c>
      <c r="P86" s="38">
        <f t="shared" si="18"/>
        <v>25907.044800000003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0</v>
      </c>
      <c r="Z86" s="24">
        <f t="shared" si="21"/>
        <v>0</v>
      </c>
      <c r="AA86" s="37">
        <f t="shared" si="22"/>
        <v>0</v>
      </c>
      <c r="AB86" s="38">
        <f t="shared" si="22"/>
        <v>0</v>
      </c>
      <c r="AC86" s="40">
        <f t="shared" si="23"/>
        <v>25907.044800000003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267</v>
      </c>
      <c r="F88" s="24">
        <f t="shared" si="14"/>
        <v>94360.769039999985</v>
      </c>
      <c r="G88" s="37">
        <f t="shared" si="15"/>
        <v>267</v>
      </c>
      <c r="H88" s="38">
        <f t="shared" si="15"/>
        <v>94360.769039999985</v>
      </c>
      <c r="I88" s="23">
        <f t="shared" si="16"/>
        <v>0</v>
      </c>
      <c r="J88" s="24">
        <f t="shared" si="16"/>
        <v>0</v>
      </c>
      <c r="K88" s="23">
        <f t="shared" si="16"/>
        <v>505</v>
      </c>
      <c r="L88" s="24">
        <f t="shared" si="16"/>
        <v>223093.08239999996</v>
      </c>
      <c r="M88" s="37">
        <f t="shared" si="17"/>
        <v>505</v>
      </c>
      <c r="N88" s="38">
        <f t="shared" si="17"/>
        <v>223093.08239999996</v>
      </c>
      <c r="O88" s="37">
        <f t="shared" si="18"/>
        <v>772</v>
      </c>
      <c r="P88" s="38">
        <f t="shared" si="18"/>
        <v>317453.85143999994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0</v>
      </c>
      <c r="X88" s="24">
        <f t="shared" si="21"/>
        <v>0</v>
      </c>
      <c r="Y88" s="23">
        <f t="shared" si="21"/>
        <v>443</v>
      </c>
      <c r="Z88" s="24">
        <f t="shared" si="21"/>
        <v>441761.10620000004</v>
      </c>
      <c r="AA88" s="37">
        <f t="shared" si="22"/>
        <v>443</v>
      </c>
      <c r="AB88" s="38">
        <f t="shared" si="22"/>
        <v>441761.10620000004</v>
      </c>
      <c r="AC88" s="40">
        <f t="shared" si="23"/>
        <v>759214.95763999992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95</v>
      </c>
      <c r="F89" s="24">
        <f t="shared" si="14"/>
        <v>40730.581200000001</v>
      </c>
      <c r="G89" s="37">
        <f t="shared" si="15"/>
        <v>95</v>
      </c>
      <c r="H89" s="38">
        <f t="shared" si="15"/>
        <v>40730.581200000001</v>
      </c>
      <c r="I89" s="23">
        <f t="shared" si="16"/>
        <v>0</v>
      </c>
      <c r="J89" s="24">
        <f t="shared" si="16"/>
        <v>0</v>
      </c>
      <c r="K89" s="23">
        <f t="shared" si="16"/>
        <v>13</v>
      </c>
      <c r="L89" s="24">
        <f t="shared" si="16"/>
        <v>6967.1326400000007</v>
      </c>
      <c r="M89" s="37">
        <f t="shared" si="17"/>
        <v>13</v>
      </c>
      <c r="N89" s="38">
        <f t="shared" si="17"/>
        <v>6967.1326400000007</v>
      </c>
      <c r="O89" s="37">
        <f t="shared" si="18"/>
        <v>108</v>
      </c>
      <c r="P89" s="38">
        <f t="shared" si="18"/>
        <v>47697.713840000004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242</v>
      </c>
      <c r="Z89" s="24">
        <f t="shared" si="21"/>
        <v>239088.76904000001</v>
      </c>
      <c r="AA89" s="37">
        <f t="shared" si="22"/>
        <v>242</v>
      </c>
      <c r="AB89" s="38">
        <f t="shared" si="22"/>
        <v>239088.76904000001</v>
      </c>
      <c r="AC89" s="40">
        <f t="shared" si="23"/>
        <v>286786.48288000003</v>
      </c>
    </row>
    <row r="90" spans="1:29">
      <c r="A90" s="41">
        <v>12</v>
      </c>
      <c r="B90" s="42" t="s">
        <v>79</v>
      </c>
      <c r="C90" s="21">
        <f t="shared" si="14"/>
        <v>0</v>
      </c>
      <c r="D90" s="22">
        <f t="shared" si="14"/>
        <v>0</v>
      </c>
      <c r="E90" s="23">
        <f t="shared" si="14"/>
        <v>227</v>
      </c>
      <c r="F90" s="24">
        <f t="shared" si="14"/>
        <v>68403.390040000013</v>
      </c>
      <c r="G90" s="37">
        <f t="shared" si="15"/>
        <v>227</v>
      </c>
      <c r="H90" s="38">
        <f t="shared" si="15"/>
        <v>68403.390040000013</v>
      </c>
      <c r="I90" s="23">
        <f t="shared" si="16"/>
        <v>0</v>
      </c>
      <c r="J90" s="24">
        <f t="shared" si="16"/>
        <v>0</v>
      </c>
      <c r="K90" s="23">
        <f t="shared" si="16"/>
        <v>721</v>
      </c>
      <c r="L90" s="24">
        <f t="shared" si="16"/>
        <v>271577.88756</v>
      </c>
      <c r="M90" s="37">
        <f t="shared" si="17"/>
        <v>721</v>
      </c>
      <c r="N90" s="38">
        <f t="shared" si="17"/>
        <v>271577.88756</v>
      </c>
      <c r="O90" s="37">
        <f t="shared" si="18"/>
        <v>948</v>
      </c>
      <c r="P90" s="38">
        <f t="shared" si="18"/>
        <v>339981.27760000003</v>
      </c>
      <c r="Q90" s="23">
        <f t="shared" si="19"/>
        <v>0</v>
      </c>
      <c r="R90" s="24">
        <f t="shared" si="19"/>
        <v>0</v>
      </c>
      <c r="S90" s="23">
        <f t="shared" si="19"/>
        <v>0</v>
      </c>
      <c r="T90" s="24">
        <f t="shared" si="19"/>
        <v>0</v>
      </c>
      <c r="U90" s="39">
        <f t="shared" si="20"/>
        <v>0</v>
      </c>
      <c r="V90" s="40">
        <f t="shared" si="20"/>
        <v>0</v>
      </c>
      <c r="W90" s="23">
        <f t="shared" si="21"/>
        <v>0</v>
      </c>
      <c r="X90" s="24">
        <f t="shared" si="21"/>
        <v>0</v>
      </c>
      <c r="Y90" s="23">
        <f t="shared" si="21"/>
        <v>909</v>
      </c>
      <c r="Z90" s="24">
        <f t="shared" si="21"/>
        <v>797348.22084000008</v>
      </c>
      <c r="AA90" s="37">
        <f t="shared" si="22"/>
        <v>909</v>
      </c>
      <c r="AB90" s="38">
        <f t="shared" si="22"/>
        <v>797348.22084000008</v>
      </c>
      <c r="AC90" s="40">
        <f t="shared" si="23"/>
        <v>1137329.4984400002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232</v>
      </c>
      <c r="F91" s="24">
        <f t="shared" si="14"/>
        <v>69910.072640000013</v>
      </c>
      <c r="G91" s="37">
        <f t="shared" si="15"/>
        <v>232</v>
      </c>
      <c r="H91" s="38">
        <f t="shared" si="15"/>
        <v>69910.072640000013</v>
      </c>
      <c r="I91" s="23">
        <f t="shared" si="16"/>
        <v>0</v>
      </c>
      <c r="J91" s="24">
        <f t="shared" si="16"/>
        <v>0</v>
      </c>
      <c r="K91" s="23">
        <f t="shared" si="16"/>
        <v>832</v>
      </c>
      <c r="L91" s="24">
        <f t="shared" si="16"/>
        <v>313388.07552000001</v>
      </c>
      <c r="M91" s="37">
        <f t="shared" si="17"/>
        <v>832</v>
      </c>
      <c r="N91" s="38">
        <f t="shared" si="17"/>
        <v>313388.07552000001</v>
      </c>
      <c r="O91" s="37">
        <f t="shared" si="18"/>
        <v>1064</v>
      </c>
      <c r="P91" s="38">
        <f t="shared" si="18"/>
        <v>383298.14816000004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1007</v>
      </c>
      <c r="Z91" s="24">
        <f t="shared" si="21"/>
        <v>883310.95531999995</v>
      </c>
      <c r="AA91" s="37">
        <f t="shared" si="22"/>
        <v>1007</v>
      </c>
      <c r="AB91" s="38">
        <f t="shared" si="22"/>
        <v>883310.95531999995</v>
      </c>
      <c r="AC91" s="40">
        <f t="shared" si="23"/>
        <v>1266609.10348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17"/>
        <v>0</v>
      </c>
      <c r="N96" s="38">
        <f t="shared" si="17"/>
        <v>0</v>
      </c>
      <c r="O96" s="37">
        <f t="shared" si="18"/>
        <v>0</v>
      </c>
      <c r="P96" s="38">
        <f t="shared" si="18"/>
        <v>0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0</v>
      </c>
      <c r="Z96" s="24">
        <f t="shared" si="27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39</v>
      </c>
      <c r="F97" s="24">
        <f t="shared" si="24"/>
        <v>12307.63248</v>
      </c>
      <c r="G97" s="37">
        <f t="shared" si="15"/>
        <v>39</v>
      </c>
      <c r="H97" s="38">
        <f t="shared" si="15"/>
        <v>12307.63248</v>
      </c>
      <c r="I97" s="23">
        <f t="shared" si="25"/>
        <v>0</v>
      </c>
      <c r="J97" s="24">
        <f t="shared" si="25"/>
        <v>0</v>
      </c>
      <c r="K97" s="23">
        <f t="shared" si="25"/>
        <v>166</v>
      </c>
      <c r="L97" s="24">
        <f t="shared" si="25"/>
        <v>65482.916400000002</v>
      </c>
      <c r="M97" s="37">
        <f t="shared" si="17"/>
        <v>166</v>
      </c>
      <c r="N97" s="38">
        <f t="shared" si="17"/>
        <v>65482.916400000002</v>
      </c>
      <c r="O97" s="37">
        <f t="shared" si="18"/>
        <v>205</v>
      </c>
      <c r="P97" s="38">
        <f t="shared" si="18"/>
        <v>77790.548880000002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0</v>
      </c>
      <c r="X97" s="24">
        <f t="shared" si="27"/>
        <v>0</v>
      </c>
      <c r="Y97" s="23">
        <f t="shared" si="27"/>
        <v>253</v>
      </c>
      <c r="Z97" s="24">
        <f t="shared" si="27"/>
        <v>289668.77763999999</v>
      </c>
      <c r="AA97" s="37">
        <f t="shared" si="22"/>
        <v>253</v>
      </c>
      <c r="AB97" s="38">
        <f t="shared" si="22"/>
        <v>289668.77763999999</v>
      </c>
      <c r="AC97" s="40">
        <f t="shared" si="23"/>
        <v>367459.32652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476</v>
      </c>
      <c r="F98" s="24">
        <f t="shared" si="24"/>
        <v>113992.02304</v>
      </c>
      <c r="G98" s="37">
        <f t="shared" si="15"/>
        <v>476</v>
      </c>
      <c r="H98" s="38">
        <f t="shared" si="15"/>
        <v>113992.02304</v>
      </c>
      <c r="I98" s="23">
        <f t="shared" si="25"/>
        <v>0</v>
      </c>
      <c r="J98" s="24">
        <f t="shared" si="25"/>
        <v>0</v>
      </c>
      <c r="K98" s="23">
        <f t="shared" si="25"/>
        <v>905</v>
      </c>
      <c r="L98" s="24">
        <f t="shared" si="25"/>
        <v>270910.66399999999</v>
      </c>
      <c r="M98" s="37">
        <f t="shared" si="17"/>
        <v>905</v>
      </c>
      <c r="N98" s="38">
        <f t="shared" si="17"/>
        <v>270910.66399999999</v>
      </c>
      <c r="O98" s="37">
        <f t="shared" si="18"/>
        <v>1381</v>
      </c>
      <c r="P98" s="38">
        <f t="shared" si="18"/>
        <v>384902.68703999999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0</v>
      </c>
      <c r="X98" s="24">
        <f t="shared" si="27"/>
        <v>0</v>
      </c>
      <c r="Y98" s="23">
        <f t="shared" si="27"/>
        <v>2450</v>
      </c>
      <c r="Z98" s="24">
        <f t="shared" si="27"/>
        <v>2307419.1140000001</v>
      </c>
      <c r="AA98" s="37">
        <f t="shared" si="22"/>
        <v>2450</v>
      </c>
      <c r="AB98" s="38">
        <f t="shared" si="22"/>
        <v>2307419.1140000001</v>
      </c>
      <c r="AC98" s="40">
        <f t="shared" si="23"/>
        <v>2692321.8010400003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179</v>
      </c>
      <c r="F99" s="24">
        <f t="shared" si="24"/>
        <v>46218.172319999998</v>
      </c>
      <c r="G99" s="37">
        <f t="shared" si="15"/>
        <v>179</v>
      </c>
      <c r="H99" s="38">
        <f t="shared" si="15"/>
        <v>46218.172319999998</v>
      </c>
      <c r="I99" s="23">
        <f t="shared" si="25"/>
        <v>0</v>
      </c>
      <c r="J99" s="24">
        <f t="shared" si="25"/>
        <v>0</v>
      </c>
      <c r="K99" s="23">
        <f t="shared" si="25"/>
        <v>1285</v>
      </c>
      <c r="L99" s="24">
        <f t="shared" si="25"/>
        <v>414737.09100000013</v>
      </c>
      <c r="M99" s="37">
        <f t="shared" si="17"/>
        <v>1285</v>
      </c>
      <c r="N99" s="38">
        <f t="shared" si="17"/>
        <v>414737.09100000013</v>
      </c>
      <c r="O99" s="37">
        <f t="shared" si="18"/>
        <v>1464</v>
      </c>
      <c r="P99" s="38">
        <f t="shared" si="18"/>
        <v>460955.26332000014</v>
      </c>
      <c r="Q99" s="23">
        <f t="shared" si="26"/>
        <v>0</v>
      </c>
      <c r="R99" s="24">
        <f t="shared" si="26"/>
        <v>0</v>
      </c>
      <c r="S99" s="23">
        <f t="shared" si="26"/>
        <v>0</v>
      </c>
      <c r="T99" s="24">
        <f t="shared" si="26"/>
        <v>0</v>
      </c>
      <c r="U99" s="39">
        <f t="shared" si="20"/>
        <v>0</v>
      </c>
      <c r="V99" s="40">
        <f t="shared" si="20"/>
        <v>0</v>
      </c>
      <c r="W99" s="23">
        <f t="shared" si="27"/>
        <v>0</v>
      </c>
      <c r="X99" s="24">
        <f t="shared" si="27"/>
        <v>0</v>
      </c>
      <c r="Y99" s="23">
        <f t="shared" si="27"/>
        <v>2304</v>
      </c>
      <c r="Z99" s="24">
        <f t="shared" si="27"/>
        <v>2169915.7708800002</v>
      </c>
      <c r="AA99" s="37">
        <f t="shared" si="22"/>
        <v>2304</v>
      </c>
      <c r="AB99" s="38">
        <f t="shared" si="22"/>
        <v>2169915.7708800002</v>
      </c>
      <c r="AC99" s="40">
        <f t="shared" si="23"/>
        <v>2630871.0342000006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5570</v>
      </c>
      <c r="F102" s="24">
        <f t="shared" si="24"/>
        <v>1177518.2748</v>
      </c>
      <c r="G102" s="37">
        <f t="shared" si="15"/>
        <v>5570</v>
      </c>
      <c r="H102" s="38">
        <f t="shared" si="15"/>
        <v>1177518.2748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5570</v>
      </c>
      <c r="P102" s="38">
        <f t="shared" si="18"/>
        <v>1177518.2748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1177518.2748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17376</v>
      </c>
      <c r="F103" s="38">
        <f t="shared" si="28"/>
        <v>6007385.6066800011</v>
      </c>
      <c r="G103" s="37">
        <f t="shared" si="28"/>
        <v>17376</v>
      </c>
      <c r="H103" s="38">
        <f t="shared" si="28"/>
        <v>6007385.6066800011</v>
      </c>
      <c r="I103" s="37">
        <f t="shared" si="28"/>
        <v>0</v>
      </c>
      <c r="J103" s="38">
        <f t="shared" si="28"/>
        <v>0</v>
      </c>
      <c r="K103" s="37">
        <f t="shared" si="28"/>
        <v>7577</v>
      </c>
      <c r="L103" s="38">
        <f t="shared" si="28"/>
        <v>3205338.1716799997</v>
      </c>
      <c r="M103" s="37">
        <f t="shared" si="28"/>
        <v>7577</v>
      </c>
      <c r="N103" s="38">
        <f t="shared" si="28"/>
        <v>3205338.1716799997</v>
      </c>
      <c r="O103" s="37">
        <f t="shared" si="28"/>
        <v>24953</v>
      </c>
      <c r="P103" s="38">
        <f t="shared" si="28"/>
        <v>9212723.7783600017</v>
      </c>
      <c r="Q103" s="39">
        <f t="shared" si="28"/>
        <v>0</v>
      </c>
      <c r="R103" s="40">
        <f t="shared" si="28"/>
        <v>0</v>
      </c>
      <c r="S103" s="39">
        <f t="shared" si="28"/>
        <v>6087</v>
      </c>
      <c r="T103" s="40">
        <f t="shared" si="28"/>
        <v>3312908.9156400003</v>
      </c>
      <c r="U103" s="39">
        <f t="shared" si="28"/>
        <v>6087</v>
      </c>
      <c r="V103" s="40">
        <f t="shared" si="28"/>
        <v>3312908.9156400003</v>
      </c>
      <c r="W103" s="37">
        <f t="shared" si="28"/>
        <v>0</v>
      </c>
      <c r="X103" s="38">
        <f t="shared" si="28"/>
        <v>0</v>
      </c>
      <c r="Y103" s="37">
        <f t="shared" si="28"/>
        <v>20055</v>
      </c>
      <c r="Z103" s="38">
        <f t="shared" si="28"/>
        <v>21475454.158200003</v>
      </c>
      <c r="AA103" s="37">
        <f t="shared" si="28"/>
        <v>20055</v>
      </c>
      <c r="AB103" s="38">
        <f t="shared" si="28"/>
        <v>21475454.158200003</v>
      </c>
      <c r="AC103" s="40">
        <f t="shared" si="28"/>
        <v>34001086.852200001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103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150045</v>
      </c>
      <c r="G2" s="131" t="str">
        <f>VLOOKUP(F2,Списки!$A$1:$B$68,2,0)</f>
        <v>ГБУЗ "Дет. поликлиника №4"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0.91600000000000004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>
        <v>189</v>
      </c>
      <c r="F9" s="24">
        <f>E9*Тарифы!C4*$C$4</f>
        <v>64339.803359999998</v>
      </c>
      <c r="G9" s="37">
        <f>C9+E9</f>
        <v>189</v>
      </c>
      <c r="H9" s="38">
        <f>D9+F9</f>
        <v>64339.803359999998</v>
      </c>
      <c r="I9" s="23"/>
      <c r="J9" s="24">
        <f>I9*Тарифы!D4*$C$4</f>
        <v>0</v>
      </c>
      <c r="K9" s="23">
        <v>318</v>
      </c>
      <c r="L9" s="24">
        <f>K9*Тарифы!E4*$C$4</f>
        <v>135317.84039999999</v>
      </c>
      <c r="M9" s="37">
        <f>I9+K9</f>
        <v>318</v>
      </c>
      <c r="N9" s="38">
        <f>J9+L9</f>
        <v>135317.84039999999</v>
      </c>
      <c r="O9" s="37">
        <f>G9+M9</f>
        <v>507</v>
      </c>
      <c r="P9" s="38">
        <f>H9+N9</f>
        <v>199657.64375999998</v>
      </c>
      <c r="Q9" s="23"/>
      <c r="R9" s="24">
        <f>Q9*Тарифы!F4*$C$4</f>
        <v>0</v>
      </c>
      <c r="S9" s="23">
        <v>16</v>
      </c>
      <c r="T9" s="24">
        <f>S9*Тарифы!G4*$C$4</f>
        <v>6973.3248000000003</v>
      </c>
      <c r="U9" s="39">
        <f>Q9+S9</f>
        <v>16</v>
      </c>
      <c r="V9" s="40">
        <f>R9+T9</f>
        <v>6973.3248000000003</v>
      </c>
      <c r="W9" s="23"/>
      <c r="X9" s="24">
        <f>W9*Тарифы!H4*$C$4</f>
        <v>0</v>
      </c>
      <c r="Y9" s="23">
        <v>734</v>
      </c>
      <c r="Z9" s="24">
        <f>Y9*Тарифы!I4*$C$4</f>
        <v>752278.97816000017</v>
      </c>
      <c r="AA9" s="37">
        <f>W9+Y9</f>
        <v>734</v>
      </c>
      <c r="AB9" s="38">
        <f>X9+Z9</f>
        <v>752278.97816000017</v>
      </c>
      <c r="AC9" s="40">
        <f>P9+V9+AB9</f>
        <v>958909.94672000012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>
        <v>10824</v>
      </c>
      <c r="F10" s="24">
        <f>E10*Тарифы!C5*$C$4</f>
        <v>4601451.2544000009</v>
      </c>
      <c r="G10" s="37">
        <f t="shared" ref="G10:H32" si="0">C10+E10</f>
        <v>10824</v>
      </c>
      <c r="H10" s="38">
        <f t="shared" si="0"/>
        <v>4601451.2544000009</v>
      </c>
      <c r="I10" s="23"/>
      <c r="J10" s="24">
        <f>I10*Тарифы!D5*$C$4</f>
        <v>0</v>
      </c>
      <c r="K10" s="23">
        <v>2598</v>
      </c>
      <c r="L10" s="24">
        <f>K10*Тарифы!E5*$C$4</f>
        <v>1380574.80984</v>
      </c>
      <c r="M10" s="37">
        <f t="shared" ref="M10:N32" si="1">I10+K10</f>
        <v>2598</v>
      </c>
      <c r="N10" s="38">
        <f t="shared" si="1"/>
        <v>1380574.80984</v>
      </c>
      <c r="O10" s="37">
        <f t="shared" ref="O10:P32" si="2">G10+M10</f>
        <v>13422</v>
      </c>
      <c r="P10" s="38">
        <f t="shared" si="2"/>
        <v>5982026.0642400011</v>
      </c>
      <c r="Q10" s="23"/>
      <c r="R10" s="24">
        <f>Q10*Тарифы!F5*$C$4</f>
        <v>0</v>
      </c>
      <c r="S10" s="23">
        <v>4037</v>
      </c>
      <c r="T10" s="24">
        <f>S10*Тарифы!G5*$C$4</f>
        <v>2197176.4896400003</v>
      </c>
      <c r="U10" s="39">
        <f t="shared" ref="U10:V32" si="3">Q10+S10</f>
        <v>4037</v>
      </c>
      <c r="V10" s="40">
        <f t="shared" si="3"/>
        <v>2197176.4896400003</v>
      </c>
      <c r="W10" s="23"/>
      <c r="X10" s="24">
        <f>W10*Тарифы!H5*$C$4</f>
        <v>0</v>
      </c>
      <c r="Y10" s="23">
        <v>11037</v>
      </c>
      <c r="Z10" s="24">
        <f>Y10*Тарифы!I5*$C$4</f>
        <v>12738565.018920001</v>
      </c>
      <c r="AA10" s="37">
        <f t="shared" ref="AA10:AB32" si="4">W10+Y10</f>
        <v>11037</v>
      </c>
      <c r="AB10" s="38">
        <f t="shared" si="4"/>
        <v>12738565.018920001</v>
      </c>
      <c r="AC10" s="40">
        <f t="shared" ref="AC10:AC32" si="5">P10+V10+AB10</f>
        <v>20917767.572800003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>
        <v>0</v>
      </c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/>
      <c r="J11" s="24">
        <f>I11*Тарифы!D6*$C$4</f>
        <v>0</v>
      </c>
      <c r="K11" s="23">
        <v>0</v>
      </c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23"/>
      <c r="R11" s="24">
        <f>Q11*Тарифы!F6*$C$4</f>
        <v>0</v>
      </c>
      <c r="S11" s="23">
        <v>0</v>
      </c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/>
      <c r="X11" s="24">
        <f>W11*Тарифы!H6*$C$4</f>
        <v>0</v>
      </c>
      <c r="Y11" s="23">
        <v>0</v>
      </c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/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/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/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/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/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/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/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/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/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>
        <v>45</v>
      </c>
      <c r="F15" s="24">
        <f>E15*Тарифы!C10*$C$4</f>
        <v>19130.202000000001</v>
      </c>
      <c r="G15" s="37">
        <f t="shared" si="0"/>
        <v>45</v>
      </c>
      <c r="H15" s="38">
        <f t="shared" si="0"/>
        <v>19130.202000000001</v>
      </c>
      <c r="I15" s="23"/>
      <c r="J15" s="24">
        <f>I15*Тарифы!D10*$C$4</f>
        <v>0</v>
      </c>
      <c r="K15" s="23">
        <v>296</v>
      </c>
      <c r="L15" s="24">
        <f>K15*Тарифы!E10*$C$4</f>
        <v>157294.12768000001</v>
      </c>
      <c r="M15" s="37">
        <f t="shared" si="1"/>
        <v>296</v>
      </c>
      <c r="N15" s="38">
        <f t="shared" si="1"/>
        <v>157294.12768000001</v>
      </c>
      <c r="O15" s="37">
        <f t="shared" si="2"/>
        <v>341</v>
      </c>
      <c r="P15" s="38">
        <f t="shared" si="2"/>
        <v>176424.32968</v>
      </c>
      <c r="Q15" s="23"/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/>
      <c r="X15" s="24">
        <f>W15*Тарифы!H10*$C$4</f>
        <v>0</v>
      </c>
      <c r="Y15" s="23">
        <v>616</v>
      </c>
      <c r="Z15" s="24">
        <f>Y15*Тарифы!I10*$C$4</f>
        <v>710968.20256000001</v>
      </c>
      <c r="AA15" s="37">
        <f t="shared" si="4"/>
        <v>616</v>
      </c>
      <c r="AB15" s="38">
        <f t="shared" si="4"/>
        <v>710968.20256000001</v>
      </c>
      <c r="AC15" s="40">
        <f t="shared" si="5"/>
        <v>887392.53223999997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>
        <v>80</v>
      </c>
      <c r="F16" s="24">
        <f>E16*Тарифы!C11*$C$4</f>
        <v>59216.102400000003</v>
      </c>
      <c r="G16" s="37">
        <f t="shared" si="0"/>
        <v>80</v>
      </c>
      <c r="H16" s="38">
        <f t="shared" si="0"/>
        <v>59216.102400000003</v>
      </c>
      <c r="I16" s="23"/>
      <c r="J16" s="24">
        <f>I16*Тарифы!D11*$C$4</f>
        <v>0</v>
      </c>
      <c r="K16" s="23">
        <v>224</v>
      </c>
      <c r="L16" s="24">
        <f>K16*Тарифы!E11*$C$4</f>
        <v>207256.3584</v>
      </c>
      <c r="M16" s="37">
        <f t="shared" si="1"/>
        <v>224</v>
      </c>
      <c r="N16" s="38">
        <f t="shared" si="1"/>
        <v>207256.3584</v>
      </c>
      <c r="O16" s="37">
        <f t="shared" si="2"/>
        <v>304</v>
      </c>
      <c r="P16" s="38">
        <f t="shared" si="2"/>
        <v>266472.4608</v>
      </c>
      <c r="Q16" s="23"/>
      <c r="R16" s="24">
        <f>Q16*Тарифы!F11*$C$4</f>
        <v>0</v>
      </c>
      <c r="S16" s="23">
        <v>7</v>
      </c>
      <c r="T16" s="24">
        <f>S16*Тарифы!G11*$C$4</f>
        <v>6633.5346</v>
      </c>
      <c r="U16" s="39">
        <f t="shared" si="3"/>
        <v>7</v>
      </c>
      <c r="V16" s="40">
        <f t="shared" si="3"/>
        <v>6633.5346</v>
      </c>
      <c r="W16" s="23"/>
      <c r="X16" s="24">
        <f>W16*Тарифы!H11*$C$4</f>
        <v>0</v>
      </c>
      <c r="Y16" s="23">
        <v>259</v>
      </c>
      <c r="Z16" s="24">
        <f>Y16*Тарифы!I11*$C$4</f>
        <v>461548.71224000002</v>
      </c>
      <c r="AA16" s="37">
        <f t="shared" si="4"/>
        <v>259</v>
      </c>
      <c r="AB16" s="38">
        <f t="shared" si="4"/>
        <v>461548.71224000002</v>
      </c>
      <c r="AC16" s="40">
        <f t="shared" si="5"/>
        <v>734654.70764000004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>
        <v>176</v>
      </c>
      <c r="F17" s="24">
        <f>E17*Тарифы!C12*$C$4</f>
        <v>100856.72960000001</v>
      </c>
      <c r="G17" s="37">
        <f t="shared" si="0"/>
        <v>176</v>
      </c>
      <c r="H17" s="38">
        <f t="shared" si="0"/>
        <v>100856.72960000001</v>
      </c>
      <c r="I17" s="23"/>
      <c r="J17" s="24">
        <f>I17*Тарифы!D12*$C$4</f>
        <v>0</v>
      </c>
      <c r="K17" s="23">
        <v>240</v>
      </c>
      <c r="L17" s="24">
        <f>K17*Тарифы!E12*$C$4</f>
        <v>171914.88</v>
      </c>
      <c r="M17" s="37">
        <f t="shared" si="1"/>
        <v>240</v>
      </c>
      <c r="N17" s="38">
        <f t="shared" si="1"/>
        <v>171914.88</v>
      </c>
      <c r="O17" s="37">
        <f t="shared" si="2"/>
        <v>416</v>
      </c>
      <c r="P17" s="38">
        <f t="shared" si="2"/>
        <v>272771.60960000003</v>
      </c>
      <c r="Q17" s="23"/>
      <c r="R17" s="24">
        <f>Q17*Тарифы!F12*$C$4</f>
        <v>0</v>
      </c>
      <c r="S17" s="23">
        <v>32</v>
      </c>
      <c r="T17" s="24">
        <f>S17*Тарифы!G12*$C$4</f>
        <v>23477.153280000002</v>
      </c>
      <c r="U17" s="39">
        <f t="shared" si="3"/>
        <v>32</v>
      </c>
      <c r="V17" s="40">
        <f t="shared" si="3"/>
        <v>23477.153280000002</v>
      </c>
      <c r="W17" s="23"/>
      <c r="X17" s="24">
        <f>W17*Тарифы!H12*$C$4</f>
        <v>0</v>
      </c>
      <c r="Y17" s="23">
        <v>661</v>
      </c>
      <c r="Z17" s="24">
        <f>Y17*Тарифы!I12*$C$4</f>
        <v>958214.20808000001</v>
      </c>
      <c r="AA17" s="37">
        <f t="shared" si="4"/>
        <v>661</v>
      </c>
      <c r="AB17" s="38">
        <f t="shared" si="4"/>
        <v>958214.20808000001</v>
      </c>
      <c r="AC17" s="40">
        <f t="shared" si="5"/>
        <v>1254462.9709600001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>
        <v>8</v>
      </c>
      <c r="F18" s="24">
        <f>E18*Тарифы!C13*$C$4</f>
        <v>2827.2889599999999</v>
      </c>
      <c r="G18" s="37">
        <f t="shared" si="0"/>
        <v>8</v>
      </c>
      <c r="H18" s="38">
        <f t="shared" si="0"/>
        <v>2827.2889599999999</v>
      </c>
      <c r="I18" s="23"/>
      <c r="J18" s="24">
        <f>I18*Тарифы!D13*$C$4</f>
        <v>0</v>
      </c>
      <c r="K18" s="23">
        <v>478</v>
      </c>
      <c r="L18" s="24">
        <f>K18*Тарифы!E13*$C$4</f>
        <v>211165.33344000002</v>
      </c>
      <c r="M18" s="37">
        <f t="shared" si="1"/>
        <v>478</v>
      </c>
      <c r="N18" s="38">
        <f t="shared" si="1"/>
        <v>211165.33344000002</v>
      </c>
      <c r="O18" s="37">
        <f t="shared" si="2"/>
        <v>486</v>
      </c>
      <c r="P18" s="38">
        <f t="shared" si="2"/>
        <v>213992.62240000002</v>
      </c>
      <c r="Q18" s="23"/>
      <c r="R18" s="24">
        <f>Q18*Тарифы!F13*$C$4</f>
        <v>0</v>
      </c>
      <c r="S18" s="23">
        <v>28</v>
      </c>
      <c r="T18" s="24">
        <f>S18*Тарифы!G13*$C$4</f>
        <v>12668.829600000001</v>
      </c>
      <c r="U18" s="39">
        <f t="shared" si="3"/>
        <v>28</v>
      </c>
      <c r="V18" s="40">
        <f t="shared" si="3"/>
        <v>12668.829600000001</v>
      </c>
      <c r="W18" s="23"/>
      <c r="X18" s="24">
        <f>W18*Тарифы!H13*$C$4</f>
        <v>0</v>
      </c>
      <c r="Y18" s="23">
        <v>1016</v>
      </c>
      <c r="Z18" s="24">
        <f>Y18*Тарифы!I13*$C$4</f>
        <v>1013158.6544000001</v>
      </c>
      <c r="AA18" s="37">
        <f t="shared" si="4"/>
        <v>1016</v>
      </c>
      <c r="AB18" s="38">
        <f t="shared" si="4"/>
        <v>1013158.6544000001</v>
      </c>
      <c r="AC18" s="40">
        <f t="shared" si="5"/>
        <v>1239820.1064000002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>
        <v>155</v>
      </c>
      <c r="F19" s="24">
        <f>E19*Тарифы!C14*$C$4</f>
        <v>66455.158800000005</v>
      </c>
      <c r="G19" s="37">
        <f t="shared" si="0"/>
        <v>155</v>
      </c>
      <c r="H19" s="38">
        <f t="shared" si="0"/>
        <v>66455.158800000005</v>
      </c>
      <c r="I19" s="23"/>
      <c r="J19" s="24">
        <f>I19*Тарифы!D14*$C$4</f>
        <v>0</v>
      </c>
      <c r="K19" s="23">
        <v>0</v>
      </c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155</v>
      </c>
      <c r="P19" s="38">
        <f t="shared" si="2"/>
        <v>66455.158800000005</v>
      </c>
      <c r="Q19" s="23"/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/>
      <c r="X19" s="24">
        <f>W19*Тарифы!H14*$C$4</f>
        <v>0</v>
      </c>
      <c r="Y19" s="23">
        <v>227</v>
      </c>
      <c r="Z19" s="24">
        <f>Y19*Тарифы!I14*$C$4</f>
        <v>224269.21724</v>
      </c>
      <c r="AA19" s="37">
        <f t="shared" si="4"/>
        <v>227</v>
      </c>
      <c r="AB19" s="38">
        <f t="shared" si="4"/>
        <v>224269.21724</v>
      </c>
      <c r="AC19" s="40">
        <f t="shared" si="5"/>
        <v>290724.37604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>
        <v>116</v>
      </c>
      <c r="F20" s="24">
        <f>E20*Тарифы!C15*$C$4</f>
        <v>34955.036320000007</v>
      </c>
      <c r="G20" s="37">
        <f t="shared" si="0"/>
        <v>116</v>
      </c>
      <c r="H20" s="38">
        <f t="shared" si="0"/>
        <v>34955.036320000007</v>
      </c>
      <c r="I20" s="23"/>
      <c r="J20" s="24">
        <f>I20*Тарифы!D15*$C$4</f>
        <v>0</v>
      </c>
      <c r="K20" s="23">
        <v>195</v>
      </c>
      <c r="L20" s="24">
        <f>K20*Тарифы!E15*$C$4</f>
        <v>73450.330199999997</v>
      </c>
      <c r="M20" s="37">
        <f t="shared" si="1"/>
        <v>195</v>
      </c>
      <c r="N20" s="38">
        <f t="shared" si="1"/>
        <v>73450.330199999997</v>
      </c>
      <c r="O20" s="37">
        <f t="shared" si="2"/>
        <v>311</v>
      </c>
      <c r="P20" s="38">
        <f t="shared" si="2"/>
        <v>108405.36652000001</v>
      </c>
      <c r="Q20" s="23"/>
      <c r="R20" s="24">
        <f>Q20*Тарифы!F15*$C$4</f>
        <v>0</v>
      </c>
      <c r="S20" s="23">
        <v>21</v>
      </c>
      <c r="T20" s="24">
        <f>S20*Тарифы!G15*$C$4</f>
        <v>8101.6261199999999</v>
      </c>
      <c r="U20" s="39">
        <f t="shared" si="3"/>
        <v>21</v>
      </c>
      <c r="V20" s="40">
        <f t="shared" si="3"/>
        <v>8101.6261199999999</v>
      </c>
      <c r="W20" s="23"/>
      <c r="X20" s="24">
        <f>W20*Тарифы!H15*$C$4</f>
        <v>0</v>
      </c>
      <c r="Y20" s="23">
        <v>391</v>
      </c>
      <c r="Z20" s="24">
        <f>Y20*Тарифы!I15*$C$4</f>
        <v>342973.76716000005</v>
      </c>
      <c r="AA20" s="37">
        <f t="shared" si="4"/>
        <v>391</v>
      </c>
      <c r="AB20" s="38">
        <f t="shared" si="4"/>
        <v>342973.76716000005</v>
      </c>
      <c r="AC20" s="40">
        <f t="shared" si="5"/>
        <v>459480.75980000006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>
        <v>179</v>
      </c>
      <c r="F21" s="24">
        <f>E21*Тарифы!C16*$C$4</f>
        <v>53939.237080000006</v>
      </c>
      <c r="G21" s="37">
        <f t="shared" si="0"/>
        <v>179</v>
      </c>
      <c r="H21" s="38">
        <f t="shared" si="0"/>
        <v>53939.237080000006</v>
      </c>
      <c r="I21" s="23"/>
      <c r="J21" s="24">
        <f>I21*Тарифы!D16*$C$4</f>
        <v>0</v>
      </c>
      <c r="K21" s="23">
        <v>287</v>
      </c>
      <c r="L21" s="24">
        <f>K21*Тарифы!E16*$C$4</f>
        <v>108103.81932</v>
      </c>
      <c r="M21" s="37">
        <f t="shared" si="1"/>
        <v>287</v>
      </c>
      <c r="N21" s="38">
        <f t="shared" si="1"/>
        <v>108103.81932</v>
      </c>
      <c r="O21" s="37">
        <f t="shared" si="2"/>
        <v>466</v>
      </c>
      <c r="P21" s="38">
        <f t="shared" si="2"/>
        <v>162043.0564</v>
      </c>
      <c r="Q21" s="23"/>
      <c r="R21" s="24">
        <f>Q21*Тарифы!F16*$C$4</f>
        <v>0</v>
      </c>
      <c r="S21" s="23">
        <v>21</v>
      </c>
      <c r="T21" s="24">
        <f>S21*Тарифы!G16*$C$4</f>
        <v>8101.6261199999999</v>
      </c>
      <c r="U21" s="39">
        <f t="shared" si="3"/>
        <v>21</v>
      </c>
      <c r="V21" s="40">
        <f t="shared" si="3"/>
        <v>8101.6261199999999</v>
      </c>
      <c r="W21" s="23"/>
      <c r="X21" s="24">
        <f>W21*Тарифы!H16*$C$4</f>
        <v>0</v>
      </c>
      <c r="Y21" s="23">
        <v>539</v>
      </c>
      <c r="Z21" s="24">
        <f>Y21*Тарифы!I16*$C$4</f>
        <v>472795.03963999997</v>
      </c>
      <c r="AA21" s="37">
        <f t="shared" si="4"/>
        <v>539</v>
      </c>
      <c r="AB21" s="38">
        <f t="shared" si="4"/>
        <v>472795.03963999997</v>
      </c>
      <c r="AC21" s="40">
        <f t="shared" si="5"/>
        <v>642939.72216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/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/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/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/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/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/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/>
      <c r="J25" s="24">
        <f>I25*Тарифы!D20*$C$4</f>
        <v>0</v>
      </c>
      <c r="K25" s="23">
        <v>0</v>
      </c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/>
      <c r="R25" s="24">
        <f>Q25*Тарифы!F20*$C$4</f>
        <v>0</v>
      </c>
      <c r="S25" s="23">
        <v>0</v>
      </c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/>
      <c r="X25" s="24">
        <f>W25*Тарифы!H20*$C$4</f>
        <v>0</v>
      </c>
      <c r="Y25" s="23">
        <v>0</v>
      </c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>
        <v>128</v>
      </c>
      <c r="F26" s="24">
        <f>E26*Тарифы!C21*$C$4</f>
        <v>38761.016319999995</v>
      </c>
      <c r="G26" s="37">
        <f t="shared" si="0"/>
        <v>128</v>
      </c>
      <c r="H26" s="38">
        <f t="shared" si="0"/>
        <v>38761.016319999995</v>
      </c>
      <c r="I26" s="23"/>
      <c r="J26" s="24">
        <f>I26*Тарифы!D21*$C$4</f>
        <v>0</v>
      </c>
      <c r="K26" s="23">
        <v>118</v>
      </c>
      <c r="L26" s="24">
        <f>K26*Тарифы!E21*$C$4</f>
        <v>44666.28512</v>
      </c>
      <c r="M26" s="37">
        <f t="shared" si="1"/>
        <v>118</v>
      </c>
      <c r="N26" s="38">
        <f t="shared" si="1"/>
        <v>44666.28512</v>
      </c>
      <c r="O26" s="37">
        <f t="shared" si="2"/>
        <v>246</v>
      </c>
      <c r="P26" s="38">
        <f t="shared" si="2"/>
        <v>83427.301439999996</v>
      </c>
      <c r="Q26" s="23"/>
      <c r="R26" s="24">
        <f>Q26*Тарифы!F21*$C$4</f>
        <v>0</v>
      </c>
      <c r="S26" s="23">
        <v>24</v>
      </c>
      <c r="T26" s="24">
        <f>S26*Тарифы!G21*$C$4</f>
        <v>9304.728000000001</v>
      </c>
      <c r="U26" s="39">
        <f t="shared" si="3"/>
        <v>24</v>
      </c>
      <c r="V26" s="40">
        <f t="shared" si="3"/>
        <v>9304.728000000001</v>
      </c>
      <c r="W26" s="23"/>
      <c r="X26" s="24">
        <f>W26*Тарифы!H21*$C$4</f>
        <v>0</v>
      </c>
      <c r="Y26" s="23">
        <v>120</v>
      </c>
      <c r="Z26" s="24">
        <f>Y26*Тарифы!I21*$C$4</f>
        <v>91964.567999999999</v>
      </c>
      <c r="AA26" s="37">
        <f t="shared" si="4"/>
        <v>120</v>
      </c>
      <c r="AB26" s="38">
        <f t="shared" si="4"/>
        <v>91964.567999999999</v>
      </c>
      <c r="AC26" s="40">
        <f t="shared" si="5"/>
        <v>184696.59743999998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>
        <v>84</v>
      </c>
      <c r="F27" s="24">
        <f>E27*Тарифы!C22*$C$4</f>
        <v>26508.746880000002</v>
      </c>
      <c r="G27" s="37">
        <f t="shared" si="0"/>
        <v>84</v>
      </c>
      <c r="H27" s="38">
        <f t="shared" si="0"/>
        <v>26508.746880000002</v>
      </c>
      <c r="I27" s="23"/>
      <c r="J27" s="24">
        <f>I27*Тарифы!D22*$C$4</f>
        <v>0</v>
      </c>
      <c r="K27" s="23">
        <v>126</v>
      </c>
      <c r="L27" s="24">
        <f>K27*Тарифы!E22*$C$4</f>
        <v>49703.900399999999</v>
      </c>
      <c r="M27" s="37">
        <f t="shared" si="1"/>
        <v>126</v>
      </c>
      <c r="N27" s="38">
        <f t="shared" si="1"/>
        <v>49703.900399999999</v>
      </c>
      <c r="O27" s="37">
        <f t="shared" si="2"/>
        <v>210</v>
      </c>
      <c r="P27" s="38">
        <f t="shared" si="2"/>
        <v>76212.647280000005</v>
      </c>
      <c r="Q27" s="23"/>
      <c r="R27" s="24">
        <f>Q27*Тарифы!F22*$C$4</f>
        <v>0</v>
      </c>
      <c r="S27" s="23">
        <v>24</v>
      </c>
      <c r="T27" s="24">
        <f>S27*Тарифы!G22*$C$4</f>
        <v>9696.4828800000014</v>
      </c>
      <c r="U27" s="39">
        <f t="shared" si="3"/>
        <v>24</v>
      </c>
      <c r="V27" s="40">
        <f t="shared" si="3"/>
        <v>9696.4828800000014</v>
      </c>
      <c r="W27" s="23"/>
      <c r="X27" s="24">
        <f>W27*Тарифы!H22*$C$4</f>
        <v>0</v>
      </c>
      <c r="Y27" s="23">
        <v>176</v>
      </c>
      <c r="Z27" s="24">
        <f>Y27*Тарифы!I22*$C$4</f>
        <v>201508.71488000001</v>
      </c>
      <c r="AA27" s="37">
        <f t="shared" si="4"/>
        <v>176</v>
      </c>
      <c r="AB27" s="38">
        <f t="shared" si="4"/>
        <v>201508.71488000001</v>
      </c>
      <c r="AC27" s="40">
        <f t="shared" si="5"/>
        <v>287417.84504000004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>
        <v>147</v>
      </c>
      <c r="F28" s="24">
        <f>E28*Тарифы!C23*$C$4</f>
        <v>35203.418880000005</v>
      </c>
      <c r="G28" s="37">
        <f t="shared" si="0"/>
        <v>147</v>
      </c>
      <c r="H28" s="38">
        <f t="shared" si="0"/>
        <v>35203.418880000005</v>
      </c>
      <c r="I28" s="23"/>
      <c r="J28" s="24">
        <f>I28*Тарифы!D23*$C$4</f>
        <v>0</v>
      </c>
      <c r="K28" s="23">
        <v>159</v>
      </c>
      <c r="L28" s="24">
        <f>K28*Тарифы!E23*$C$4</f>
        <v>47596.459200000005</v>
      </c>
      <c r="M28" s="37">
        <f t="shared" si="1"/>
        <v>159</v>
      </c>
      <c r="N28" s="38">
        <f t="shared" si="1"/>
        <v>47596.459200000005</v>
      </c>
      <c r="O28" s="37">
        <f t="shared" si="2"/>
        <v>306</v>
      </c>
      <c r="P28" s="38">
        <f t="shared" si="2"/>
        <v>82799.87808000001</v>
      </c>
      <c r="Q28" s="23"/>
      <c r="R28" s="24">
        <f>Q28*Тарифы!F23*$C$4</f>
        <v>0</v>
      </c>
      <c r="S28" s="23">
        <v>40</v>
      </c>
      <c r="T28" s="24">
        <f>S28*Тарифы!G23*$C$4</f>
        <v>12264.140800000001</v>
      </c>
      <c r="U28" s="39">
        <f t="shared" si="3"/>
        <v>40</v>
      </c>
      <c r="V28" s="40">
        <f t="shared" si="3"/>
        <v>12264.140800000001</v>
      </c>
      <c r="W28" s="23"/>
      <c r="X28" s="24">
        <f>W28*Тарифы!H23*$C$4</f>
        <v>0</v>
      </c>
      <c r="Y28" s="23">
        <v>696</v>
      </c>
      <c r="Z28" s="24">
        <f>Y28*Тарифы!I23*$C$4</f>
        <v>655495.38912000007</v>
      </c>
      <c r="AA28" s="37">
        <f t="shared" si="4"/>
        <v>696</v>
      </c>
      <c r="AB28" s="38">
        <f t="shared" si="4"/>
        <v>655495.38912000007</v>
      </c>
      <c r="AC28" s="40">
        <f t="shared" si="5"/>
        <v>750559.40800000005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>
        <v>132</v>
      </c>
      <c r="F29" s="24">
        <f>E29*Тарифы!C24*$C$4</f>
        <v>34082.674559999999</v>
      </c>
      <c r="G29" s="37">
        <f t="shared" si="0"/>
        <v>132</v>
      </c>
      <c r="H29" s="38">
        <f t="shared" si="0"/>
        <v>34082.674559999999</v>
      </c>
      <c r="I29" s="23"/>
      <c r="J29" s="24">
        <f>I29*Тарифы!D24*$C$4</f>
        <v>0</v>
      </c>
      <c r="K29" s="23">
        <v>264</v>
      </c>
      <c r="L29" s="24">
        <f>K29*Тарифы!E24*$C$4</f>
        <v>85206.686400000006</v>
      </c>
      <c r="M29" s="37">
        <f t="shared" si="1"/>
        <v>264</v>
      </c>
      <c r="N29" s="38">
        <f t="shared" si="1"/>
        <v>85206.686400000006</v>
      </c>
      <c r="O29" s="37">
        <f t="shared" si="2"/>
        <v>396</v>
      </c>
      <c r="P29" s="38">
        <f t="shared" si="2"/>
        <v>119289.36096000001</v>
      </c>
      <c r="Q29" s="23"/>
      <c r="R29" s="24">
        <f>Q29*Тарифы!F24*$C$4</f>
        <v>0</v>
      </c>
      <c r="S29" s="23">
        <v>32</v>
      </c>
      <c r="T29" s="24">
        <f>S29*Тарифы!G24*$C$4</f>
        <v>10578.11456</v>
      </c>
      <c r="U29" s="39">
        <f t="shared" si="3"/>
        <v>32</v>
      </c>
      <c r="V29" s="40">
        <f t="shared" si="3"/>
        <v>10578.11456</v>
      </c>
      <c r="W29" s="23"/>
      <c r="X29" s="24">
        <f>W29*Тарифы!H24*$C$4</f>
        <v>0</v>
      </c>
      <c r="Y29" s="23">
        <v>528</v>
      </c>
      <c r="Z29" s="24">
        <f>Y29*Тарифы!I24*$C$4</f>
        <v>497272.36416000006</v>
      </c>
      <c r="AA29" s="37">
        <f t="shared" si="4"/>
        <v>528</v>
      </c>
      <c r="AB29" s="38">
        <f t="shared" si="4"/>
        <v>497272.36416000006</v>
      </c>
      <c r="AC29" s="40">
        <f t="shared" si="5"/>
        <v>627139.83968000009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>
        <v>0</v>
      </c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/>
      <c r="J30" s="24">
        <f>I30*Тарифы!D25*$C$4</f>
        <v>0</v>
      </c>
      <c r="K30" s="23">
        <v>0</v>
      </c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/>
      <c r="X30" s="24">
        <f>W30*Тарифы!H25*$C$4</f>
        <v>0</v>
      </c>
      <c r="Y30" s="23">
        <v>0</v>
      </c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/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/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>
        <v>2786</v>
      </c>
      <c r="F32" s="24">
        <f>E32*Тарифы!C27*$C$4</f>
        <v>588970.54103999992</v>
      </c>
      <c r="G32" s="37">
        <f t="shared" si="0"/>
        <v>2786</v>
      </c>
      <c r="H32" s="38">
        <f t="shared" si="0"/>
        <v>588970.54103999992</v>
      </c>
      <c r="I32" s="23"/>
      <c r="J32" s="24">
        <f>I32*Тарифы!D27*$C$4</f>
        <v>0</v>
      </c>
      <c r="K32" s="23">
        <v>800</v>
      </c>
      <c r="L32" s="24">
        <f>K32*Тарифы!E27*$C$4</f>
        <v>169122.91200000001</v>
      </c>
      <c r="M32" s="37">
        <f t="shared" si="1"/>
        <v>800</v>
      </c>
      <c r="N32" s="38">
        <f t="shared" si="1"/>
        <v>169122.91200000001</v>
      </c>
      <c r="O32" s="37">
        <f t="shared" si="2"/>
        <v>3586</v>
      </c>
      <c r="P32" s="38">
        <f t="shared" si="2"/>
        <v>758093.45303999993</v>
      </c>
      <c r="Q32" s="23"/>
      <c r="R32" s="24">
        <f>Q32*Тарифы!F27*$C$4</f>
        <v>0</v>
      </c>
      <c r="S32" s="23">
        <v>1200</v>
      </c>
      <c r="T32" s="24">
        <f>S32*Тарифы!G27*$C$4</f>
        <v>324780.62400000007</v>
      </c>
      <c r="U32" s="39">
        <f t="shared" si="3"/>
        <v>1200</v>
      </c>
      <c r="V32" s="40">
        <f t="shared" si="3"/>
        <v>324780.62400000007</v>
      </c>
      <c r="W32" s="23"/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1082874.0770399999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15049</v>
      </c>
      <c r="F33" s="38">
        <f t="shared" si="6"/>
        <v>5726697.2106000017</v>
      </c>
      <c r="G33" s="37">
        <f t="shared" si="6"/>
        <v>15049</v>
      </c>
      <c r="H33" s="38">
        <f t="shared" si="6"/>
        <v>5726697.2106000017</v>
      </c>
      <c r="I33" s="37">
        <f t="shared" si="6"/>
        <v>0</v>
      </c>
      <c r="J33" s="38">
        <f t="shared" si="6"/>
        <v>0</v>
      </c>
      <c r="K33" s="37">
        <f t="shared" si="6"/>
        <v>6103</v>
      </c>
      <c r="L33" s="38">
        <f t="shared" si="6"/>
        <v>2841373.7424000003</v>
      </c>
      <c r="M33" s="37">
        <f t="shared" si="6"/>
        <v>6103</v>
      </c>
      <c r="N33" s="38">
        <f t="shared" si="6"/>
        <v>2841373.7424000003</v>
      </c>
      <c r="O33" s="37">
        <f t="shared" si="6"/>
        <v>21152</v>
      </c>
      <c r="P33" s="38">
        <f t="shared" si="6"/>
        <v>8568070.9530000016</v>
      </c>
      <c r="Q33" s="39">
        <f t="shared" si="6"/>
        <v>0</v>
      </c>
      <c r="R33" s="40">
        <f t="shared" si="6"/>
        <v>0</v>
      </c>
      <c r="S33" s="39">
        <f t="shared" si="6"/>
        <v>5482</v>
      </c>
      <c r="T33" s="40">
        <f t="shared" si="6"/>
        <v>2629756.6744000008</v>
      </c>
      <c r="U33" s="39">
        <f t="shared" si="6"/>
        <v>5482</v>
      </c>
      <c r="V33" s="40">
        <f t="shared" si="6"/>
        <v>2629756.6744000008</v>
      </c>
      <c r="W33" s="37">
        <f t="shared" si="6"/>
        <v>0</v>
      </c>
      <c r="X33" s="38">
        <f t="shared" si="6"/>
        <v>0</v>
      </c>
      <c r="Y33" s="37">
        <f t="shared" si="6"/>
        <v>17000</v>
      </c>
      <c r="Z33" s="38">
        <f t="shared" si="6"/>
        <v>19121012.834559999</v>
      </c>
      <c r="AA33" s="37">
        <f t="shared" si="6"/>
        <v>17000</v>
      </c>
      <c r="AB33" s="38">
        <f t="shared" si="6"/>
        <v>19121012.834559999</v>
      </c>
      <c r="AC33" s="40">
        <f t="shared" si="6"/>
        <v>30318840.461960003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150045</v>
      </c>
      <c r="G37" s="131" t="str">
        <f>VLOOKUP(F37,Списки!$A$1:$B$68,2,0)</f>
        <v>ГБУЗ "Дет. поликлиника №4"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0.91600000000000004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>
        <v>47</v>
      </c>
      <c r="F44" s="24">
        <f>E44*Тарифы!C4*$C$4</f>
        <v>15999.84528</v>
      </c>
      <c r="G44" s="37">
        <f>C44+E44</f>
        <v>47</v>
      </c>
      <c r="H44" s="38">
        <f>D44+F44</f>
        <v>15999.84528</v>
      </c>
      <c r="I44" s="23"/>
      <c r="J44" s="24">
        <f>I44*Тарифы!D4*$C$4</f>
        <v>0</v>
      </c>
      <c r="K44" s="23">
        <v>80</v>
      </c>
      <c r="L44" s="24">
        <f>K44*Тарифы!E4*$C$4</f>
        <v>34042.224000000002</v>
      </c>
      <c r="M44" s="37">
        <f>I44+K44</f>
        <v>80</v>
      </c>
      <c r="N44" s="38">
        <f>J44+L44</f>
        <v>34042.224000000002</v>
      </c>
      <c r="O44" s="37">
        <f>G44+M44</f>
        <v>127</v>
      </c>
      <c r="P44" s="38">
        <f>H44+N44</f>
        <v>50042.069280000003</v>
      </c>
      <c r="Q44" s="23"/>
      <c r="R44" s="24">
        <f>Q44*Тарифы!F4*$C$4</f>
        <v>0</v>
      </c>
      <c r="S44" s="23">
        <v>4</v>
      </c>
      <c r="T44" s="24">
        <f>S44*Тарифы!G4*$C$4</f>
        <v>1743.3312000000001</v>
      </c>
      <c r="U44" s="39">
        <f>Q44+S44</f>
        <v>4</v>
      </c>
      <c r="V44" s="40">
        <f>R44+T44</f>
        <v>1743.3312000000001</v>
      </c>
      <c r="W44" s="23"/>
      <c r="X44" s="24">
        <f>W44*Тарифы!H4*$C$4</f>
        <v>0</v>
      </c>
      <c r="Y44" s="23">
        <v>183</v>
      </c>
      <c r="Z44" s="24">
        <f>Y44*Тарифы!I4*$C$4</f>
        <v>187557.29292000004</v>
      </c>
      <c r="AA44" s="37">
        <f>W44+Y44</f>
        <v>183</v>
      </c>
      <c r="AB44" s="38">
        <f>X44+Z44</f>
        <v>187557.29292000004</v>
      </c>
      <c r="AC44" s="40">
        <f>P44+V44+AB44</f>
        <v>239342.69340000005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>
        <v>2755</v>
      </c>
      <c r="F45" s="24">
        <f>E45*Тарифы!C5*$C$4</f>
        <v>1171193.4780000001</v>
      </c>
      <c r="G45" s="37">
        <f t="shared" ref="G45:H67" si="7">C45+E45</f>
        <v>2755</v>
      </c>
      <c r="H45" s="38">
        <f t="shared" si="7"/>
        <v>1171193.4780000001</v>
      </c>
      <c r="I45" s="23"/>
      <c r="J45" s="24">
        <f>I45*Тарифы!D5*$C$4</f>
        <v>0</v>
      </c>
      <c r="K45" s="23">
        <v>600</v>
      </c>
      <c r="L45" s="24">
        <f>K45*Тарифы!E5*$C$4</f>
        <v>318839.44800000003</v>
      </c>
      <c r="M45" s="37">
        <f t="shared" ref="M45:N67" si="8">I45+K45</f>
        <v>600</v>
      </c>
      <c r="N45" s="38">
        <f t="shared" si="8"/>
        <v>318839.44800000003</v>
      </c>
      <c r="O45" s="37">
        <f t="shared" ref="O45:P67" si="9">G45+M45</f>
        <v>3355</v>
      </c>
      <c r="P45" s="38">
        <f t="shared" si="9"/>
        <v>1490032.9260000002</v>
      </c>
      <c r="Q45" s="23"/>
      <c r="R45" s="24">
        <f>Q45*Тарифы!F5*$C$4</f>
        <v>0</v>
      </c>
      <c r="S45" s="23">
        <v>1009</v>
      </c>
      <c r="T45" s="24">
        <f>S45*Тарифы!G5*$C$4</f>
        <v>549158.05747999996</v>
      </c>
      <c r="U45" s="39">
        <f t="shared" ref="U45:V67" si="10">Q45+S45</f>
        <v>1009</v>
      </c>
      <c r="V45" s="40">
        <f t="shared" si="10"/>
        <v>549158.05747999996</v>
      </c>
      <c r="W45" s="23"/>
      <c r="X45" s="24">
        <f>W45*Тарифы!H5*$C$4</f>
        <v>0</v>
      </c>
      <c r="Y45" s="23">
        <v>2759</v>
      </c>
      <c r="Z45" s="24">
        <f>Y45*Тарифы!I5*$C$4</f>
        <v>3184352.7124399999</v>
      </c>
      <c r="AA45" s="37">
        <f t="shared" ref="AA45:AB67" si="11">W45+Y45</f>
        <v>2759</v>
      </c>
      <c r="AB45" s="38">
        <f t="shared" si="11"/>
        <v>3184352.7124399999</v>
      </c>
      <c r="AC45" s="40">
        <f t="shared" ref="AC45:AC67" si="12">P45+V45+AB45</f>
        <v>5223543.6959199999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>
        <v>0</v>
      </c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/>
      <c r="J46" s="24">
        <f>I46*Тарифы!D6*$C$4</f>
        <v>0</v>
      </c>
      <c r="K46" s="23">
        <v>0</v>
      </c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/>
      <c r="R46" s="24">
        <f>Q46*Тарифы!F6*$C$4</f>
        <v>0</v>
      </c>
      <c r="S46" s="23">
        <v>0</v>
      </c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/>
      <c r="X46" s="24">
        <f>W46*Тарифы!H6*$C$4</f>
        <v>0</v>
      </c>
      <c r="Y46" s="23">
        <v>0</v>
      </c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/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/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/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/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/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/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/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/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>
        <v>11</v>
      </c>
      <c r="F50" s="24">
        <f>E50*Тарифы!C10*$C$4</f>
        <v>4676.2716000000009</v>
      </c>
      <c r="G50" s="37">
        <f t="shared" si="7"/>
        <v>11</v>
      </c>
      <c r="H50" s="38">
        <f t="shared" si="7"/>
        <v>4676.2716000000009</v>
      </c>
      <c r="I50" s="23"/>
      <c r="J50" s="24">
        <f>I50*Тарифы!D10*$C$4</f>
        <v>0</v>
      </c>
      <c r="K50" s="23">
        <v>74</v>
      </c>
      <c r="L50" s="24">
        <f>K50*Тарифы!E10*$C$4</f>
        <v>39323.531920000001</v>
      </c>
      <c r="M50" s="37">
        <f t="shared" si="8"/>
        <v>74</v>
      </c>
      <c r="N50" s="38">
        <f t="shared" si="8"/>
        <v>39323.531920000001</v>
      </c>
      <c r="O50" s="37">
        <f t="shared" si="9"/>
        <v>85</v>
      </c>
      <c r="P50" s="38">
        <f t="shared" si="9"/>
        <v>43999.803520000001</v>
      </c>
      <c r="Q50" s="23"/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/>
      <c r="X50" s="24">
        <f>W50*Тарифы!H10*$C$4</f>
        <v>0</v>
      </c>
      <c r="Y50" s="23">
        <v>154</v>
      </c>
      <c r="Z50" s="24">
        <f>Y50*Тарифы!I10*$C$4</f>
        <v>177742.05064</v>
      </c>
      <c r="AA50" s="37">
        <f t="shared" si="11"/>
        <v>154</v>
      </c>
      <c r="AB50" s="38">
        <f t="shared" si="11"/>
        <v>177742.05064</v>
      </c>
      <c r="AC50" s="40">
        <f t="shared" si="12"/>
        <v>221741.85415999999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>
        <v>20</v>
      </c>
      <c r="F51" s="24">
        <f>E51*Тарифы!C11*$C$4</f>
        <v>14804.025600000001</v>
      </c>
      <c r="G51" s="37">
        <f t="shared" si="7"/>
        <v>20</v>
      </c>
      <c r="H51" s="38">
        <f t="shared" si="7"/>
        <v>14804.025600000001</v>
      </c>
      <c r="I51" s="23"/>
      <c r="J51" s="24">
        <f>I51*Тарифы!D11*$C$4</f>
        <v>0</v>
      </c>
      <c r="K51" s="23">
        <v>56</v>
      </c>
      <c r="L51" s="24">
        <f>K51*Тарифы!E11*$C$4</f>
        <v>51814.089599999999</v>
      </c>
      <c r="M51" s="37">
        <f t="shared" si="8"/>
        <v>56</v>
      </c>
      <c r="N51" s="38">
        <f t="shared" si="8"/>
        <v>51814.089599999999</v>
      </c>
      <c r="O51" s="37">
        <f t="shared" si="9"/>
        <v>76</v>
      </c>
      <c r="P51" s="38">
        <f t="shared" si="9"/>
        <v>66618.1152</v>
      </c>
      <c r="Q51" s="23"/>
      <c r="R51" s="24">
        <f>Q51*Тарифы!F11*$C$4</f>
        <v>0</v>
      </c>
      <c r="S51" s="23">
        <v>2</v>
      </c>
      <c r="T51" s="24">
        <f>S51*Тарифы!G11*$C$4</f>
        <v>1895.2955999999999</v>
      </c>
      <c r="U51" s="39">
        <f t="shared" si="10"/>
        <v>2</v>
      </c>
      <c r="V51" s="40">
        <f t="shared" si="10"/>
        <v>1895.2955999999999</v>
      </c>
      <c r="W51" s="23"/>
      <c r="X51" s="24">
        <f>W51*Тарифы!H11*$C$4</f>
        <v>0</v>
      </c>
      <c r="Y51" s="23">
        <v>65</v>
      </c>
      <c r="Z51" s="24">
        <f>Y51*Тарифы!I11*$C$4</f>
        <v>115832.68840000001</v>
      </c>
      <c r="AA51" s="37">
        <f t="shared" si="11"/>
        <v>65</v>
      </c>
      <c r="AB51" s="38">
        <f t="shared" si="11"/>
        <v>115832.68840000001</v>
      </c>
      <c r="AC51" s="40">
        <f t="shared" si="12"/>
        <v>184346.0992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>
        <v>44</v>
      </c>
      <c r="F52" s="24">
        <f>E52*Тарифы!C12*$C$4</f>
        <v>25214.182400000002</v>
      </c>
      <c r="G52" s="37">
        <f t="shared" si="7"/>
        <v>44</v>
      </c>
      <c r="H52" s="38">
        <f t="shared" si="7"/>
        <v>25214.182400000002</v>
      </c>
      <c r="I52" s="23"/>
      <c r="J52" s="24">
        <f>I52*Тарифы!D12*$C$4</f>
        <v>0</v>
      </c>
      <c r="K52" s="23">
        <v>60</v>
      </c>
      <c r="L52" s="24">
        <f>K52*Тарифы!E12*$C$4</f>
        <v>42978.720000000001</v>
      </c>
      <c r="M52" s="37">
        <f t="shared" si="8"/>
        <v>60</v>
      </c>
      <c r="N52" s="38">
        <f t="shared" si="8"/>
        <v>42978.720000000001</v>
      </c>
      <c r="O52" s="37">
        <f t="shared" si="9"/>
        <v>104</v>
      </c>
      <c r="P52" s="38">
        <f t="shared" si="9"/>
        <v>68192.902400000006</v>
      </c>
      <c r="Q52" s="23"/>
      <c r="R52" s="24">
        <f>Q52*Тарифы!F12*$C$4</f>
        <v>0</v>
      </c>
      <c r="S52" s="23">
        <v>8</v>
      </c>
      <c r="T52" s="24">
        <f>S52*Тарифы!G12*$C$4</f>
        <v>5869.2883200000006</v>
      </c>
      <c r="U52" s="39">
        <f t="shared" si="10"/>
        <v>8</v>
      </c>
      <c r="V52" s="40">
        <f t="shared" si="10"/>
        <v>5869.2883200000006</v>
      </c>
      <c r="W52" s="23"/>
      <c r="X52" s="24">
        <f>W52*Тарифы!H12*$C$4</f>
        <v>0</v>
      </c>
      <c r="Y52" s="23">
        <v>165</v>
      </c>
      <c r="Z52" s="24">
        <f>Y52*Тарифы!I12*$C$4</f>
        <v>239191.14119999998</v>
      </c>
      <c r="AA52" s="37">
        <f t="shared" si="11"/>
        <v>165</v>
      </c>
      <c r="AB52" s="38">
        <f t="shared" si="11"/>
        <v>239191.14119999998</v>
      </c>
      <c r="AC52" s="40">
        <f t="shared" si="12"/>
        <v>313253.33192000003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>
        <v>2</v>
      </c>
      <c r="F53" s="24">
        <f>E53*Тарифы!C13*$C$4</f>
        <v>706.82223999999997</v>
      </c>
      <c r="G53" s="37">
        <f t="shared" si="7"/>
        <v>2</v>
      </c>
      <c r="H53" s="38">
        <f t="shared" si="7"/>
        <v>706.82223999999997</v>
      </c>
      <c r="I53" s="23"/>
      <c r="J53" s="24">
        <f>I53*Тарифы!D13*$C$4</f>
        <v>0</v>
      </c>
      <c r="K53" s="23">
        <v>119</v>
      </c>
      <c r="L53" s="24">
        <f>K53*Тарифы!E13*$C$4</f>
        <v>52570.449120000005</v>
      </c>
      <c r="M53" s="37">
        <f t="shared" si="8"/>
        <v>119</v>
      </c>
      <c r="N53" s="38">
        <f t="shared" si="8"/>
        <v>52570.449120000005</v>
      </c>
      <c r="O53" s="37">
        <f t="shared" si="9"/>
        <v>121</v>
      </c>
      <c r="P53" s="38">
        <f t="shared" si="9"/>
        <v>53277.271360000006</v>
      </c>
      <c r="Q53" s="23"/>
      <c r="R53" s="24">
        <f>Q53*Тарифы!F13*$C$4</f>
        <v>0</v>
      </c>
      <c r="S53" s="23">
        <v>7</v>
      </c>
      <c r="T53" s="24">
        <f>S53*Тарифы!G13*$C$4</f>
        <v>3167.2074000000002</v>
      </c>
      <c r="U53" s="39">
        <f t="shared" si="10"/>
        <v>7</v>
      </c>
      <c r="V53" s="40">
        <f t="shared" si="10"/>
        <v>3167.2074000000002</v>
      </c>
      <c r="W53" s="23"/>
      <c r="X53" s="24">
        <f>W53*Тарифы!H13*$C$4</f>
        <v>0</v>
      </c>
      <c r="Y53" s="23">
        <v>254</v>
      </c>
      <c r="Z53" s="24">
        <f>Y53*Тарифы!I13*$C$4</f>
        <v>253289.66360000003</v>
      </c>
      <c r="AA53" s="37">
        <f t="shared" si="11"/>
        <v>254</v>
      </c>
      <c r="AB53" s="38">
        <f t="shared" si="11"/>
        <v>253289.66360000003</v>
      </c>
      <c r="AC53" s="40">
        <f t="shared" si="12"/>
        <v>309734.14236000006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>
        <v>33</v>
      </c>
      <c r="F54" s="24">
        <f>E54*Тарифы!C14*$C$4</f>
        <v>14148.517680000001</v>
      </c>
      <c r="G54" s="37">
        <f t="shared" si="7"/>
        <v>33</v>
      </c>
      <c r="H54" s="38">
        <f t="shared" si="7"/>
        <v>14148.517680000001</v>
      </c>
      <c r="I54" s="23"/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33</v>
      </c>
      <c r="P54" s="38">
        <f t="shared" si="9"/>
        <v>14148.517680000001</v>
      </c>
      <c r="Q54" s="23"/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/>
      <c r="X54" s="24">
        <f>W54*Тарифы!H14*$C$4</f>
        <v>0</v>
      </c>
      <c r="Y54" s="23">
        <v>57</v>
      </c>
      <c r="Z54" s="24">
        <f>Y54*Тарифы!I14*$C$4</f>
        <v>56314.296840000003</v>
      </c>
      <c r="AA54" s="37">
        <f t="shared" si="11"/>
        <v>57</v>
      </c>
      <c r="AB54" s="38">
        <f t="shared" si="11"/>
        <v>56314.296840000003</v>
      </c>
      <c r="AC54" s="40">
        <f t="shared" si="12"/>
        <v>70462.81452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>
        <v>0</v>
      </c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/>
      <c r="J55" s="24">
        <f>I55*Тарифы!D15*$C$4</f>
        <v>0</v>
      </c>
      <c r="K55" s="23">
        <v>82</v>
      </c>
      <c r="L55" s="24">
        <f>K55*Тарифы!E15*$C$4</f>
        <v>30886.805520000002</v>
      </c>
      <c r="M55" s="37">
        <f t="shared" si="8"/>
        <v>82</v>
      </c>
      <c r="N55" s="38">
        <f t="shared" si="8"/>
        <v>30886.805520000002</v>
      </c>
      <c r="O55" s="37">
        <f t="shared" si="9"/>
        <v>82</v>
      </c>
      <c r="P55" s="38">
        <f t="shared" si="9"/>
        <v>30886.805520000002</v>
      </c>
      <c r="Q55" s="23"/>
      <c r="R55" s="24">
        <f>Q55*Тарифы!F15*$C$4</f>
        <v>0</v>
      </c>
      <c r="S55" s="23">
        <v>5</v>
      </c>
      <c r="T55" s="24">
        <f>S55*Тарифы!G15*$C$4</f>
        <v>1928.9585999999999</v>
      </c>
      <c r="U55" s="39">
        <f t="shared" si="10"/>
        <v>5</v>
      </c>
      <c r="V55" s="40">
        <f t="shared" si="10"/>
        <v>1928.9585999999999</v>
      </c>
      <c r="W55" s="23"/>
      <c r="X55" s="24">
        <f>W55*Тарифы!H15*$C$4</f>
        <v>0</v>
      </c>
      <c r="Y55" s="23">
        <v>98</v>
      </c>
      <c r="Z55" s="24">
        <f>Y55*Тарифы!I15*$C$4</f>
        <v>85962.734479999999</v>
      </c>
      <c r="AA55" s="37">
        <f t="shared" si="11"/>
        <v>98</v>
      </c>
      <c r="AB55" s="38">
        <f t="shared" si="11"/>
        <v>85962.734479999999</v>
      </c>
      <c r="AC55" s="40">
        <f t="shared" si="12"/>
        <v>118778.49859999999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>
        <v>45</v>
      </c>
      <c r="F56" s="24">
        <f>E56*Тарифы!C16*$C$4</f>
        <v>13560.143400000003</v>
      </c>
      <c r="G56" s="37">
        <f t="shared" si="7"/>
        <v>45</v>
      </c>
      <c r="H56" s="38">
        <f t="shared" si="7"/>
        <v>13560.143400000003</v>
      </c>
      <c r="I56" s="23"/>
      <c r="J56" s="24">
        <f>I56*Тарифы!D16*$C$4</f>
        <v>0</v>
      </c>
      <c r="K56" s="23">
        <v>72</v>
      </c>
      <c r="L56" s="24">
        <f>K56*Тарифы!E16*$C$4</f>
        <v>27120.121920000001</v>
      </c>
      <c r="M56" s="37">
        <f t="shared" si="8"/>
        <v>72</v>
      </c>
      <c r="N56" s="38">
        <f t="shared" si="8"/>
        <v>27120.121920000001</v>
      </c>
      <c r="O56" s="37">
        <f t="shared" si="9"/>
        <v>117</v>
      </c>
      <c r="P56" s="38">
        <f t="shared" si="9"/>
        <v>40680.265320000006</v>
      </c>
      <c r="Q56" s="23"/>
      <c r="R56" s="24">
        <f>Q56*Тарифы!F16*$C$4</f>
        <v>0</v>
      </c>
      <c r="S56" s="23">
        <v>5</v>
      </c>
      <c r="T56" s="24">
        <f>S56*Тарифы!G16*$C$4</f>
        <v>1928.9585999999999</v>
      </c>
      <c r="U56" s="39">
        <f t="shared" si="10"/>
        <v>5</v>
      </c>
      <c r="V56" s="40">
        <f t="shared" si="10"/>
        <v>1928.9585999999999</v>
      </c>
      <c r="W56" s="23"/>
      <c r="X56" s="24">
        <f>W56*Тарифы!H16*$C$4</f>
        <v>0</v>
      </c>
      <c r="Y56" s="23">
        <v>135</v>
      </c>
      <c r="Z56" s="24">
        <f>Y56*Тарифы!I16*$C$4</f>
        <v>118418.05260000001</v>
      </c>
      <c r="AA56" s="37">
        <f t="shared" si="11"/>
        <v>135</v>
      </c>
      <c r="AB56" s="38">
        <f t="shared" si="11"/>
        <v>118418.05260000001</v>
      </c>
      <c r="AC56" s="40">
        <f t="shared" si="12"/>
        <v>161027.27652000001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/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/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/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/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/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/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/>
      <c r="J60" s="24">
        <f>I60*Тарифы!D20*$C$4</f>
        <v>0</v>
      </c>
      <c r="K60" s="23">
        <v>0</v>
      </c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/>
      <c r="R60" s="24">
        <f>Q60*Тарифы!F20*$C$4</f>
        <v>0</v>
      </c>
      <c r="S60" s="23">
        <v>0</v>
      </c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/>
      <c r="X60" s="24">
        <f>W60*Тарифы!H20*$C$4</f>
        <v>0</v>
      </c>
      <c r="Y60" s="23">
        <v>0</v>
      </c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>
        <v>32</v>
      </c>
      <c r="F61" s="24">
        <f>E61*Тарифы!C21*$C$4</f>
        <v>9690.2540799999988</v>
      </c>
      <c r="G61" s="37">
        <f t="shared" si="7"/>
        <v>32</v>
      </c>
      <c r="H61" s="38">
        <f t="shared" si="7"/>
        <v>9690.2540799999988</v>
      </c>
      <c r="I61" s="23"/>
      <c r="J61" s="24">
        <f>I61*Тарифы!D21*$C$4</f>
        <v>0</v>
      </c>
      <c r="K61" s="23">
        <v>29</v>
      </c>
      <c r="L61" s="24">
        <f>K61*Тарифы!E21*$C$4</f>
        <v>10977.307360000001</v>
      </c>
      <c r="M61" s="37">
        <f t="shared" si="8"/>
        <v>29</v>
      </c>
      <c r="N61" s="38">
        <f t="shared" si="8"/>
        <v>10977.307360000001</v>
      </c>
      <c r="O61" s="37">
        <f t="shared" si="9"/>
        <v>61</v>
      </c>
      <c r="P61" s="38">
        <f t="shared" si="9"/>
        <v>20667.561439999998</v>
      </c>
      <c r="Q61" s="23"/>
      <c r="R61" s="24">
        <f>Q61*Тарифы!F21*$C$4</f>
        <v>0</v>
      </c>
      <c r="S61" s="23">
        <v>6</v>
      </c>
      <c r="T61" s="24">
        <f>S61*Тарифы!G21*$C$4</f>
        <v>2326.1820000000002</v>
      </c>
      <c r="U61" s="39">
        <f t="shared" si="10"/>
        <v>6</v>
      </c>
      <c r="V61" s="40">
        <f t="shared" si="10"/>
        <v>2326.1820000000002</v>
      </c>
      <c r="W61" s="23"/>
      <c r="X61" s="24">
        <f>W61*Тарифы!H21*$C$4</f>
        <v>0</v>
      </c>
      <c r="Y61" s="23">
        <v>30</v>
      </c>
      <c r="Z61" s="24">
        <f>Y61*Тарифы!I21*$C$4</f>
        <v>22991.142</v>
      </c>
      <c r="AA61" s="37">
        <f t="shared" si="11"/>
        <v>30</v>
      </c>
      <c r="AB61" s="38">
        <f t="shared" si="11"/>
        <v>22991.142</v>
      </c>
      <c r="AC61" s="40">
        <f t="shared" si="12"/>
        <v>45984.885439999998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>
        <v>20</v>
      </c>
      <c r="F62" s="24">
        <f>E62*Тарифы!C22*$C$4</f>
        <v>6311.6063999999997</v>
      </c>
      <c r="G62" s="37">
        <f t="shared" si="7"/>
        <v>20</v>
      </c>
      <c r="H62" s="38">
        <f t="shared" si="7"/>
        <v>6311.6063999999997</v>
      </c>
      <c r="I62" s="23"/>
      <c r="J62" s="24">
        <f>I62*Тарифы!D22*$C$4</f>
        <v>0</v>
      </c>
      <c r="K62" s="23">
        <v>32</v>
      </c>
      <c r="L62" s="24">
        <f>K62*Тарифы!E22*$C$4</f>
        <v>12623.212799999999</v>
      </c>
      <c r="M62" s="37">
        <f t="shared" si="8"/>
        <v>32</v>
      </c>
      <c r="N62" s="38">
        <f t="shared" si="8"/>
        <v>12623.212799999999</v>
      </c>
      <c r="O62" s="37">
        <f t="shared" si="9"/>
        <v>52</v>
      </c>
      <c r="P62" s="38">
        <f t="shared" si="9"/>
        <v>18934.819199999998</v>
      </c>
      <c r="Q62" s="23"/>
      <c r="R62" s="24">
        <f>Q62*Тарифы!F22*$C$4</f>
        <v>0</v>
      </c>
      <c r="S62" s="23">
        <v>6</v>
      </c>
      <c r="T62" s="24">
        <f>S62*Тарифы!G22*$C$4</f>
        <v>2424.1207200000003</v>
      </c>
      <c r="U62" s="39">
        <f t="shared" si="10"/>
        <v>6</v>
      </c>
      <c r="V62" s="40">
        <f t="shared" si="10"/>
        <v>2424.1207200000003</v>
      </c>
      <c r="W62" s="23"/>
      <c r="X62" s="24">
        <f>W62*Тарифы!H22*$C$4</f>
        <v>0</v>
      </c>
      <c r="Y62" s="23">
        <v>44</v>
      </c>
      <c r="Z62" s="24">
        <f>Y62*Тарифы!I22*$C$4</f>
        <v>50377.178720000004</v>
      </c>
      <c r="AA62" s="37">
        <f t="shared" si="11"/>
        <v>44</v>
      </c>
      <c r="AB62" s="38">
        <f t="shared" si="11"/>
        <v>50377.178720000004</v>
      </c>
      <c r="AC62" s="40">
        <f t="shared" si="12"/>
        <v>71736.118640000001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>
        <v>37</v>
      </c>
      <c r="F63" s="24">
        <f>E63*Тарифы!C23*$C$4</f>
        <v>8860.7244800000008</v>
      </c>
      <c r="G63" s="37">
        <f t="shared" si="7"/>
        <v>37</v>
      </c>
      <c r="H63" s="38">
        <f t="shared" si="7"/>
        <v>8860.7244800000008</v>
      </c>
      <c r="I63" s="23"/>
      <c r="J63" s="24">
        <f>I63*Тарифы!D23*$C$4</f>
        <v>0</v>
      </c>
      <c r="K63" s="23">
        <v>40</v>
      </c>
      <c r="L63" s="24">
        <f>K63*Тарифы!E23*$C$4</f>
        <v>11973.952000000001</v>
      </c>
      <c r="M63" s="37">
        <f t="shared" si="8"/>
        <v>40</v>
      </c>
      <c r="N63" s="38">
        <f t="shared" si="8"/>
        <v>11973.952000000001</v>
      </c>
      <c r="O63" s="37">
        <f t="shared" si="9"/>
        <v>77</v>
      </c>
      <c r="P63" s="38">
        <f t="shared" si="9"/>
        <v>20834.676480000002</v>
      </c>
      <c r="Q63" s="23"/>
      <c r="R63" s="24">
        <f>Q63*Тарифы!F23*$C$4</f>
        <v>0</v>
      </c>
      <c r="S63" s="23">
        <v>10</v>
      </c>
      <c r="T63" s="24">
        <f>S63*Тарифы!G23*$C$4</f>
        <v>3066.0352000000003</v>
      </c>
      <c r="U63" s="39">
        <f t="shared" si="10"/>
        <v>10</v>
      </c>
      <c r="V63" s="40">
        <f t="shared" si="10"/>
        <v>3066.0352000000003</v>
      </c>
      <c r="W63" s="23"/>
      <c r="X63" s="24">
        <f>W63*Тарифы!H23*$C$4</f>
        <v>0</v>
      </c>
      <c r="Y63" s="23">
        <v>174</v>
      </c>
      <c r="Z63" s="24">
        <f>Y63*Тарифы!I23*$C$4</f>
        <v>163873.84728000002</v>
      </c>
      <c r="AA63" s="37">
        <f t="shared" si="11"/>
        <v>174</v>
      </c>
      <c r="AB63" s="38">
        <f t="shared" si="11"/>
        <v>163873.84728000002</v>
      </c>
      <c r="AC63" s="40">
        <f t="shared" si="12"/>
        <v>187774.55896000002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>
        <v>44</v>
      </c>
      <c r="F64" s="24">
        <f>E64*Тарифы!C24*$C$4</f>
        <v>11360.891519999999</v>
      </c>
      <c r="G64" s="37">
        <f t="shared" si="7"/>
        <v>44</v>
      </c>
      <c r="H64" s="38">
        <f t="shared" si="7"/>
        <v>11360.891519999999</v>
      </c>
      <c r="I64" s="23"/>
      <c r="J64" s="24">
        <f>I64*Тарифы!D24*$C$4</f>
        <v>0</v>
      </c>
      <c r="K64" s="23">
        <v>55</v>
      </c>
      <c r="L64" s="24">
        <f>K64*Тарифы!E24*$C$4</f>
        <v>17751.393</v>
      </c>
      <c r="M64" s="37">
        <f t="shared" si="8"/>
        <v>55</v>
      </c>
      <c r="N64" s="38">
        <f t="shared" si="8"/>
        <v>17751.393</v>
      </c>
      <c r="O64" s="37">
        <f t="shared" si="9"/>
        <v>99</v>
      </c>
      <c r="P64" s="38">
        <f t="shared" si="9"/>
        <v>29112.284520000001</v>
      </c>
      <c r="Q64" s="23"/>
      <c r="R64" s="24">
        <f>Q64*Тарифы!F24*$C$4</f>
        <v>0</v>
      </c>
      <c r="S64" s="23">
        <v>8</v>
      </c>
      <c r="T64" s="24">
        <f>S64*Тарифы!G24*$C$4</f>
        <v>2644.52864</v>
      </c>
      <c r="U64" s="39">
        <f t="shared" si="10"/>
        <v>8</v>
      </c>
      <c r="V64" s="40">
        <f t="shared" si="10"/>
        <v>2644.52864</v>
      </c>
      <c r="W64" s="23"/>
      <c r="X64" s="24">
        <f>W64*Тарифы!H24*$C$4</f>
        <v>0</v>
      </c>
      <c r="Y64" s="23">
        <v>132</v>
      </c>
      <c r="Z64" s="24">
        <f>Y64*Тарифы!I24*$C$4</f>
        <v>124318.09104000001</v>
      </c>
      <c r="AA64" s="37">
        <f t="shared" si="11"/>
        <v>132</v>
      </c>
      <c r="AB64" s="38">
        <f t="shared" si="11"/>
        <v>124318.09104000001</v>
      </c>
      <c r="AC64" s="40">
        <f t="shared" si="12"/>
        <v>156074.90420000002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>
        <v>0</v>
      </c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/>
      <c r="J65" s="24">
        <f>I65*Тарифы!D25*$C$4</f>
        <v>0</v>
      </c>
      <c r="K65" s="23">
        <v>0</v>
      </c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/>
      <c r="X65" s="24">
        <f>W65*Тарифы!H25*$C$4</f>
        <v>0</v>
      </c>
      <c r="Y65" s="23">
        <v>0</v>
      </c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/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/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>
        <v>697</v>
      </c>
      <c r="F67" s="24">
        <f>E67*Тарифы!C27*$C$4</f>
        <v>147348.33708</v>
      </c>
      <c r="G67" s="37">
        <f t="shared" si="7"/>
        <v>697</v>
      </c>
      <c r="H67" s="38">
        <f t="shared" si="7"/>
        <v>147348.33708</v>
      </c>
      <c r="I67" s="23"/>
      <c r="J67" s="24">
        <f>I67*Тарифы!D27*$C$4</f>
        <v>0</v>
      </c>
      <c r="K67" s="23">
        <v>200</v>
      </c>
      <c r="L67" s="24">
        <f>K67*Тарифы!E27*$C$4</f>
        <v>42280.728000000003</v>
      </c>
      <c r="M67" s="37">
        <f t="shared" si="8"/>
        <v>200</v>
      </c>
      <c r="N67" s="38">
        <f t="shared" si="8"/>
        <v>42280.728000000003</v>
      </c>
      <c r="O67" s="37">
        <f t="shared" si="9"/>
        <v>897</v>
      </c>
      <c r="P67" s="38">
        <f t="shared" si="9"/>
        <v>189629.06508</v>
      </c>
      <c r="Q67" s="23"/>
      <c r="R67" s="24">
        <f>Q67*Тарифы!F27*$C$4</f>
        <v>0</v>
      </c>
      <c r="S67" s="23">
        <v>300</v>
      </c>
      <c r="T67" s="24">
        <f>S67*Тарифы!G27*$C$4</f>
        <v>81195.156000000017</v>
      </c>
      <c r="U67" s="39">
        <f t="shared" si="10"/>
        <v>300</v>
      </c>
      <c r="V67" s="40">
        <f t="shared" si="10"/>
        <v>81195.156000000017</v>
      </c>
      <c r="W67" s="23"/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270824.22108000005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3787</v>
      </c>
      <c r="F68" s="38">
        <f t="shared" si="13"/>
        <v>1443875.0997600004</v>
      </c>
      <c r="G68" s="37">
        <f t="shared" si="13"/>
        <v>3787</v>
      </c>
      <c r="H68" s="38">
        <f t="shared" si="13"/>
        <v>1443875.0997600004</v>
      </c>
      <c r="I68" s="37">
        <f t="shared" si="13"/>
        <v>0</v>
      </c>
      <c r="J68" s="38">
        <f t="shared" si="13"/>
        <v>0</v>
      </c>
      <c r="K68" s="37">
        <f t="shared" si="13"/>
        <v>1499</v>
      </c>
      <c r="L68" s="38">
        <f t="shared" si="13"/>
        <v>693181.98324000009</v>
      </c>
      <c r="M68" s="37">
        <f t="shared" si="13"/>
        <v>1499</v>
      </c>
      <c r="N68" s="38">
        <f t="shared" si="13"/>
        <v>693181.98324000009</v>
      </c>
      <c r="O68" s="37">
        <f t="shared" si="13"/>
        <v>5286</v>
      </c>
      <c r="P68" s="38">
        <f t="shared" si="13"/>
        <v>2137057.0830000001</v>
      </c>
      <c r="Q68" s="39">
        <f t="shared" si="13"/>
        <v>0</v>
      </c>
      <c r="R68" s="40">
        <f t="shared" si="13"/>
        <v>0</v>
      </c>
      <c r="S68" s="39">
        <f t="shared" si="13"/>
        <v>1370</v>
      </c>
      <c r="T68" s="40">
        <f t="shared" si="13"/>
        <v>657347.11976000015</v>
      </c>
      <c r="U68" s="39">
        <f t="shared" si="13"/>
        <v>1370</v>
      </c>
      <c r="V68" s="40">
        <f t="shared" si="13"/>
        <v>657347.11976000015</v>
      </c>
      <c r="W68" s="37">
        <f t="shared" si="13"/>
        <v>0</v>
      </c>
      <c r="X68" s="38">
        <f t="shared" si="13"/>
        <v>0</v>
      </c>
      <c r="Y68" s="37">
        <f t="shared" si="13"/>
        <v>4250</v>
      </c>
      <c r="Z68" s="38">
        <f t="shared" si="13"/>
        <v>4780220.8921600012</v>
      </c>
      <c r="AA68" s="37">
        <f t="shared" si="13"/>
        <v>4250</v>
      </c>
      <c r="AB68" s="38">
        <f t="shared" si="13"/>
        <v>4780220.8921600012</v>
      </c>
      <c r="AC68" s="40">
        <f t="shared" si="13"/>
        <v>7574625.0949199982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150045</v>
      </c>
      <c r="G72" s="131" t="str">
        <f>VLOOKUP(F72,Списки!$A$1:$B$68,2,0)</f>
        <v>ГБУЗ "Дет. поликлиника №4"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0.91600000000000004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236</v>
      </c>
      <c r="F79" s="24">
        <f>F9+F44</f>
        <v>80339.648639999999</v>
      </c>
      <c r="G79" s="37">
        <f>C79+E79</f>
        <v>236</v>
      </c>
      <c r="H79" s="38">
        <f>D79+F79</f>
        <v>80339.648639999999</v>
      </c>
      <c r="I79" s="23">
        <f>I9+I44</f>
        <v>0</v>
      </c>
      <c r="J79" s="24">
        <f>J9+J44</f>
        <v>0</v>
      </c>
      <c r="K79" s="23">
        <f>K9+K44</f>
        <v>398</v>
      </c>
      <c r="L79" s="24">
        <f>L9+L44</f>
        <v>169360.06439999997</v>
      </c>
      <c r="M79" s="37">
        <f>I79+K79</f>
        <v>398</v>
      </c>
      <c r="N79" s="38">
        <f>J79+L79</f>
        <v>169360.06439999997</v>
      </c>
      <c r="O79" s="37">
        <f>G79+M79</f>
        <v>634</v>
      </c>
      <c r="P79" s="38">
        <f>H79+N79</f>
        <v>249699.71303999997</v>
      </c>
      <c r="Q79" s="23">
        <f>Q9+Q44</f>
        <v>0</v>
      </c>
      <c r="R79" s="24">
        <f>R9+R44</f>
        <v>0</v>
      </c>
      <c r="S79" s="23">
        <f>S9+S44</f>
        <v>20</v>
      </c>
      <c r="T79" s="24">
        <f>T9+T44</f>
        <v>8716.6560000000009</v>
      </c>
      <c r="U79" s="39">
        <f>Q79+S79</f>
        <v>20</v>
      </c>
      <c r="V79" s="40">
        <f>R79+T79</f>
        <v>8716.6560000000009</v>
      </c>
      <c r="W79" s="23">
        <f>W9+W44</f>
        <v>0</v>
      </c>
      <c r="X79" s="24">
        <f>X9+X44</f>
        <v>0</v>
      </c>
      <c r="Y79" s="23">
        <f>Y9+Y44</f>
        <v>917</v>
      </c>
      <c r="Z79" s="24">
        <f>Z9+Z44</f>
        <v>939836.27108000021</v>
      </c>
      <c r="AA79" s="37">
        <f>W79+Y79</f>
        <v>917</v>
      </c>
      <c r="AB79" s="38">
        <f>X79+Z79</f>
        <v>939836.27108000021</v>
      </c>
      <c r="AC79" s="40">
        <f>P79+V79+AB79</f>
        <v>1198252.6401200001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13579</v>
      </c>
      <c r="F80" s="24">
        <f t="shared" si="14"/>
        <v>5772644.732400001</v>
      </c>
      <c r="G80" s="37">
        <f t="shared" ref="G80:H102" si="15">C80+E80</f>
        <v>13579</v>
      </c>
      <c r="H80" s="38">
        <f t="shared" si="15"/>
        <v>5772644.732400001</v>
      </c>
      <c r="I80" s="23">
        <f t="shared" ref="I80:L95" si="16">I10+I45</f>
        <v>0</v>
      </c>
      <c r="J80" s="24">
        <f t="shared" si="16"/>
        <v>0</v>
      </c>
      <c r="K80" s="23">
        <f t="shared" si="16"/>
        <v>3198</v>
      </c>
      <c r="L80" s="24">
        <f t="shared" si="16"/>
        <v>1699414.2578400001</v>
      </c>
      <c r="M80" s="37">
        <f t="shared" ref="M80:N102" si="17">I80+K80</f>
        <v>3198</v>
      </c>
      <c r="N80" s="38">
        <f t="shared" si="17"/>
        <v>1699414.2578400001</v>
      </c>
      <c r="O80" s="37">
        <f t="shared" ref="O80:P102" si="18">G80+M80</f>
        <v>16777</v>
      </c>
      <c r="P80" s="38">
        <f t="shared" si="18"/>
        <v>7472058.9902400011</v>
      </c>
      <c r="Q80" s="23">
        <f t="shared" ref="Q80:T95" si="19">Q10+Q45</f>
        <v>0</v>
      </c>
      <c r="R80" s="24">
        <f t="shared" si="19"/>
        <v>0</v>
      </c>
      <c r="S80" s="23">
        <f t="shared" si="19"/>
        <v>5046</v>
      </c>
      <c r="T80" s="24">
        <f t="shared" si="19"/>
        <v>2746334.5471200002</v>
      </c>
      <c r="U80" s="39">
        <f t="shared" ref="U80:V102" si="20">Q80+S80</f>
        <v>5046</v>
      </c>
      <c r="V80" s="40">
        <f t="shared" si="20"/>
        <v>2746334.5471200002</v>
      </c>
      <c r="W80" s="23">
        <f t="shared" ref="W80:Z95" si="21">W10+W45</f>
        <v>0</v>
      </c>
      <c r="X80" s="24">
        <f t="shared" si="21"/>
        <v>0</v>
      </c>
      <c r="Y80" s="23">
        <f t="shared" si="21"/>
        <v>13796</v>
      </c>
      <c r="Z80" s="24">
        <f t="shared" si="21"/>
        <v>15922917.73136</v>
      </c>
      <c r="AA80" s="37">
        <f t="shared" ref="AA80:AB102" si="22">W80+Y80</f>
        <v>13796</v>
      </c>
      <c r="AB80" s="38">
        <f t="shared" si="22"/>
        <v>15922917.73136</v>
      </c>
      <c r="AC80" s="40">
        <f t="shared" ref="AC80:AC102" si="23">P80+V80+AB80</f>
        <v>26141311.268720001</v>
      </c>
    </row>
    <row r="81" spans="1:29">
      <c r="A81" s="41">
        <v>3</v>
      </c>
      <c r="B81" s="42" t="s">
        <v>70</v>
      </c>
      <c r="C81" s="21">
        <f t="shared" si="14"/>
        <v>0</v>
      </c>
      <c r="D81" s="22">
        <f t="shared" si="14"/>
        <v>0</v>
      </c>
      <c r="E81" s="23">
        <f t="shared" si="14"/>
        <v>0</v>
      </c>
      <c r="F81" s="24">
        <f t="shared" si="14"/>
        <v>0</v>
      </c>
      <c r="G81" s="37">
        <f t="shared" si="15"/>
        <v>0</v>
      </c>
      <c r="H81" s="38">
        <f t="shared" si="15"/>
        <v>0</v>
      </c>
      <c r="I81" s="23">
        <f t="shared" si="16"/>
        <v>0</v>
      </c>
      <c r="J81" s="24">
        <f t="shared" si="16"/>
        <v>0</v>
      </c>
      <c r="K81" s="23">
        <f t="shared" si="16"/>
        <v>0</v>
      </c>
      <c r="L81" s="24">
        <f t="shared" si="16"/>
        <v>0</v>
      </c>
      <c r="M81" s="37">
        <f t="shared" si="17"/>
        <v>0</v>
      </c>
      <c r="N81" s="38">
        <f t="shared" si="17"/>
        <v>0</v>
      </c>
      <c r="O81" s="37">
        <f t="shared" si="18"/>
        <v>0</v>
      </c>
      <c r="P81" s="38">
        <f t="shared" si="18"/>
        <v>0</v>
      </c>
      <c r="Q81" s="23">
        <f t="shared" si="19"/>
        <v>0</v>
      </c>
      <c r="R81" s="24">
        <f t="shared" si="19"/>
        <v>0</v>
      </c>
      <c r="S81" s="23">
        <f t="shared" si="19"/>
        <v>0</v>
      </c>
      <c r="T81" s="24">
        <f t="shared" si="19"/>
        <v>0</v>
      </c>
      <c r="U81" s="39">
        <f t="shared" si="20"/>
        <v>0</v>
      </c>
      <c r="V81" s="40">
        <f t="shared" si="20"/>
        <v>0</v>
      </c>
      <c r="W81" s="23">
        <f t="shared" si="21"/>
        <v>0</v>
      </c>
      <c r="X81" s="24">
        <f t="shared" si="21"/>
        <v>0</v>
      </c>
      <c r="Y81" s="23">
        <f t="shared" si="21"/>
        <v>0</v>
      </c>
      <c r="Z81" s="24">
        <f t="shared" si="21"/>
        <v>0</v>
      </c>
      <c r="AA81" s="37">
        <f t="shared" si="22"/>
        <v>0</v>
      </c>
      <c r="AB81" s="38">
        <f t="shared" si="22"/>
        <v>0</v>
      </c>
      <c r="AC81" s="40">
        <f t="shared" si="23"/>
        <v>0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56</v>
      </c>
      <c r="F85" s="24">
        <f t="shared" si="14"/>
        <v>23806.473600000001</v>
      </c>
      <c r="G85" s="37">
        <f t="shared" si="15"/>
        <v>56</v>
      </c>
      <c r="H85" s="38">
        <f t="shared" si="15"/>
        <v>23806.473600000001</v>
      </c>
      <c r="I85" s="23">
        <f t="shared" si="16"/>
        <v>0</v>
      </c>
      <c r="J85" s="24">
        <f t="shared" si="16"/>
        <v>0</v>
      </c>
      <c r="K85" s="23">
        <f t="shared" si="16"/>
        <v>370</v>
      </c>
      <c r="L85" s="24">
        <f t="shared" si="16"/>
        <v>196617.65960000001</v>
      </c>
      <c r="M85" s="37">
        <f t="shared" si="17"/>
        <v>370</v>
      </c>
      <c r="N85" s="38">
        <f t="shared" si="17"/>
        <v>196617.65960000001</v>
      </c>
      <c r="O85" s="37">
        <f t="shared" si="18"/>
        <v>426</v>
      </c>
      <c r="P85" s="38">
        <f t="shared" si="18"/>
        <v>220424.13320000001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770</v>
      </c>
      <c r="Z85" s="24">
        <f t="shared" si="21"/>
        <v>888710.25320000004</v>
      </c>
      <c r="AA85" s="37">
        <f t="shared" si="22"/>
        <v>770</v>
      </c>
      <c r="AB85" s="38">
        <f t="shared" si="22"/>
        <v>888710.25320000004</v>
      </c>
      <c r="AC85" s="40">
        <f t="shared" si="23"/>
        <v>1109134.3864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100</v>
      </c>
      <c r="F86" s="24">
        <f t="shared" si="14"/>
        <v>74020.127999999997</v>
      </c>
      <c r="G86" s="37">
        <f t="shared" si="15"/>
        <v>100</v>
      </c>
      <c r="H86" s="38">
        <f t="shared" si="15"/>
        <v>74020.127999999997</v>
      </c>
      <c r="I86" s="23">
        <f t="shared" si="16"/>
        <v>0</v>
      </c>
      <c r="J86" s="24">
        <f t="shared" si="16"/>
        <v>0</v>
      </c>
      <c r="K86" s="23">
        <f t="shared" si="16"/>
        <v>280</v>
      </c>
      <c r="L86" s="24">
        <f t="shared" si="16"/>
        <v>259070.448</v>
      </c>
      <c r="M86" s="37">
        <f t="shared" si="17"/>
        <v>280</v>
      </c>
      <c r="N86" s="38">
        <f t="shared" si="17"/>
        <v>259070.448</v>
      </c>
      <c r="O86" s="37">
        <f t="shared" si="18"/>
        <v>380</v>
      </c>
      <c r="P86" s="38">
        <f t="shared" si="18"/>
        <v>333090.576</v>
      </c>
      <c r="Q86" s="23">
        <f t="shared" si="19"/>
        <v>0</v>
      </c>
      <c r="R86" s="24">
        <f t="shared" si="19"/>
        <v>0</v>
      </c>
      <c r="S86" s="23">
        <f t="shared" si="19"/>
        <v>9</v>
      </c>
      <c r="T86" s="24">
        <f t="shared" si="19"/>
        <v>8528.8302000000003</v>
      </c>
      <c r="U86" s="39">
        <f t="shared" si="20"/>
        <v>9</v>
      </c>
      <c r="V86" s="40">
        <f t="shared" si="20"/>
        <v>8528.8302000000003</v>
      </c>
      <c r="W86" s="23">
        <f t="shared" si="21"/>
        <v>0</v>
      </c>
      <c r="X86" s="24">
        <f t="shared" si="21"/>
        <v>0</v>
      </c>
      <c r="Y86" s="23">
        <f t="shared" si="21"/>
        <v>324</v>
      </c>
      <c r="Z86" s="24">
        <f t="shared" si="21"/>
        <v>577381.40064000001</v>
      </c>
      <c r="AA86" s="37">
        <f t="shared" si="22"/>
        <v>324</v>
      </c>
      <c r="AB86" s="38">
        <f t="shared" si="22"/>
        <v>577381.40064000001</v>
      </c>
      <c r="AC86" s="40">
        <f t="shared" si="23"/>
        <v>919000.80683999998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220</v>
      </c>
      <c r="F87" s="24">
        <f t="shared" si="14"/>
        <v>126070.91200000001</v>
      </c>
      <c r="G87" s="37">
        <f t="shared" si="15"/>
        <v>220</v>
      </c>
      <c r="H87" s="38">
        <f t="shared" si="15"/>
        <v>126070.91200000001</v>
      </c>
      <c r="I87" s="23">
        <f t="shared" si="16"/>
        <v>0</v>
      </c>
      <c r="J87" s="24">
        <f t="shared" si="16"/>
        <v>0</v>
      </c>
      <c r="K87" s="23">
        <f t="shared" si="16"/>
        <v>300</v>
      </c>
      <c r="L87" s="24">
        <f t="shared" si="16"/>
        <v>214893.6</v>
      </c>
      <c r="M87" s="37">
        <f t="shared" si="17"/>
        <v>300</v>
      </c>
      <c r="N87" s="38">
        <f t="shared" si="17"/>
        <v>214893.6</v>
      </c>
      <c r="O87" s="37">
        <f t="shared" si="18"/>
        <v>520</v>
      </c>
      <c r="P87" s="38">
        <f t="shared" si="18"/>
        <v>340964.51199999999</v>
      </c>
      <c r="Q87" s="23">
        <f t="shared" si="19"/>
        <v>0</v>
      </c>
      <c r="R87" s="24">
        <f t="shared" si="19"/>
        <v>0</v>
      </c>
      <c r="S87" s="23">
        <f t="shared" si="19"/>
        <v>40</v>
      </c>
      <c r="T87" s="24">
        <f t="shared" si="19"/>
        <v>29346.441600000002</v>
      </c>
      <c r="U87" s="39">
        <f t="shared" si="20"/>
        <v>40</v>
      </c>
      <c r="V87" s="40">
        <f t="shared" si="20"/>
        <v>29346.441600000002</v>
      </c>
      <c r="W87" s="23">
        <f t="shared" si="21"/>
        <v>0</v>
      </c>
      <c r="X87" s="24">
        <f t="shared" si="21"/>
        <v>0</v>
      </c>
      <c r="Y87" s="23">
        <f t="shared" si="21"/>
        <v>826</v>
      </c>
      <c r="Z87" s="24">
        <f t="shared" si="21"/>
        <v>1197405.34928</v>
      </c>
      <c r="AA87" s="37">
        <f t="shared" si="22"/>
        <v>826</v>
      </c>
      <c r="AB87" s="38">
        <f t="shared" si="22"/>
        <v>1197405.34928</v>
      </c>
      <c r="AC87" s="40">
        <f t="shared" si="23"/>
        <v>1567716.3028799999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10</v>
      </c>
      <c r="F88" s="24">
        <f t="shared" si="14"/>
        <v>3534.1111999999998</v>
      </c>
      <c r="G88" s="37">
        <f t="shared" si="15"/>
        <v>10</v>
      </c>
      <c r="H88" s="38">
        <f t="shared" si="15"/>
        <v>3534.1111999999998</v>
      </c>
      <c r="I88" s="23">
        <f t="shared" si="16"/>
        <v>0</v>
      </c>
      <c r="J88" s="24">
        <f t="shared" si="16"/>
        <v>0</v>
      </c>
      <c r="K88" s="23">
        <f t="shared" si="16"/>
        <v>597</v>
      </c>
      <c r="L88" s="24">
        <f t="shared" si="16"/>
        <v>263735.78256000002</v>
      </c>
      <c r="M88" s="37">
        <f t="shared" si="17"/>
        <v>597</v>
      </c>
      <c r="N88" s="38">
        <f t="shared" si="17"/>
        <v>263735.78256000002</v>
      </c>
      <c r="O88" s="37">
        <f t="shared" si="18"/>
        <v>607</v>
      </c>
      <c r="P88" s="38">
        <f t="shared" si="18"/>
        <v>267269.89376000001</v>
      </c>
      <c r="Q88" s="23">
        <f t="shared" si="19"/>
        <v>0</v>
      </c>
      <c r="R88" s="24">
        <f t="shared" si="19"/>
        <v>0</v>
      </c>
      <c r="S88" s="23">
        <f t="shared" si="19"/>
        <v>35</v>
      </c>
      <c r="T88" s="24">
        <f t="shared" si="19"/>
        <v>15836.037</v>
      </c>
      <c r="U88" s="39">
        <f t="shared" si="20"/>
        <v>35</v>
      </c>
      <c r="V88" s="40">
        <f t="shared" si="20"/>
        <v>15836.037</v>
      </c>
      <c r="W88" s="23">
        <f t="shared" si="21"/>
        <v>0</v>
      </c>
      <c r="X88" s="24">
        <f t="shared" si="21"/>
        <v>0</v>
      </c>
      <c r="Y88" s="23">
        <f t="shared" si="21"/>
        <v>1270</v>
      </c>
      <c r="Z88" s="24">
        <f t="shared" si="21"/>
        <v>1266448.3180000002</v>
      </c>
      <c r="AA88" s="37">
        <f t="shared" si="22"/>
        <v>1270</v>
      </c>
      <c r="AB88" s="38">
        <f t="shared" si="22"/>
        <v>1266448.3180000002</v>
      </c>
      <c r="AC88" s="40">
        <f t="shared" si="23"/>
        <v>1549554.2487600003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188</v>
      </c>
      <c r="F89" s="24">
        <f t="shared" si="14"/>
        <v>80603.676480000009</v>
      </c>
      <c r="G89" s="37">
        <f t="shared" si="15"/>
        <v>188</v>
      </c>
      <c r="H89" s="38">
        <f t="shared" si="15"/>
        <v>80603.676480000009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188</v>
      </c>
      <c r="P89" s="38">
        <f t="shared" si="18"/>
        <v>80603.676480000009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284</v>
      </c>
      <c r="Z89" s="24">
        <f t="shared" si="21"/>
        <v>280583.51407999999</v>
      </c>
      <c r="AA89" s="37">
        <f t="shared" si="22"/>
        <v>284</v>
      </c>
      <c r="AB89" s="38">
        <f t="shared" si="22"/>
        <v>280583.51407999999</v>
      </c>
      <c r="AC89" s="40">
        <f t="shared" si="23"/>
        <v>361187.19056000002</v>
      </c>
    </row>
    <row r="90" spans="1:29">
      <c r="A90" s="41">
        <v>12</v>
      </c>
      <c r="B90" s="42" t="s">
        <v>79</v>
      </c>
      <c r="C90" s="21">
        <f t="shared" si="14"/>
        <v>0</v>
      </c>
      <c r="D90" s="22">
        <f t="shared" si="14"/>
        <v>0</v>
      </c>
      <c r="E90" s="23">
        <f t="shared" si="14"/>
        <v>116</v>
      </c>
      <c r="F90" s="24">
        <f t="shared" si="14"/>
        <v>34955.036320000007</v>
      </c>
      <c r="G90" s="37">
        <f t="shared" si="15"/>
        <v>116</v>
      </c>
      <c r="H90" s="38">
        <f t="shared" si="15"/>
        <v>34955.036320000007</v>
      </c>
      <c r="I90" s="23">
        <f t="shared" si="16"/>
        <v>0</v>
      </c>
      <c r="J90" s="24">
        <f t="shared" si="16"/>
        <v>0</v>
      </c>
      <c r="K90" s="23">
        <f t="shared" si="16"/>
        <v>277</v>
      </c>
      <c r="L90" s="24">
        <f t="shared" si="16"/>
        <v>104337.13571999999</v>
      </c>
      <c r="M90" s="37">
        <f t="shared" si="17"/>
        <v>277</v>
      </c>
      <c r="N90" s="38">
        <f t="shared" si="17"/>
        <v>104337.13571999999</v>
      </c>
      <c r="O90" s="37">
        <f t="shared" si="18"/>
        <v>393</v>
      </c>
      <c r="P90" s="38">
        <f t="shared" si="18"/>
        <v>139292.17204</v>
      </c>
      <c r="Q90" s="23">
        <f t="shared" si="19"/>
        <v>0</v>
      </c>
      <c r="R90" s="24">
        <f t="shared" si="19"/>
        <v>0</v>
      </c>
      <c r="S90" s="23">
        <f t="shared" si="19"/>
        <v>26</v>
      </c>
      <c r="T90" s="24">
        <f t="shared" si="19"/>
        <v>10030.584719999999</v>
      </c>
      <c r="U90" s="39">
        <f t="shared" si="20"/>
        <v>26</v>
      </c>
      <c r="V90" s="40">
        <f t="shared" si="20"/>
        <v>10030.584719999999</v>
      </c>
      <c r="W90" s="23">
        <f t="shared" si="21"/>
        <v>0</v>
      </c>
      <c r="X90" s="24">
        <f t="shared" si="21"/>
        <v>0</v>
      </c>
      <c r="Y90" s="23">
        <f t="shared" si="21"/>
        <v>489</v>
      </c>
      <c r="Z90" s="24">
        <f t="shared" si="21"/>
        <v>428936.50164000003</v>
      </c>
      <c r="AA90" s="37">
        <f t="shared" si="22"/>
        <v>489</v>
      </c>
      <c r="AB90" s="38">
        <f t="shared" si="22"/>
        <v>428936.50164000003</v>
      </c>
      <c r="AC90" s="40">
        <f t="shared" si="23"/>
        <v>578259.25840000005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224</v>
      </c>
      <c r="F91" s="24">
        <f t="shared" si="14"/>
        <v>67499.380480000007</v>
      </c>
      <c r="G91" s="37">
        <f t="shared" si="15"/>
        <v>224</v>
      </c>
      <c r="H91" s="38">
        <f t="shared" si="15"/>
        <v>67499.380480000007</v>
      </c>
      <c r="I91" s="23">
        <f t="shared" si="16"/>
        <v>0</v>
      </c>
      <c r="J91" s="24">
        <f t="shared" si="16"/>
        <v>0</v>
      </c>
      <c r="K91" s="23">
        <f t="shared" si="16"/>
        <v>359</v>
      </c>
      <c r="L91" s="24">
        <f t="shared" si="16"/>
        <v>135223.94123999999</v>
      </c>
      <c r="M91" s="37">
        <f t="shared" si="17"/>
        <v>359</v>
      </c>
      <c r="N91" s="38">
        <f t="shared" si="17"/>
        <v>135223.94123999999</v>
      </c>
      <c r="O91" s="37">
        <f t="shared" si="18"/>
        <v>583</v>
      </c>
      <c r="P91" s="38">
        <f t="shared" si="18"/>
        <v>202723.32172000001</v>
      </c>
      <c r="Q91" s="23">
        <f t="shared" si="19"/>
        <v>0</v>
      </c>
      <c r="R91" s="24">
        <f t="shared" si="19"/>
        <v>0</v>
      </c>
      <c r="S91" s="23">
        <f t="shared" si="19"/>
        <v>26</v>
      </c>
      <c r="T91" s="24">
        <f t="shared" si="19"/>
        <v>10030.584719999999</v>
      </c>
      <c r="U91" s="39">
        <f t="shared" si="20"/>
        <v>26</v>
      </c>
      <c r="V91" s="40">
        <f t="shared" si="20"/>
        <v>10030.584719999999</v>
      </c>
      <c r="W91" s="23">
        <f t="shared" si="21"/>
        <v>0</v>
      </c>
      <c r="X91" s="24">
        <f t="shared" si="21"/>
        <v>0</v>
      </c>
      <c r="Y91" s="23">
        <f t="shared" si="21"/>
        <v>674</v>
      </c>
      <c r="Z91" s="24">
        <f t="shared" si="21"/>
        <v>591213.09224000003</v>
      </c>
      <c r="AA91" s="37">
        <f t="shared" si="22"/>
        <v>674</v>
      </c>
      <c r="AB91" s="38">
        <f t="shared" si="22"/>
        <v>591213.09224000003</v>
      </c>
      <c r="AC91" s="40">
        <f t="shared" si="23"/>
        <v>803966.99867999996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160</v>
      </c>
      <c r="F96" s="24">
        <f t="shared" si="24"/>
        <v>48451.270399999994</v>
      </c>
      <c r="G96" s="37">
        <f t="shared" si="15"/>
        <v>160</v>
      </c>
      <c r="H96" s="38">
        <f t="shared" si="15"/>
        <v>48451.270399999994</v>
      </c>
      <c r="I96" s="23">
        <f t="shared" ref="I96:L102" si="25">I26+I61</f>
        <v>0</v>
      </c>
      <c r="J96" s="24">
        <f t="shared" si="25"/>
        <v>0</v>
      </c>
      <c r="K96" s="23">
        <f t="shared" si="25"/>
        <v>147</v>
      </c>
      <c r="L96" s="24">
        <f t="shared" si="25"/>
        <v>55643.592479999999</v>
      </c>
      <c r="M96" s="37">
        <f t="shared" si="17"/>
        <v>147</v>
      </c>
      <c r="N96" s="38">
        <f t="shared" si="17"/>
        <v>55643.592479999999</v>
      </c>
      <c r="O96" s="37">
        <f t="shared" si="18"/>
        <v>307</v>
      </c>
      <c r="P96" s="38">
        <f t="shared" si="18"/>
        <v>104094.86288</v>
      </c>
      <c r="Q96" s="23">
        <f t="shared" ref="Q96:T102" si="26">Q26+Q61</f>
        <v>0</v>
      </c>
      <c r="R96" s="24">
        <f t="shared" si="26"/>
        <v>0</v>
      </c>
      <c r="S96" s="23">
        <f t="shared" si="26"/>
        <v>30</v>
      </c>
      <c r="T96" s="24">
        <f t="shared" si="26"/>
        <v>11630.910000000002</v>
      </c>
      <c r="U96" s="39">
        <f t="shared" si="20"/>
        <v>30</v>
      </c>
      <c r="V96" s="40">
        <f t="shared" si="20"/>
        <v>11630.910000000002</v>
      </c>
      <c r="W96" s="23">
        <f t="shared" ref="W96:Z102" si="27">W26+W61</f>
        <v>0</v>
      </c>
      <c r="X96" s="24">
        <f t="shared" si="27"/>
        <v>0</v>
      </c>
      <c r="Y96" s="23">
        <f t="shared" si="27"/>
        <v>150</v>
      </c>
      <c r="Z96" s="24">
        <f t="shared" si="27"/>
        <v>114955.70999999999</v>
      </c>
      <c r="AA96" s="37">
        <f t="shared" si="22"/>
        <v>150</v>
      </c>
      <c r="AB96" s="38">
        <f t="shared" si="22"/>
        <v>114955.70999999999</v>
      </c>
      <c r="AC96" s="40">
        <f t="shared" si="23"/>
        <v>230681.48288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104</v>
      </c>
      <c r="F97" s="24">
        <f t="shared" si="24"/>
        <v>32820.353280000003</v>
      </c>
      <c r="G97" s="37">
        <f t="shared" si="15"/>
        <v>104</v>
      </c>
      <c r="H97" s="38">
        <f t="shared" si="15"/>
        <v>32820.353280000003</v>
      </c>
      <c r="I97" s="23">
        <f t="shared" si="25"/>
        <v>0</v>
      </c>
      <c r="J97" s="24">
        <f t="shared" si="25"/>
        <v>0</v>
      </c>
      <c r="K97" s="23">
        <f t="shared" si="25"/>
        <v>158</v>
      </c>
      <c r="L97" s="24">
        <f t="shared" si="25"/>
        <v>62327.1132</v>
      </c>
      <c r="M97" s="37">
        <f t="shared" si="17"/>
        <v>158</v>
      </c>
      <c r="N97" s="38">
        <f t="shared" si="17"/>
        <v>62327.1132</v>
      </c>
      <c r="O97" s="37">
        <f t="shared" si="18"/>
        <v>262</v>
      </c>
      <c r="P97" s="38">
        <f t="shared" si="18"/>
        <v>95147.466480000003</v>
      </c>
      <c r="Q97" s="23">
        <f t="shared" si="26"/>
        <v>0</v>
      </c>
      <c r="R97" s="24">
        <f t="shared" si="26"/>
        <v>0</v>
      </c>
      <c r="S97" s="23">
        <f t="shared" si="26"/>
        <v>30</v>
      </c>
      <c r="T97" s="24">
        <f t="shared" si="26"/>
        <v>12120.603600000002</v>
      </c>
      <c r="U97" s="39">
        <f t="shared" si="20"/>
        <v>30</v>
      </c>
      <c r="V97" s="40">
        <f t="shared" si="20"/>
        <v>12120.603600000002</v>
      </c>
      <c r="W97" s="23">
        <f t="shared" si="27"/>
        <v>0</v>
      </c>
      <c r="X97" s="24">
        <f t="shared" si="27"/>
        <v>0</v>
      </c>
      <c r="Y97" s="23">
        <f t="shared" si="27"/>
        <v>220</v>
      </c>
      <c r="Z97" s="24">
        <f t="shared" si="27"/>
        <v>251885.89360000001</v>
      </c>
      <c r="AA97" s="37">
        <f t="shared" si="22"/>
        <v>220</v>
      </c>
      <c r="AB97" s="38">
        <f t="shared" si="22"/>
        <v>251885.89360000001</v>
      </c>
      <c r="AC97" s="40">
        <f t="shared" si="23"/>
        <v>359153.96368000004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184</v>
      </c>
      <c r="F98" s="24">
        <f t="shared" si="24"/>
        <v>44064.143360000002</v>
      </c>
      <c r="G98" s="37">
        <f t="shared" si="15"/>
        <v>184</v>
      </c>
      <c r="H98" s="38">
        <f t="shared" si="15"/>
        <v>44064.143360000002</v>
      </c>
      <c r="I98" s="23">
        <f t="shared" si="25"/>
        <v>0</v>
      </c>
      <c r="J98" s="24">
        <f t="shared" si="25"/>
        <v>0</v>
      </c>
      <c r="K98" s="23">
        <f t="shared" si="25"/>
        <v>199</v>
      </c>
      <c r="L98" s="24">
        <f t="shared" si="25"/>
        <v>59570.411200000002</v>
      </c>
      <c r="M98" s="37">
        <f t="shared" si="17"/>
        <v>199</v>
      </c>
      <c r="N98" s="38">
        <f t="shared" si="17"/>
        <v>59570.411200000002</v>
      </c>
      <c r="O98" s="37">
        <f t="shared" si="18"/>
        <v>383</v>
      </c>
      <c r="P98" s="38">
        <f t="shared" si="18"/>
        <v>103634.55456</v>
      </c>
      <c r="Q98" s="23">
        <f t="shared" si="26"/>
        <v>0</v>
      </c>
      <c r="R98" s="24">
        <f t="shared" si="26"/>
        <v>0</v>
      </c>
      <c r="S98" s="23">
        <f t="shared" si="26"/>
        <v>50</v>
      </c>
      <c r="T98" s="24">
        <f t="shared" si="26"/>
        <v>15330.176000000001</v>
      </c>
      <c r="U98" s="39">
        <f t="shared" si="20"/>
        <v>50</v>
      </c>
      <c r="V98" s="40">
        <f t="shared" si="20"/>
        <v>15330.176000000001</v>
      </c>
      <c r="W98" s="23">
        <f t="shared" si="27"/>
        <v>0</v>
      </c>
      <c r="X98" s="24">
        <f t="shared" si="27"/>
        <v>0</v>
      </c>
      <c r="Y98" s="23">
        <f t="shared" si="27"/>
        <v>870</v>
      </c>
      <c r="Z98" s="24">
        <f t="shared" si="27"/>
        <v>819369.23640000005</v>
      </c>
      <c r="AA98" s="37">
        <f t="shared" si="22"/>
        <v>870</v>
      </c>
      <c r="AB98" s="38">
        <f t="shared" si="22"/>
        <v>819369.23640000005</v>
      </c>
      <c r="AC98" s="40">
        <f t="shared" si="23"/>
        <v>938333.96696000011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176</v>
      </c>
      <c r="F99" s="24">
        <f t="shared" si="24"/>
        <v>45443.566079999997</v>
      </c>
      <c r="G99" s="37">
        <f t="shared" si="15"/>
        <v>176</v>
      </c>
      <c r="H99" s="38">
        <f t="shared" si="15"/>
        <v>45443.566079999997</v>
      </c>
      <c r="I99" s="23">
        <f t="shared" si="25"/>
        <v>0</v>
      </c>
      <c r="J99" s="24">
        <f t="shared" si="25"/>
        <v>0</v>
      </c>
      <c r="K99" s="23">
        <f t="shared" si="25"/>
        <v>319</v>
      </c>
      <c r="L99" s="24">
        <f t="shared" si="25"/>
        <v>102958.0794</v>
      </c>
      <c r="M99" s="37">
        <f t="shared" si="17"/>
        <v>319</v>
      </c>
      <c r="N99" s="38">
        <f t="shared" si="17"/>
        <v>102958.0794</v>
      </c>
      <c r="O99" s="37">
        <f t="shared" si="18"/>
        <v>495</v>
      </c>
      <c r="P99" s="38">
        <f t="shared" si="18"/>
        <v>148401.64548000001</v>
      </c>
      <c r="Q99" s="23">
        <f t="shared" si="26"/>
        <v>0</v>
      </c>
      <c r="R99" s="24">
        <f t="shared" si="26"/>
        <v>0</v>
      </c>
      <c r="S99" s="23">
        <f t="shared" si="26"/>
        <v>40</v>
      </c>
      <c r="T99" s="24">
        <f t="shared" si="26"/>
        <v>13222.6432</v>
      </c>
      <c r="U99" s="39">
        <f t="shared" si="20"/>
        <v>40</v>
      </c>
      <c r="V99" s="40">
        <f t="shared" si="20"/>
        <v>13222.6432</v>
      </c>
      <c r="W99" s="23">
        <f t="shared" si="27"/>
        <v>0</v>
      </c>
      <c r="X99" s="24">
        <f t="shared" si="27"/>
        <v>0</v>
      </c>
      <c r="Y99" s="23">
        <f t="shared" si="27"/>
        <v>660</v>
      </c>
      <c r="Z99" s="24">
        <f t="shared" si="27"/>
        <v>621590.45520000008</v>
      </c>
      <c r="AA99" s="37">
        <f t="shared" si="22"/>
        <v>660</v>
      </c>
      <c r="AB99" s="38">
        <f t="shared" si="22"/>
        <v>621590.45520000008</v>
      </c>
      <c r="AC99" s="40">
        <f t="shared" si="23"/>
        <v>783214.74388000008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3483</v>
      </c>
      <c r="F102" s="24">
        <f t="shared" si="24"/>
        <v>736318.87811999989</v>
      </c>
      <c r="G102" s="37">
        <f t="shared" si="15"/>
        <v>3483</v>
      </c>
      <c r="H102" s="38">
        <f t="shared" si="15"/>
        <v>736318.87811999989</v>
      </c>
      <c r="I102" s="23">
        <f t="shared" si="25"/>
        <v>0</v>
      </c>
      <c r="J102" s="24">
        <f t="shared" si="25"/>
        <v>0</v>
      </c>
      <c r="K102" s="23">
        <f t="shared" si="25"/>
        <v>1000</v>
      </c>
      <c r="L102" s="24">
        <f t="shared" si="25"/>
        <v>211403.64</v>
      </c>
      <c r="M102" s="37">
        <f t="shared" si="17"/>
        <v>1000</v>
      </c>
      <c r="N102" s="38">
        <f t="shared" si="17"/>
        <v>211403.64</v>
      </c>
      <c r="O102" s="37">
        <f t="shared" si="18"/>
        <v>4483</v>
      </c>
      <c r="P102" s="38">
        <f t="shared" si="18"/>
        <v>947722.51811999991</v>
      </c>
      <c r="Q102" s="23">
        <f t="shared" si="26"/>
        <v>0</v>
      </c>
      <c r="R102" s="24">
        <f t="shared" si="26"/>
        <v>0</v>
      </c>
      <c r="S102" s="23">
        <f t="shared" si="26"/>
        <v>1500</v>
      </c>
      <c r="T102" s="24">
        <f t="shared" si="26"/>
        <v>405975.78000000009</v>
      </c>
      <c r="U102" s="39">
        <f t="shared" si="20"/>
        <v>1500</v>
      </c>
      <c r="V102" s="40">
        <f t="shared" si="20"/>
        <v>405975.78000000009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1353698.2981199999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18836</v>
      </c>
      <c r="F103" s="38">
        <f t="shared" si="28"/>
        <v>7170572.3103600005</v>
      </c>
      <c r="G103" s="37">
        <f t="shared" si="28"/>
        <v>18836</v>
      </c>
      <c r="H103" s="38">
        <f t="shared" si="28"/>
        <v>7170572.3103600005</v>
      </c>
      <c r="I103" s="37">
        <f t="shared" si="28"/>
        <v>0</v>
      </c>
      <c r="J103" s="38">
        <f t="shared" si="28"/>
        <v>0</v>
      </c>
      <c r="K103" s="37">
        <f t="shared" si="28"/>
        <v>7602</v>
      </c>
      <c r="L103" s="38">
        <f t="shared" si="28"/>
        <v>3534555.7256400008</v>
      </c>
      <c r="M103" s="37">
        <f t="shared" si="28"/>
        <v>7602</v>
      </c>
      <c r="N103" s="38">
        <f t="shared" si="28"/>
        <v>3534555.7256400008</v>
      </c>
      <c r="O103" s="37">
        <f t="shared" si="28"/>
        <v>26438</v>
      </c>
      <c r="P103" s="38">
        <f t="shared" si="28"/>
        <v>10705128.036000002</v>
      </c>
      <c r="Q103" s="39">
        <f t="shared" si="28"/>
        <v>0</v>
      </c>
      <c r="R103" s="40">
        <f t="shared" si="28"/>
        <v>0</v>
      </c>
      <c r="S103" s="39">
        <f t="shared" si="28"/>
        <v>6852</v>
      </c>
      <c r="T103" s="40">
        <f t="shared" si="28"/>
        <v>3287103.794160001</v>
      </c>
      <c r="U103" s="39">
        <f t="shared" si="28"/>
        <v>6852</v>
      </c>
      <c r="V103" s="40">
        <f t="shared" si="28"/>
        <v>3287103.794160001</v>
      </c>
      <c r="W103" s="37">
        <f t="shared" si="28"/>
        <v>0</v>
      </c>
      <c r="X103" s="38">
        <f t="shared" si="28"/>
        <v>0</v>
      </c>
      <c r="Y103" s="37">
        <f t="shared" si="28"/>
        <v>21250</v>
      </c>
      <c r="Z103" s="38">
        <f t="shared" si="28"/>
        <v>23901233.726719994</v>
      </c>
      <c r="AA103" s="37">
        <f t="shared" si="28"/>
        <v>21250</v>
      </c>
      <c r="AB103" s="38">
        <f t="shared" si="28"/>
        <v>23901233.726719994</v>
      </c>
      <c r="AC103" s="40">
        <f t="shared" si="28"/>
        <v>37893465.556879997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103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150050</v>
      </c>
      <c r="G2" s="131" t="str">
        <f>VLOOKUP(F2,Списки!$A$1:$B$68,2,0)</f>
        <v>ГБУЗ "Нузальская РБ"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0</v>
      </c>
      <c r="D9" s="22">
        <f>C9*Тарифы!B4*$C$4</f>
        <v>0</v>
      </c>
      <c r="E9" s="23">
        <v>0</v>
      </c>
      <c r="F9" s="24">
        <f>E9*Тарифы!C4*$C$4</f>
        <v>0</v>
      </c>
      <c r="G9" s="37">
        <f>C9+E9</f>
        <v>0</v>
      </c>
      <c r="H9" s="38">
        <f>D9+F9</f>
        <v>0</v>
      </c>
      <c r="I9" s="23">
        <v>0</v>
      </c>
      <c r="J9" s="24">
        <f>I9*Тарифы!D4*$C$4</f>
        <v>0</v>
      </c>
      <c r="K9" s="23">
        <v>0</v>
      </c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>
        <v>0</v>
      </c>
      <c r="R9" s="24">
        <f>Q9*Тарифы!F4*$C$4</f>
        <v>0</v>
      </c>
      <c r="S9" s="23">
        <v>0</v>
      </c>
      <c r="T9" s="24">
        <f>S9*Тарифы!G4*$C$4</f>
        <v>0</v>
      </c>
      <c r="U9" s="39">
        <f>Q9+S9</f>
        <v>0</v>
      </c>
      <c r="V9" s="40">
        <f>R9+T9</f>
        <v>0</v>
      </c>
      <c r="W9" s="23">
        <v>0</v>
      </c>
      <c r="X9" s="24">
        <f>W9*Тарифы!H4*$C$4</f>
        <v>0</v>
      </c>
      <c r="Y9" s="23">
        <v>0</v>
      </c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46</v>
      </c>
      <c r="F10" s="24">
        <f>E10*Тарифы!C5*$C$4</f>
        <v>19427.226000000002</v>
      </c>
      <c r="G10" s="37">
        <f t="shared" ref="G10:H32" si="0">C10+E10</f>
        <v>46</v>
      </c>
      <c r="H10" s="38">
        <f t="shared" si="0"/>
        <v>19427.226000000002</v>
      </c>
      <c r="I10" s="23">
        <v>0</v>
      </c>
      <c r="J10" s="24">
        <f>I10*Тарифы!D5*$C$4</f>
        <v>0</v>
      </c>
      <c r="K10" s="23">
        <v>140</v>
      </c>
      <c r="L10" s="24">
        <f>K10*Тарифы!E5*$C$4</f>
        <v>73908.562000000005</v>
      </c>
      <c r="M10" s="37">
        <f t="shared" ref="M10:N32" si="1">I10+K10</f>
        <v>140</v>
      </c>
      <c r="N10" s="38">
        <f t="shared" si="1"/>
        <v>73908.562000000005</v>
      </c>
      <c r="O10" s="37">
        <f t="shared" ref="O10:P32" si="2">G10+M10</f>
        <v>186</v>
      </c>
      <c r="P10" s="38">
        <f t="shared" si="2"/>
        <v>93335.788</v>
      </c>
      <c r="Q10" s="23">
        <v>0</v>
      </c>
      <c r="R10" s="24">
        <f>Q10*Тарифы!F5*$C$4</f>
        <v>0</v>
      </c>
      <c r="S10" s="23">
        <v>30</v>
      </c>
      <c r="T10" s="24">
        <f>S10*Тарифы!G5*$C$4</f>
        <v>16220.840999999999</v>
      </c>
      <c r="U10" s="39">
        <f t="shared" ref="U10:V32" si="3">Q10+S10</f>
        <v>30</v>
      </c>
      <c r="V10" s="40">
        <f t="shared" si="3"/>
        <v>16220.840999999999</v>
      </c>
      <c r="W10" s="23">
        <v>0</v>
      </c>
      <c r="X10" s="24">
        <f>W10*Тарифы!H5*$C$4</f>
        <v>0</v>
      </c>
      <c r="Y10" s="23">
        <v>143</v>
      </c>
      <c r="Z10" s="24">
        <f>Y10*Тарифы!I5*$C$4</f>
        <v>163965.10130000001</v>
      </c>
      <c r="AA10" s="37">
        <f t="shared" ref="AA10:AB32" si="4">W10+Y10</f>
        <v>143</v>
      </c>
      <c r="AB10" s="38">
        <f t="shared" si="4"/>
        <v>163965.10130000001</v>
      </c>
      <c r="AC10" s="40">
        <f t="shared" ref="AC10:AC32" si="5">P10+V10+AB10</f>
        <v>273521.7303</v>
      </c>
    </row>
    <row r="11" spans="1:29">
      <c r="A11" s="41">
        <v>3</v>
      </c>
      <c r="B11" s="42" t="s">
        <v>70</v>
      </c>
      <c r="C11" s="21">
        <v>349</v>
      </c>
      <c r="D11" s="22">
        <f>C11*Тарифы!B6*$C$4</f>
        <v>97738.322500000009</v>
      </c>
      <c r="E11" s="23">
        <v>0</v>
      </c>
      <c r="F11" s="24">
        <f>E11*Тарифы!C6*$C$4</f>
        <v>0</v>
      </c>
      <c r="G11" s="37">
        <f t="shared" si="0"/>
        <v>349</v>
      </c>
      <c r="H11" s="38">
        <f t="shared" si="0"/>
        <v>97738.322500000009</v>
      </c>
      <c r="I11" s="23">
        <v>568</v>
      </c>
      <c r="J11" s="24">
        <f>I11*Тарифы!D6*$C$4</f>
        <v>198838.56720000002</v>
      </c>
      <c r="K11" s="23">
        <v>0</v>
      </c>
      <c r="L11" s="24">
        <f>K11*Тарифы!E6*$C$4</f>
        <v>0</v>
      </c>
      <c r="M11" s="37">
        <f t="shared" si="1"/>
        <v>568</v>
      </c>
      <c r="N11" s="38">
        <f t="shared" si="1"/>
        <v>198838.56720000002</v>
      </c>
      <c r="O11" s="37">
        <f t="shared" si="2"/>
        <v>917</v>
      </c>
      <c r="P11" s="38">
        <f t="shared" si="2"/>
        <v>296576.88970000006</v>
      </c>
      <c r="Q11" s="23">
        <v>434</v>
      </c>
      <c r="R11" s="24">
        <f>Q11*Тарифы!F6*$C$4</f>
        <v>155606.36000000002</v>
      </c>
      <c r="S11" s="23">
        <v>0</v>
      </c>
      <c r="T11" s="24">
        <f>S11*Тарифы!G6*$C$4</f>
        <v>0</v>
      </c>
      <c r="U11" s="39">
        <f t="shared" si="3"/>
        <v>434</v>
      </c>
      <c r="V11" s="40">
        <f t="shared" si="3"/>
        <v>155606.36000000002</v>
      </c>
      <c r="W11" s="23">
        <v>905</v>
      </c>
      <c r="X11" s="24">
        <f>W11*Тарифы!H6*$C$4</f>
        <v>672420.3395</v>
      </c>
      <c r="Y11" s="23">
        <v>0</v>
      </c>
      <c r="Z11" s="24">
        <f>Y11*Тарифы!I6*$C$4</f>
        <v>0</v>
      </c>
      <c r="AA11" s="37">
        <f t="shared" si="4"/>
        <v>905</v>
      </c>
      <c r="AB11" s="38">
        <f t="shared" si="4"/>
        <v>672420.3395</v>
      </c>
      <c r="AC11" s="40">
        <f t="shared" si="5"/>
        <v>1124603.5892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0</v>
      </c>
      <c r="D16" s="22">
        <f>C16*Тарифы!B11*$C$4</f>
        <v>0</v>
      </c>
      <c r="E16" s="23">
        <v>0</v>
      </c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>
        <v>0</v>
      </c>
      <c r="J16" s="24">
        <f>I16*Тарифы!D11*$C$4</f>
        <v>0</v>
      </c>
      <c r="K16" s="23">
        <v>0</v>
      </c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>
        <v>0</v>
      </c>
      <c r="R16" s="24">
        <f>Q16*Тарифы!F11*$C$4</f>
        <v>0</v>
      </c>
      <c r="S16" s="23">
        <v>0</v>
      </c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0</v>
      </c>
      <c r="X16" s="24">
        <f>W16*Тарифы!H11*$C$4</f>
        <v>0</v>
      </c>
      <c r="Y16" s="23">
        <v>0</v>
      </c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82</v>
      </c>
      <c r="D18" s="22">
        <f>C18*Тарифы!B13*$C$4</f>
        <v>26805.742600000001</v>
      </c>
      <c r="E18" s="23">
        <v>0</v>
      </c>
      <c r="F18" s="24">
        <f>E18*Тарифы!C13*$C$4</f>
        <v>0</v>
      </c>
      <c r="G18" s="37">
        <f t="shared" si="0"/>
        <v>82</v>
      </c>
      <c r="H18" s="38">
        <f t="shared" si="0"/>
        <v>26805.742600000001</v>
      </c>
      <c r="I18" s="23">
        <v>136</v>
      </c>
      <c r="J18" s="24">
        <f>I18*Тарифы!D13*$C$4</f>
        <v>55573.190400000007</v>
      </c>
      <c r="K18" s="23">
        <v>0</v>
      </c>
      <c r="L18" s="24">
        <f>K18*Тарифы!E13*$C$4</f>
        <v>0</v>
      </c>
      <c r="M18" s="37">
        <f t="shared" si="1"/>
        <v>136</v>
      </c>
      <c r="N18" s="38">
        <f t="shared" si="1"/>
        <v>55573.190400000007</v>
      </c>
      <c r="O18" s="37">
        <f t="shared" si="2"/>
        <v>218</v>
      </c>
      <c r="P18" s="38">
        <f t="shared" si="2"/>
        <v>82378.933000000005</v>
      </c>
      <c r="Q18" s="23">
        <v>20</v>
      </c>
      <c r="R18" s="24">
        <f>Q18*Тарифы!F13*$C$4</f>
        <v>8370.362000000001</v>
      </c>
      <c r="S18" s="23">
        <v>0</v>
      </c>
      <c r="T18" s="24">
        <f>S18*Тарифы!G13*$C$4</f>
        <v>0</v>
      </c>
      <c r="U18" s="39">
        <f t="shared" si="3"/>
        <v>20</v>
      </c>
      <c r="V18" s="40">
        <f t="shared" si="3"/>
        <v>8370.362000000001</v>
      </c>
      <c r="W18" s="23">
        <v>92</v>
      </c>
      <c r="X18" s="24">
        <f>W18*Тарифы!H13*$C$4</f>
        <v>85234.4948</v>
      </c>
      <c r="Y18" s="23">
        <v>0</v>
      </c>
      <c r="Z18" s="24">
        <f>Y18*Тарифы!I13*$C$4</f>
        <v>0</v>
      </c>
      <c r="AA18" s="37">
        <f t="shared" si="4"/>
        <v>92</v>
      </c>
      <c r="AB18" s="38">
        <f t="shared" si="4"/>
        <v>85234.4948</v>
      </c>
      <c r="AC18" s="40">
        <f t="shared" si="5"/>
        <v>175983.78980000003</v>
      </c>
    </row>
    <row r="19" spans="1:29">
      <c r="A19" s="41">
        <v>11</v>
      </c>
      <c r="B19" s="42" t="s">
        <v>78</v>
      </c>
      <c r="C19" s="21">
        <v>0</v>
      </c>
      <c r="D19" s="22">
        <f>C19*Тарифы!B14*$C$4</f>
        <v>0</v>
      </c>
      <c r="E19" s="23">
        <v>0</v>
      </c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0</v>
      </c>
      <c r="J19" s="24">
        <f>I19*Тарифы!D14*$C$4</f>
        <v>0</v>
      </c>
      <c r="K19" s="23">
        <v>0</v>
      </c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0</v>
      </c>
      <c r="X19" s="24">
        <f>W19*Тарифы!H14*$C$4</f>
        <v>0</v>
      </c>
      <c r="Y19" s="23">
        <v>0</v>
      </c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>
        <v>51</v>
      </c>
      <c r="D20" s="22">
        <f>C20*Тарифы!B15*$C$4</f>
        <v>15205.7724</v>
      </c>
      <c r="E20" s="23">
        <v>28</v>
      </c>
      <c r="F20" s="24">
        <f>E20*Тарифы!C15*$C$4</f>
        <v>8382.1556</v>
      </c>
      <c r="G20" s="37">
        <f t="shared" si="0"/>
        <v>79</v>
      </c>
      <c r="H20" s="38">
        <f t="shared" si="0"/>
        <v>23587.928</v>
      </c>
      <c r="I20" s="23">
        <v>74</v>
      </c>
      <c r="J20" s="24">
        <f>I20*Тарифы!D15*$C$4</f>
        <v>27579.097000000002</v>
      </c>
      <c r="K20" s="23">
        <v>0</v>
      </c>
      <c r="L20" s="24">
        <f>K20*Тарифы!E15*$C$4</f>
        <v>0</v>
      </c>
      <c r="M20" s="37">
        <f t="shared" si="1"/>
        <v>74</v>
      </c>
      <c r="N20" s="38">
        <f t="shared" si="1"/>
        <v>27579.097000000002</v>
      </c>
      <c r="O20" s="37">
        <f t="shared" si="2"/>
        <v>153</v>
      </c>
      <c r="P20" s="38">
        <f t="shared" si="2"/>
        <v>51167.025000000001</v>
      </c>
      <c r="Q20" s="23">
        <v>30</v>
      </c>
      <c r="R20" s="24">
        <f>Q20*Тарифы!F15*$C$4</f>
        <v>11451.531000000001</v>
      </c>
      <c r="S20" s="23">
        <v>0</v>
      </c>
      <c r="T20" s="24">
        <f>S20*Тарифы!G15*$C$4</f>
        <v>0</v>
      </c>
      <c r="U20" s="39">
        <f t="shared" si="3"/>
        <v>30</v>
      </c>
      <c r="V20" s="40">
        <f t="shared" si="3"/>
        <v>11451.531000000001</v>
      </c>
      <c r="W20" s="23">
        <v>216</v>
      </c>
      <c r="X20" s="24">
        <f>W20*Тарифы!H15*$C$4</f>
        <v>188227.82160000002</v>
      </c>
      <c r="Y20" s="23">
        <v>21</v>
      </c>
      <c r="Z20" s="24">
        <f>Y20*Тарифы!I15*$C$4</f>
        <v>18299.927100000001</v>
      </c>
      <c r="AA20" s="37">
        <f t="shared" si="4"/>
        <v>237</v>
      </c>
      <c r="AB20" s="38">
        <f t="shared" si="4"/>
        <v>206527.74870000003</v>
      </c>
      <c r="AC20" s="40">
        <f t="shared" si="5"/>
        <v>269146.30470000004</v>
      </c>
    </row>
    <row r="21" spans="1:29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>
        <v>0</v>
      </c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0</v>
      </c>
      <c r="J21" s="24">
        <f>I21*Тарифы!D16*$C$4</f>
        <v>0</v>
      </c>
      <c r="K21" s="23">
        <v>0</v>
      </c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>
        <v>0</v>
      </c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0</v>
      </c>
      <c r="X21" s="24">
        <f>W21*Тарифы!H16*$C$4</f>
        <v>0</v>
      </c>
      <c r="Y21" s="23">
        <v>0</v>
      </c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0</v>
      </c>
      <c r="J25" s="24">
        <f>I25*Тарифы!D20*$C$4</f>
        <v>0</v>
      </c>
      <c r="K25" s="23">
        <v>0</v>
      </c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>
        <v>0</v>
      </c>
      <c r="R25" s="24">
        <f>Q25*Тарифы!F20*$C$4</f>
        <v>0</v>
      </c>
      <c r="S25" s="23">
        <v>0</v>
      </c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>
        <v>0</v>
      </c>
      <c r="X25" s="24">
        <f>W25*Тарифы!H20*$C$4</f>
        <v>0</v>
      </c>
      <c r="Y25" s="23">
        <v>0</v>
      </c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0</v>
      </c>
      <c r="J26" s="24">
        <f>I26*Тарифы!D21*$C$4</f>
        <v>0</v>
      </c>
      <c r="K26" s="23">
        <v>0</v>
      </c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>
        <v>0</v>
      </c>
      <c r="R26" s="24">
        <f>Q26*Тарифы!F21*$C$4</f>
        <v>0</v>
      </c>
      <c r="S26" s="23">
        <v>0</v>
      </c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>
        <v>0</v>
      </c>
      <c r="X26" s="24">
        <f>W26*Тарифы!H21*$C$4</f>
        <v>0</v>
      </c>
      <c r="Y26" s="23">
        <v>0</v>
      </c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>
        <v>279</v>
      </c>
      <c r="D27" s="22">
        <f>C27*Тарифы!B22*$C$4</f>
        <v>109609.39080000001</v>
      </c>
      <c r="E27" s="23">
        <v>0</v>
      </c>
      <c r="F27" s="24">
        <f>E27*Тарифы!C22*$C$4</f>
        <v>0</v>
      </c>
      <c r="G27" s="37">
        <f t="shared" si="0"/>
        <v>279</v>
      </c>
      <c r="H27" s="38">
        <f t="shared" si="0"/>
        <v>109609.39080000001</v>
      </c>
      <c r="I27" s="23">
        <v>111</v>
      </c>
      <c r="J27" s="24">
        <f>I27*Тарифы!D22*$C$4</f>
        <v>54510.046499999997</v>
      </c>
      <c r="K27" s="23">
        <v>0</v>
      </c>
      <c r="L27" s="24">
        <f>K27*Тарифы!E22*$C$4</f>
        <v>0</v>
      </c>
      <c r="M27" s="37">
        <f t="shared" si="1"/>
        <v>111</v>
      </c>
      <c r="N27" s="38">
        <f t="shared" si="1"/>
        <v>54510.046499999997</v>
      </c>
      <c r="O27" s="37">
        <f t="shared" si="2"/>
        <v>390</v>
      </c>
      <c r="P27" s="38">
        <f t="shared" si="2"/>
        <v>164119.43729999999</v>
      </c>
      <c r="Q27" s="23">
        <v>10</v>
      </c>
      <c r="R27" s="24">
        <f>Q27*Тарифы!F22*$C$4</f>
        <v>5029.7520000000004</v>
      </c>
      <c r="S27" s="23">
        <v>0</v>
      </c>
      <c r="T27" s="24">
        <f>S27*Тарифы!G22*$C$4</f>
        <v>0</v>
      </c>
      <c r="U27" s="39">
        <f t="shared" si="3"/>
        <v>10</v>
      </c>
      <c r="V27" s="40">
        <f t="shared" si="3"/>
        <v>5029.7520000000004</v>
      </c>
      <c r="W27" s="23">
        <v>212</v>
      </c>
      <c r="X27" s="24">
        <f>W27*Тарифы!H22*$C$4</f>
        <v>303366.7</v>
      </c>
      <c r="Y27" s="23">
        <v>0</v>
      </c>
      <c r="Z27" s="24">
        <f>Y27*Тарифы!I22*$C$4</f>
        <v>0</v>
      </c>
      <c r="AA27" s="37">
        <f t="shared" si="4"/>
        <v>212</v>
      </c>
      <c r="AB27" s="38">
        <f t="shared" si="4"/>
        <v>303366.7</v>
      </c>
      <c r="AC27" s="40">
        <f t="shared" si="5"/>
        <v>472515.88930000004</v>
      </c>
    </row>
    <row r="28" spans="1:29">
      <c r="A28" s="41">
        <v>20</v>
      </c>
      <c r="B28" s="42" t="s">
        <v>87</v>
      </c>
      <c r="C28" s="23">
        <v>55</v>
      </c>
      <c r="D28" s="22">
        <f>C28*Тарифы!B23*$C$4</f>
        <v>12655.1425</v>
      </c>
      <c r="E28" s="23">
        <v>20</v>
      </c>
      <c r="F28" s="24">
        <f>E28*Тарифы!C23*$C$4</f>
        <v>4758.2080000000005</v>
      </c>
      <c r="G28" s="37">
        <f t="shared" si="0"/>
        <v>75</v>
      </c>
      <c r="H28" s="38">
        <f t="shared" si="0"/>
        <v>17413.3505</v>
      </c>
      <c r="I28" s="23">
        <v>43</v>
      </c>
      <c r="J28" s="24">
        <f>I28*Тарифы!D23*$C$4</f>
        <v>12367.427799999999</v>
      </c>
      <c r="K28" s="23">
        <v>0</v>
      </c>
      <c r="L28" s="24">
        <f>K28*Тарифы!E23*$C$4</f>
        <v>0</v>
      </c>
      <c r="M28" s="37">
        <f t="shared" si="1"/>
        <v>43</v>
      </c>
      <c r="N28" s="38">
        <f t="shared" si="1"/>
        <v>12367.427799999999</v>
      </c>
      <c r="O28" s="37">
        <f t="shared" si="2"/>
        <v>118</v>
      </c>
      <c r="P28" s="38">
        <f t="shared" si="2"/>
        <v>29780.778299999998</v>
      </c>
      <c r="Q28" s="23">
        <v>0</v>
      </c>
      <c r="R28" s="24">
        <f>Q28*Тарифы!F23*$C$4</f>
        <v>0</v>
      </c>
      <c r="S28" s="23">
        <v>0</v>
      </c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>
        <v>36</v>
      </c>
      <c r="X28" s="24">
        <f>W28*Тарифы!H23*$C$4</f>
        <v>32692.186799999996</v>
      </c>
      <c r="Y28" s="23">
        <v>20</v>
      </c>
      <c r="Z28" s="24">
        <f>Y28*Тарифы!I23*$C$4</f>
        <v>18712.694000000003</v>
      </c>
      <c r="AA28" s="37">
        <f t="shared" si="4"/>
        <v>56</v>
      </c>
      <c r="AB28" s="38">
        <f t="shared" si="4"/>
        <v>51404.880799999999</v>
      </c>
      <c r="AC28" s="40">
        <f t="shared" si="5"/>
        <v>81185.65909999999</v>
      </c>
    </row>
    <row r="29" spans="1:29">
      <c r="A29" s="41">
        <v>21</v>
      </c>
      <c r="B29" s="42" t="s">
        <v>88</v>
      </c>
      <c r="C29" s="23">
        <v>39</v>
      </c>
      <c r="D29" s="22">
        <f>C29*Тарифы!B24*$C$4</f>
        <v>7159.0428000000002</v>
      </c>
      <c r="E29" s="23">
        <v>33</v>
      </c>
      <c r="F29" s="24">
        <f>E29*Тарифы!C24*$C$4</f>
        <v>8464.8563999999988</v>
      </c>
      <c r="G29" s="37">
        <f t="shared" si="0"/>
        <v>72</v>
      </c>
      <c r="H29" s="38">
        <f t="shared" si="0"/>
        <v>15623.8992</v>
      </c>
      <c r="I29" s="23">
        <v>19</v>
      </c>
      <c r="J29" s="24">
        <f>I29*Тарифы!D24*$C$4</f>
        <v>4359.6735000000008</v>
      </c>
      <c r="K29" s="23">
        <v>0</v>
      </c>
      <c r="L29" s="24">
        <f>K29*Тарифы!E24*$C$4</f>
        <v>0</v>
      </c>
      <c r="M29" s="37">
        <f t="shared" si="1"/>
        <v>19</v>
      </c>
      <c r="N29" s="38">
        <f t="shared" si="1"/>
        <v>4359.6735000000008</v>
      </c>
      <c r="O29" s="37">
        <f t="shared" si="2"/>
        <v>91</v>
      </c>
      <c r="P29" s="38">
        <f t="shared" si="2"/>
        <v>19983.572700000001</v>
      </c>
      <c r="Q29" s="23">
        <v>5</v>
      </c>
      <c r="R29" s="24">
        <f>Q29*Тарифы!F24*$C$4</f>
        <v>1175.0830000000001</v>
      </c>
      <c r="S29" s="23">
        <v>0</v>
      </c>
      <c r="T29" s="24">
        <f>S29*Тарифы!G24*$C$4</f>
        <v>0</v>
      </c>
      <c r="U29" s="39">
        <f t="shared" si="3"/>
        <v>5</v>
      </c>
      <c r="V29" s="40">
        <f t="shared" si="3"/>
        <v>1175.0830000000001</v>
      </c>
      <c r="W29" s="23">
        <v>54</v>
      </c>
      <c r="X29" s="24">
        <f>W29*Тарифы!H24*$C$4</f>
        <v>36159.669000000002</v>
      </c>
      <c r="Y29" s="23">
        <v>20</v>
      </c>
      <c r="Z29" s="24">
        <f>Y29*Тарифы!I24*$C$4</f>
        <v>18712.694000000003</v>
      </c>
      <c r="AA29" s="37">
        <f t="shared" si="4"/>
        <v>74</v>
      </c>
      <c r="AB29" s="38">
        <f t="shared" si="4"/>
        <v>54872.363000000005</v>
      </c>
      <c r="AC29" s="40">
        <f t="shared" si="5"/>
        <v>76031.018700000001</v>
      </c>
    </row>
    <row r="30" spans="1:29">
      <c r="A30" s="41">
        <v>22</v>
      </c>
      <c r="B30" s="42" t="s">
        <v>89</v>
      </c>
      <c r="C30" s="23">
        <v>21</v>
      </c>
      <c r="D30" s="22">
        <f>C30*Тарифы!B25*$C$4</f>
        <v>4668.1908000000003</v>
      </c>
      <c r="E30" s="23">
        <v>6</v>
      </c>
      <c r="F30" s="24">
        <f>E30*Тарифы!C25*$C$4</f>
        <v>1751.4041999999999</v>
      </c>
      <c r="G30" s="37">
        <f t="shared" si="0"/>
        <v>27</v>
      </c>
      <c r="H30" s="38">
        <f t="shared" si="0"/>
        <v>6419.5950000000003</v>
      </c>
      <c r="I30" s="23">
        <v>26</v>
      </c>
      <c r="J30" s="24">
        <f>I30*Тарифы!D25*$C$4</f>
        <v>7224.5810000000001</v>
      </c>
      <c r="K30" s="23">
        <v>26</v>
      </c>
      <c r="L30" s="24">
        <f>K30*Тарифы!E25*$C$4</f>
        <v>9486.7135999999991</v>
      </c>
      <c r="M30" s="37">
        <f t="shared" si="1"/>
        <v>52</v>
      </c>
      <c r="N30" s="38">
        <f t="shared" si="1"/>
        <v>16711.294600000001</v>
      </c>
      <c r="O30" s="37">
        <f t="shared" si="2"/>
        <v>79</v>
      </c>
      <c r="P30" s="38">
        <f t="shared" si="2"/>
        <v>23130.889600000002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60</v>
      </c>
      <c r="X30" s="24">
        <f>W30*Тарифы!H25*$C$4</f>
        <v>53936.61</v>
      </c>
      <c r="Y30" s="23">
        <v>37</v>
      </c>
      <c r="Z30" s="24">
        <f>Y30*Тарифы!I25*$C$4</f>
        <v>43442.717499999999</v>
      </c>
      <c r="AA30" s="37">
        <f t="shared" si="4"/>
        <v>97</v>
      </c>
      <c r="AB30" s="38">
        <f t="shared" si="4"/>
        <v>97379.327499999999</v>
      </c>
      <c r="AC30" s="40">
        <f t="shared" si="5"/>
        <v>120510.21710000001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232</v>
      </c>
      <c r="D32" s="22">
        <f>C32*Тарифы!B27*$C$4</f>
        <v>48724.3848</v>
      </c>
      <c r="E32" s="23">
        <v>0</v>
      </c>
      <c r="F32" s="24">
        <f>E32*Тарифы!C27*$C$4</f>
        <v>0</v>
      </c>
      <c r="G32" s="37">
        <f t="shared" si="0"/>
        <v>232</v>
      </c>
      <c r="H32" s="38">
        <f t="shared" si="0"/>
        <v>48724.3848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232</v>
      </c>
      <c r="P32" s="38">
        <f t="shared" si="2"/>
        <v>48724.3848</v>
      </c>
      <c r="Q32" s="23">
        <v>56</v>
      </c>
      <c r="R32" s="24">
        <f>Q32*Тарифы!F27*$C$4</f>
        <v>15057.1512</v>
      </c>
      <c r="S32" s="23">
        <v>50</v>
      </c>
      <c r="T32" s="24">
        <f>S32*Тарифы!G27*$C$4</f>
        <v>13443.885000000002</v>
      </c>
      <c r="U32" s="39">
        <f t="shared" si="3"/>
        <v>106</v>
      </c>
      <c r="V32" s="40">
        <f t="shared" si="3"/>
        <v>28501.036200000002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77225.421000000002</v>
      </c>
    </row>
    <row r="33" spans="1:29" s="10" customFormat="1">
      <c r="A33" s="43"/>
      <c r="B33" s="44" t="s">
        <v>107</v>
      </c>
      <c r="C33" s="37">
        <f t="shared" ref="C33:AC33" si="6">SUM(C9:C32)</f>
        <v>1108</v>
      </c>
      <c r="D33" s="38">
        <f t="shared" si="6"/>
        <v>322565.98920000001</v>
      </c>
      <c r="E33" s="37">
        <f t="shared" si="6"/>
        <v>133</v>
      </c>
      <c r="F33" s="38">
        <f t="shared" si="6"/>
        <v>42783.850199999993</v>
      </c>
      <c r="G33" s="37">
        <f t="shared" si="6"/>
        <v>1241</v>
      </c>
      <c r="H33" s="38">
        <f t="shared" si="6"/>
        <v>365349.83939999994</v>
      </c>
      <c r="I33" s="37">
        <f t="shared" si="6"/>
        <v>977</v>
      </c>
      <c r="J33" s="38">
        <f t="shared" si="6"/>
        <v>360452.5834</v>
      </c>
      <c r="K33" s="37">
        <f t="shared" si="6"/>
        <v>166</v>
      </c>
      <c r="L33" s="38">
        <f t="shared" si="6"/>
        <v>83395.275600000008</v>
      </c>
      <c r="M33" s="37">
        <f t="shared" si="6"/>
        <v>1143</v>
      </c>
      <c r="N33" s="38">
        <f t="shared" si="6"/>
        <v>443847.85900000005</v>
      </c>
      <c r="O33" s="37">
        <f t="shared" si="6"/>
        <v>2384</v>
      </c>
      <c r="P33" s="38">
        <f t="shared" si="6"/>
        <v>809197.69840000011</v>
      </c>
      <c r="Q33" s="39">
        <f t="shared" si="6"/>
        <v>555</v>
      </c>
      <c r="R33" s="40">
        <f t="shared" si="6"/>
        <v>196690.23920000001</v>
      </c>
      <c r="S33" s="39">
        <f t="shared" si="6"/>
        <v>80</v>
      </c>
      <c r="T33" s="40">
        <f t="shared" si="6"/>
        <v>29664.726000000002</v>
      </c>
      <c r="U33" s="39">
        <f t="shared" si="6"/>
        <v>635</v>
      </c>
      <c r="V33" s="40">
        <f t="shared" si="6"/>
        <v>226354.96520000001</v>
      </c>
      <c r="W33" s="37">
        <f t="shared" si="6"/>
        <v>1575</v>
      </c>
      <c r="X33" s="38">
        <f t="shared" si="6"/>
        <v>1372037.8217000002</v>
      </c>
      <c r="Y33" s="37">
        <f t="shared" si="6"/>
        <v>241</v>
      </c>
      <c r="Z33" s="38">
        <f t="shared" si="6"/>
        <v>263133.13390000002</v>
      </c>
      <c r="AA33" s="37">
        <f t="shared" si="6"/>
        <v>1816</v>
      </c>
      <c r="AB33" s="38">
        <f t="shared" si="6"/>
        <v>1635170.9555999998</v>
      </c>
      <c r="AC33" s="40">
        <f t="shared" si="6"/>
        <v>2670723.6192000001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150050</v>
      </c>
      <c r="G37" s="131" t="str">
        <f>VLOOKUP(F37,Списки!$A$1:$B$68,2,0)</f>
        <v>ГБУЗ "Нузальская РБ"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0</v>
      </c>
      <c r="D44" s="22">
        <f>C44*Тарифы!B4*$C$4</f>
        <v>0</v>
      </c>
      <c r="E44" s="23">
        <v>0</v>
      </c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0</v>
      </c>
      <c r="J44" s="24">
        <f>I44*Тарифы!D4*$C$4</f>
        <v>0</v>
      </c>
      <c r="K44" s="23">
        <v>0</v>
      </c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>
        <v>0</v>
      </c>
      <c r="R44" s="24">
        <f>Q44*Тарифы!F4*$C$4</f>
        <v>0</v>
      </c>
      <c r="S44" s="23">
        <v>0</v>
      </c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0</v>
      </c>
      <c r="X44" s="24">
        <f>W44*Тарифы!H4*$C$4</f>
        <v>0</v>
      </c>
      <c r="Y44" s="23">
        <v>0</v>
      </c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154</v>
      </c>
      <c r="F45" s="24">
        <f>E45*Тарифы!C5*$C$4</f>
        <v>65038.974000000009</v>
      </c>
      <c r="G45" s="37">
        <f t="shared" ref="G45:H67" si="7">C45+E45</f>
        <v>154</v>
      </c>
      <c r="H45" s="38">
        <f t="shared" si="7"/>
        <v>65038.974000000009</v>
      </c>
      <c r="I45" s="23">
        <v>0</v>
      </c>
      <c r="J45" s="24">
        <f>I45*Тарифы!D5*$C$4</f>
        <v>0</v>
      </c>
      <c r="K45" s="23">
        <v>428</v>
      </c>
      <c r="L45" s="24">
        <f>K45*Тарифы!E5*$C$4</f>
        <v>225949.0324</v>
      </c>
      <c r="M45" s="37">
        <f t="shared" ref="M45:N67" si="8">I45+K45</f>
        <v>428</v>
      </c>
      <c r="N45" s="38">
        <f t="shared" si="8"/>
        <v>225949.0324</v>
      </c>
      <c r="O45" s="37">
        <f t="shared" ref="O45:P67" si="9">G45+M45</f>
        <v>582</v>
      </c>
      <c r="P45" s="38">
        <f t="shared" si="9"/>
        <v>290988.00640000001</v>
      </c>
      <c r="Q45" s="23">
        <v>0</v>
      </c>
      <c r="R45" s="24">
        <f>Q45*Тарифы!F5*$C$4</f>
        <v>0</v>
      </c>
      <c r="S45" s="23">
        <v>93</v>
      </c>
      <c r="T45" s="24">
        <f>S45*Тарифы!G5*$C$4</f>
        <v>50284.607100000001</v>
      </c>
      <c r="U45" s="39">
        <f t="shared" ref="U45:V67" si="10">Q45+S45</f>
        <v>93</v>
      </c>
      <c r="V45" s="40">
        <f t="shared" si="10"/>
        <v>50284.607100000001</v>
      </c>
      <c r="W45" s="23">
        <v>0</v>
      </c>
      <c r="X45" s="24">
        <f>W45*Тарифы!H5*$C$4</f>
        <v>0</v>
      </c>
      <c r="Y45" s="23">
        <v>470</v>
      </c>
      <c r="Z45" s="24">
        <f>Y45*Тарифы!I5*$C$4</f>
        <v>538906.277</v>
      </c>
      <c r="AA45" s="37">
        <f t="shared" ref="AA45:AB67" si="11">W45+Y45</f>
        <v>470</v>
      </c>
      <c r="AB45" s="38">
        <f t="shared" si="11"/>
        <v>538906.277</v>
      </c>
      <c r="AC45" s="40">
        <f t="shared" ref="AC45:AC67" si="12">P45+V45+AB45</f>
        <v>880178.89049999998</v>
      </c>
    </row>
    <row r="46" spans="1:29">
      <c r="A46" s="41">
        <v>3</v>
      </c>
      <c r="B46" s="42" t="s">
        <v>70</v>
      </c>
      <c r="C46" s="21">
        <v>1092</v>
      </c>
      <c r="D46" s="22">
        <f>C46*Тарифы!B6*$C$4</f>
        <v>305817.33</v>
      </c>
      <c r="E46" s="23">
        <v>0</v>
      </c>
      <c r="F46" s="24">
        <f>E46*Тарифы!C6*$C$4</f>
        <v>0</v>
      </c>
      <c r="G46" s="37">
        <f t="shared" si="7"/>
        <v>1092</v>
      </c>
      <c r="H46" s="38">
        <f t="shared" si="7"/>
        <v>305817.33</v>
      </c>
      <c r="I46" s="23">
        <v>1712</v>
      </c>
      <c r="J46" s="24">
        <f>I46*Тарифы!D6*$C$4</f>
        <v>599316.2448000001</v>
      </c>
      <c r="K46" s="23">
        <v>0</v>
      </c>
      <c r="L46" s="24">
        <f>K46*Тарифы!E6*$C$4</f>
        <v>0</v>
      </c>
      <c r="M46" s="37">
        <f t="shared" si="8"/>
        <v>1712</v>
      </c>
      <c r="N46" s="38">
        <f t="shared" si="8"/>
        <v>599316.2448000001</v>
      </c>
      <c r="O46" s="37">
        <f t="shared" si="9"/>
        <v>2804</v>
      </c>
      <c r="P46" s="38">
        <f t="shared" si="9"/>
        <v>905133.57480000006</v>
      </c>
      <c r="Q46" s="23">
        <v>505</v>
      </c>
      <c r="R46" s="24">
        <f>Q46*Тарифы!F6*$C$4</f>
        <v>181062.7</v>
      </c>
      <c r="S46" s="23">
        <v>0</v>
      </c>
      <c r="T46" s="24">
        <f>S46*Тарифы!G6*$C$4</f>
        <v>0</v>
      </c>
      <c r="U46" s="39">
        <f t="shared" si="10"/>
        <v>505</v>
      </c>
      <c r="V46" s="40">
        <f t="shared" si="10"/>
        <v>181062.7</v>
      </c>
      <c r="W46" s="23">
        <v>2907</v>
      </c>
      <c r="X46" s="24">
        <f>W46*Тарифы!H6*$C$4</f>
        <v>2159918.1513</v>
      </c>
      <c r="Y46" s="23">
        <v>0</v>
      </c>
      <c r="Z46" s="24">
        <f>Y46*Тарифы!I6*$C$4</f>
        <v>0</v>
      </c>
      <c r="AA46" s="37">
        <f t="shared" si="11"/>
        <v>2907</v>
      </c>
      <c r="AB46" s="38">
        <f t="shared" si="11"/>
        <v>2159918.1513</v>
      </c>
      <c r="AC46" s="40">
        <f t="shared" si="12"/>
        <v>3246114.4260999998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0</v>
      </c>
      <c r="D51" s="22">
        <f>C51*Тарифы!B11*$C$4</f>
        <v>0</v>
      </c>
      <c r="E51" s="23">
        <v>0</v>
      </c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0</v>
      </c>
      <c r="J51" s="24">
        <f>I51*Тарифы!D11*$C$4</f>
        <v>0</v>
      </c>
      <c r="K51" s="23">
        <v>0</v>
      </c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>
        <v>0</v>
      </c>
      <c r="R51" s="24">
        <f>Q51*Тарифы!F11*$C$4</f>
        <v>0</v>
      </c>
      <c r="S51" s="23">
        <v>0</v>
      </c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0</v>
      </c>
      <c r="X51" s="24">
        <f>W51*Тарифы!H11*$C$4</f>
        <v>0</v>
      </c>
      <c r="Y51" s="23">
        <v>0</v>
      </c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265</v>
      </c>
      <c r="D53" s="22">
        <f>C53*Тарифы!B13*$C$4</f>
        <v>86628.314500000008</v>
      </c>
      <c r="E53" s="23">
        <v>0</v>
      </c>
      <c r="F53" s="24">
        <f>E53*Тарифы!C13*$C$4</f>
        <v>0</v>
      </c>
      <c r="G53" s="37">
        <f t="shared" si="7"/>
        <v>265</v>
      </c>
      <c r="H53" s="38">
        <f t="shared" si="7"/>
        <v>86628.314500000008</v>
      </c>
      <c r="I53" s="23">
        <v>411</v>
      </c>
      <c r="J53" s="24">
        <f>I53*Тарифы!D13*$C$4</f>
        <v>167945.4504</v>
      </c>
      <c r="K53" s="23">
        <v>0</v>
      </c>
      <c r="L53" s="24">
        <f>K53*Тарифы!E13*$C$4</f>
        <v>0</v>
      </c>
      <c r="M53" s="37">
        <f t="shared" si="8"/>
        <v>411</v>
      </c>
      <c r="N53" s="38">
        <f t="shared" si="8"/>
        <v>167945.4504</v>
      </c>
      <c r="O53" s="37">
        <f t="shared" si="9"/>
        <v>676</v>
      </c>
      <c r="P53" s="38">
        <f t="shared" si="9"/>
        <v>254573.76490000001</v>
      </c>
      <c r="Q53" s="23">
        <v>74</v>
      </c>
      <c r="R53" s="24">
        <f>Q53*Тарифы!F13*$C$4</f>
        <v>30970.339400000004</v>
      </c>
      <c r="S53" s="23">
        <v>0</v>
      </c>
      <c r="T53" s="24">
        <f>S53*Тарифы!G13*$C$4</f>
        <v>0</v>
      </c>
      <c r="U53" s="39">
        <f t="shared" si="10"/>
        <v>74</v>
      </c>
      <c r="V53" s="40">
        <f t="shared" si="10"/>
        <v>30970.339400000004</v>
      </c>
      <c r="W53" s="23">
        <v>439</v>
      </c>
      <c r="X53" s="24">
        <f>W53*Тарифы!H13*$C$4</f>
        <v>406716.77410000004</v>
      </c>
      <c r="Y53" s="23">
        <v>0</v>
      </c>
      <c r="Z53" s="24">
        <f>Y53*Тарифы!I13*$C$4</f>
        <v>0</v>
      </c>
      <c r="AA53" s="37">
        <f t="shared" si="11"/>
        <v>439</v>
      </c>
      <c r="AB53" s="38">
        <f t="shared" si="11"/>
        <v>406716.77410000004</v>
      </c>
      <c r="AC53" s="40">
        <f t="shared" si="12"/>
        <v>692260.87840000005</v>
      </c>
    </row>
    <row r="54" spans="1:29">
      <c r="A54" s="41">
        <v>11</v>
      </c>
      <c r="B54" s="42" t="s">
        <v>78</v>
      </c>
      <c r="C54" s="21">
        <v>0</v>
      </c>
      <c r="D54" s="22">
        <f>C54*Тарифы!B14*$C$4</f>
        <v>0</v>
      </c>
      <c r="E54" s="23">
        <v>0</v>
      </c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0</v>
      </c>
      <c r="X54" s="24">
        <f>W54*Тарифы!H14*$C$4</f>
        <v>0</v>
      </c>
      <c r="Y54" s="23">
        <v>0</v>
      </c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>
        <v>260</v>
      </c>
      <c r="D55" s="22">
        <f>C55*Тарифы!B15*$C$4</f>
        <v>77519.623999999996</v>
      </c>
      <c r="E55" s="23">
        <v>0</v>
      </c>
      <c r="F55" s="24">
        <f>E55*Тарифы!C15*$C$4</f>
        <v>0</v>
      </c>
      <c r="G55" s="37">
        <f t="shared" si="7"/>
        <v>260</v>
      </c>
      <c r="H55" s="38">
        <f t="shared" si="7"/>
        <v>77519.623999999996</v>
      </c>
      <c r="I55" s="23">
        <v>228</v>
      </c>
      <c r="J55" s="24">
        <f>I55*Тарифы!D15*$C$4</f>
        <v>84973.434000000008</v>
      </c>
      <c r="K55" s="23">
        <v>0</v>
      </c>
      <c r="L55" s="24">
        <f>K55*Тарифы!E15*$C$4</f>
        <v>0</v>
      </c>
      <c r="M55" s="37">
        <f t="shared" si="8"/>
        <v>228</v>
      </c>
      <c r="N55" s="38">
        <f t="shared" si="8"/>
        <v>84973.434000000008</v>
      </c>
      <c r="O55" s="37">
        <f t="shared" si="9"/>
        <v>488</v>
      </c>
      <c r="P55" s="38">
        <f t="shared" si="9"/>
        <v>162493.05800000002</v>
      </c>
      <c r="Q55" s="23">
        <v>37</v>
      </c>
      <c r="R55" s="24">
        <f>Q55*Тарифы!F15*$C$4</f>
        <v>14123.554900000001</v>
      </c>
      <c r="S55" s="23">
        <v>0</v>
      </c>
      <c r="T55" s="24">
        <f>S55*Тарифы!G15*$C$4</f>
        <v>0</v>
      </c>
      <c r="U55" s="39">
        <f t="shared" si="10"/>
        <v>37</v>
      </c>
      <c r="V55" s="40">
        <f t="shared" si="10"/>
        <v>14123.554900000001</v>
      </c>
      <c r="W55" s="23">
        <v>428</v>
      </c>
      <c r="X55" s="24">
        <f>W55*Тарифы!H15*$C$4</f>
        <v>372969.94280000002</v>
      </c>
      <c r="Y55" s="23">
        <v>53</v>
      </c>
      <c r="Z55" s="24">
        <f>Y55*Тарифы!I15*$C$4</f>
        <v>46185.530300000006</v>
      </c>
      <c r="AA55" s="37">
        <f t="shared" si="11"/>
        <v>481</v>
      </c>
      <c r="AB55" s="38">
        <f t="shared" si="11"/>
        <v>419155.4731</v>
      </c>
      <c r="AC55" s="40">
        <f t="shared" si="12"/>
        <v>595772.08600000001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>
        <v>0</v>
      </c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0</v>
      </c>
      <c r="J56" s="24">
        <f>I56*Тарифы!D16*$C$4</f>
        <v>0</v>
      </c>
      <c r="K56" s="23">
        <v>0</v>
      </c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>
        <v>0</v>
      </c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0</v>
      </c>
      <c r="X56" s="24">
        <f>W56*Тарифы!H16*$C$4</f>
        <v>0</v>
      </c>
      <c r="Y56" s="23">
        <v>0</v>
      </c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0</v>
      </c>
      <c r="J60" s="24">
        <f>I60*Тарифы!D20*$C$4</f>
        <v>0</v>
      </c>
      <c r="K60" s="23">
        <v>0</v>
      </c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>
        <v>0</v>
      </c>
      <c r="R60" s="24">
        <f>Q60*Тарифы!F20*$C$4</f>
        <v>0</v>
      </c>
      <c r="S60" s="23">
        <v>0</v>
      </c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0</v>
      </c>
      <c r="X60" s="24">
        <f>W60*Тарифы!H20*$C$4</f>
        <v>0</v>
      </c>
      <c r="Y60" s="23">
        <v>0</v>
      </c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>
        <v>0</v>
      </c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0</v>
      </c>
      <c r="J61" s="24">
        <f>I61*Тарифы!D21*$C$4</f>
        <v>0</v>
      </c>
      <c r="K61" s="23">
        <v>0</v>
      </c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>
        <v>0</v>
      </c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0</v>
      </c>
      <c r="X61" s="24">
        <f>W61*Тарифы!H21*$C$4</f>
        <v>0</v>
      </c>
      <c r="Y61" s="23">
        <v>0</v>
      </c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>
        <v>1314</v>
      </c>
      <c r="D62" s="22">
        <f>C62*Тарифы!B22*$C$4</f>
        <v>516224.87280000007</v>
      </c>
      <c r="E62" s="23">
        <v>0</v>
      </c>
      <c r="F62" s="24">
        <f>E62*Тарифы!C22*$C$4</f>
        <v>0</v>
      </c>
      <c r="G62" s="37">
        <f t="shared" si="7"/>
        <v>1314</v>
      </c>
      <c r="H62" s="38">
        <f t="shared" si="7"/>
        <v>516224.87280000007</v>
      </c>
      <c r="I62" s="23">
        <v>338</v>
      </c>
      <c r="J62" s="24">
        <f>I62*Тарифы!D22*$C$4</f>
        <v>165985.54699999999</v>
      </c>
      <c r="K62" s="23">
        <v>0</v>
      </c>
      <c r="L62" s="24">
        <f>K62*Тарифы!E22*$C$4</f>
        <v>0</v>
      </c>
      <c r="M62" s="37">
        <f t="shared" si="8"/>
        <v>338</v>
      </c>
      <c r="N62" s="38">
        <f t="shared" si="8"/>
        <v>165985.54699999999</v>
      </c>
      <c r="O62" s="37">
        <f t="shared" si="9"/>
        <v>1652</v>
      </c>
      <c r="P62" s="38">
        <f t="shared" si="9"/>
        <v>682210.41980000003</v>
      </c>
      <c r="Q62" s="23">
        <v>10</v>
      </c>
      <c r="R62" s="24">
        <f>Q62*Тарифы!F22*$C$4</f>
        <v>5029.7520000000004</v>
      </c>
      <c r="S62" s="23">
        <v>0</v>
      </c>
      <c r="T62" s="24">
        <f>S62*Тарифы!G22*$C$4</f>
        <v>0</v>
      </c>
      <c r="U62" s="39">
        <f t="shared" si="10"/>
        <v>10</v>
      </c>
      <c r="V62" s="40">
        <f t="shared" si="10"/>
        <v>5029.7520000000004</v>
      </c>
      <c r="W62" s="23">
        <v>680</v>
      </c>
      <c r="X62" s="24">
        <f>W62*Тарифы!H22*$C$4</f>
        <v>973063</v>
      </c>
      <c r="Y62" s="23">
        <v>0</v>
      </c>
      <c r="Z62" s="24">
        <f>Y62*Тарифы!I22*$C$4</f>
        <v>0</v>
      </c>
      <c r="AA62" s="37">
        <f t="shared" si="11"/>
        <v>680</v>
      </c>
      <c r="AB62" s="38">
        <f t="shared" si="11"/>
        <v>973063</v>
      </c>
      <c r="AC62" s="40">
        <f t="shared" si="12"/>
        <v>1660303.1718000001</v>
      </c>
    </row>
    <row r="63" spans="1:29">
      <c r="A63" s="41">
        <v>20</v>
      </c>
      <c r="B63" s="42" t="s">
        <v>87</v>
      </c>
      <c r="C63" s="23">
        <v>44</v>
      </c>
      <c r="D63" s="22">
        <f>C63*Тарифы!B23*$C$4</f>
        <v>10124.114</v>
      </c>
      <c r="E63" s="23">
        <v>148</v>
      </c>
      <c r="F63" s="24">
        <f>E63*Тарифы!C23*$C$4</f>
        <v>35210.739200000004</v>
      </c>
      <c r="G63" s="37">
        <f t="shared" si="7"/>
        <v>192</v>
      </c>
      <c r="H63" s="38">
        <f t="shared" si="7"/>
        <v>45334.853200000005</v>
      </c>
      <c r="I63" s="23">
        <v>132</v>
      </c>
      <c r="J63" s="24">
        <f>I63*Тарифы!D23*$C$4</f>
        <v>37965.127200000003</v>
      </c>
      <c r="K63" s="23">
        <v>33</v>
      </c>
      <c r="L63" s="24">
        <f>K63*Тарифы!E23*$C$4</f>
        <v>9813.8040000000001</v>
      </c>
      <c r="M63" s="37">
        <f t="shared" si="8"/>
        <v>165</v>
      </c>
      <c r="N63" s="38">
        <f t="shared" si="8"/>
        <v>47778.931200000006</v>
      </c>
      <c r="O63" s="37">
        <f t="shared" si="9"/>
        <v>357</v>
      </c>
      <c r="P63" s="38">
        <f t="shared" si="9"/>
        <v>93113.784400000004</v>
      </c>
      <c r="Q63" s="23">
        <v>7</v>
      </c>
      <c r="R63" s="24">
        <f>Q63*Тарифы!F23*$C$4</f>
        <v>2062.0326999999997</v>
      </c>
      <c r="S63" s="23">
        <v>0</v>
      </c>
      <c r="T63" s="24">
        <f>S63*Тарифы!G23*$C$4</f>
        <v>0</v>
      </c>
      <c r="U63" s="39">
        <f t="shared" si="10"/>
        <v>7</v>
      </c>
      <c r="V63" s="40">
        <f t="shared" si="10"/>
        <v>2062.0326999999997</v>
      </c>
      <c r="W63" s="23">
        <v>223</v>
      </c>
      <c r="X63" s="24">
        <f>W63*Тарифы!H23*$C$4</f>
        <v>202509.93489999999</v>
      </c>
      <c r="Y63" s="23">
        <v>80</v>
      </c>
      <c r="Z63" s="24">
        <f>Y63*Тарифы!I23*$C$4</f>
        <v>74850.776000000013</v>
      </c>
      <c r="AA63" s="37">
        <f t="shared" si="11"/>
        <v>303</v>
      </c>
      <c r="AB63" s="38">
        <f t="shared" si="11"/>
        <v>277360.71090000001</v>
      </c>
      <c r="AC63" s="40">
        <f t="shared" si="12"/>
        <v>372536.52799999999</v>
      </c>
    </row>
    <row r="64" spans="1:29">
      <c r="A64" s="41">
        <v>21</v>
      </c>
      <c r="B64" s="42" t="s">
        <v>88</v>
      </c>
      <c r="C64" s="23">
        <v>149</v>
      </c>
      <c r="D64" s="22">
        <f>C64*Тарифы!B24*$C$4</f>
        <v>27351.214800000002</v>
      </c>
      <c r="E64" s="23">
        <v>20</v>
      </c>
      <c r="F64" s="24">
        <f>E64*Тарифы!C24*$C$4</f>
        <v>5130.2160000000003</v>
      </c>
      <c r="G64" s="37">
        <f t="shared" si="7"/>
        <v>169</v>
      </c>
      <c r="H64" s="38">
        <f t="shared" si="7"/>
        <v>32481.430800000002</v>
      </c>
      <c r="I64" s="23">
        <v>91</v>
      </c>
      <c r="J64" s="24">
        <f>I64*Тарифы!D24*$C$4</f>
        <v>20880.541500000003</v>
      </c>
      <c r="K64" s="23">
        <v>19</v>
      </c>
      <c r="L64" s="24">
        <f>K64*Тарифы!E24*$C$4</f>
        <v>6092.1315000000004</v>
      </c>
      <c r="M64" s="37">
        <f t="shared" si="8"/>
        <v>110</v>
      </c>
      <c r="N64" s="38">
        <f t="shared" si="8"/>
        <v>26972.673000000003</v>
      </c>
      <c r="O64" s="37">
        <f t="shared" si="9"/>
        <v>279</v>
      </c>
      <c r="P64" s="38">
        <f t="shared" si="9"/>
        <v>59454.103800000004</v>
      </c>
      <c r="Q64" s="23">
        <v>5</v>
      </c>
      <c r="R64" s="24">
        <f>Q64*Тарифы!F24*$C$4</f>
        <v>1175.0830000000001</v>
      </c>
      <c r="S64" s="23">
        <v>0</v>
      </c>
      <c r="T64" s="24">
        <f>S64*Тарифы!G24*$C$4</f>
        <v>0</v>
      </c>
      <c r="U64" s="39">
        <f t="shared" si="10"/>
        <v>5</v>
      </c>
      <c r="V64" s="40">
        <f t="shared" si="10"/>
        <v>1175.0830000000001</v>
      </c>
      <c r="W64" s="23">
        <v>215</v>
      </c>
      <c r="X64" s="24">
        <f>W64*Тарифы!H24*$C$4</f>
        <v>143969.05249999999</v>
      </c>
      <c r="Y64" s="23">
        <v>80</v>
      </c>
      <c r="Z64" s="24">
        <f>Y64*Тарифы!I24*$C$4</f>
        <v>74850.776000000013</v>
      </c>
      <c r="AA64" s="37">
        <f t="shared" si="11"/>
        <v>295</v>
      </c>
      <c r="AB64" s="38">
        <f t="shared" si="11"/>
        <v>218819.8285</v>
      </c>
      <c r="AC64" s="40">
        <f t="shared" si="12"/>
        <v>279449.01530000003</v>
      </c>
    </row>
    <row r="65" spans="1:29">
      <c r="A65" s="41">
        <v>22</v>
      </c>
      <c r="B65" s="42" t="s">
        <v>89</v>
      </c>
      <c r="C65" s="23">
        <v>39</v>
      </c>
      <c r="D65" s="22">
        <f>C65*Тарифы!B25*$C$4</f>
        <v>8669.4971999999998</v>
      </c>
      <c r="E65" s="23">
        <v>44</v>
      </c>
      <c r="F65" s="24">
        <f>E65*Тарифы!C25*$C$4</f>
        <v>12843.630799999999</v>
      </c>
      <c r="G65" s="37">
        <f t="shared" si="7"/>
        <v>83</v>
      </c>
      <c r="H65" s="38">
        <f t="shared" si="7"/>
        <v>21513.127999999997</v>
      </c>
      <c r="I65" s="23">
        <v>78</v>
      </c>
      <c r="J65" s="24">
        <f>I65*Тарифы!D25*$C$4</f>
        <v>21673.743000000002</v>
      </c>
      <c r="K65" s="23">
        <v>79</v>
      </c>
      <c r="L65" s="24">
        <f>K65*Тарифы!E25*$C$4</f>
        <v>28825.0144</v>
      </c>
      <c r="M65" s="37">
        <f t="shared" si="8"/>
        <v>157</v>
      </c>
      <c r="N65" s="38">
        <f t="shared" si="8"/>
        <v>50498.757400000002</v>
      </c>
      <c r="O65" s="37">
        <f t="shared" si="9"/>
        <v>240</v>
      </c>
      <c r="P65" s="38">
        <f t="shared" si="9"/>
        <v>72011.885399999999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229</v>
      </c>
      <c r="X65" s="24">
        <f>W65*Тарифы!H25*$C$4</f>
        <v>205858.06150000001</v>
      </c>
      <c r="Y65" s="23">
        <v>63</v>
      </c>
      <c r="Z65" s="24">
        <f>Y65*Тарифы!I25*$C$4</f>
        <v>73970.032500000001</v>
      </c>
      <c r="AA65" s="37">
        <f t="shared" si="11"/>
        <v>292</v>
      </c>
      <c r="AB65" s="38">
        <f t="shared" si="11"/>
        <v>279828.09400000004</v>
      </c>
      <c r="AC65" s="40">
        <f t="shared" si="12"/>
        <v>351839.97940000007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1517</v>
      </c>
      <c r="D67" s="22">
        <f>C67*Тарифы!B27*$C$4</f>
        <v>318598.67129999999</v>
      </c>
      <c r="E67" s="23">
        <v>0</v>
      </c>
      <c r="F67" s="24">
        <f>E67*Тарифы!C27*$C$4</f>
        <v>0</v>
      </c>
      <c r="G67" s="37">
        <f t="shared" si="7"/>
        <v>1517</v>
      </c>
      <c r="H67" s="38">
        <f t="shared" si="7"/>
        <v>318598.67129999999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1517</v>
      </c>
      <c r="P67" s="38">
        <f t="shared" si="9"/>
        <v>318598.67129999999</v>
      </c>
      <c r="Q67" s="23">
        <v>1009</v>
      </c>
      <c r="R67" s="24">
        <f>Q67*Тарифы!F27*$C$4</f>
        <v>271297.59930000006</v>
      </c>
      <c r="S67" s="23">
        <v>146</v>
      </c>
      <c r="T67" s="24">
        <f>S67*Тарифы!G27*$C$4</f>
        <v>39256.144200000002</v>
      </c>
      <c r="U67" s="39">
        <f t="shared" si="10"/>
        <v>1155</v>
      </c>
      <c r="V67" s="40">
        <f t="shared" si="10"/>
        <v>310553.74350000004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629152.41480000003</v>
      </c>
    </row>
    <row r="68" spans="1:29" s="10" customFormat="1">
      <c r="A68" s="43"/>
      <c r="B68" s="44" t="s">
        <v>107</v>
      </c>
      <c r="C68" s="37">
        <f t="shared" ref="C68:AC68" si="13">SUM(C44:C67)</f>
        <v>4680</v>
      </c>
      <c r="D68" s="38">
        <f t="shared" si="13"/>
        <v>1350933.6385999999</v>
      </c>
      <c r="E68" s="37">
        <f t="shared" si="13"/>
        <v>366</v>
      </c>
      <c r="F68" s="38">
        <f t="shared" si="13"/>
        <v>118223.56000000001</v>
      </c>
      <c r="G68" s="37">
        <f t="shared" si="13"/>
        <v>5046</v>
      </c>
      <c r="H68" s="38">
        <f t="shared" si="13"/>
        <v>1469157.1986</v>
      </c>
      <c r="I68" s="37">
        <f t="shared" si="13"/>
        <v>2990</v>
      </c>
      <c r="J68" s="38">
        <f t="shared" si="13"/>
        <v>1098740.0879000002</v>
      </c>
      <c r="K68" s="37">
        <f t="shared" si="13"/>
        <v>559</v>
      </c>
      <c r="L68" s="38">
        <f t="shared" si="13"/>
        <v>270679.98229999997</v>
      </c>
      <c r="M68" s="37">
        <f t="shared" si="13"/>
        <v>3549</v>
      </c>
      <c r="N68" s="38">
        <f t="shared" si="13"/>
        <v>1369420.0702000002</v>
      </c>
      <c r="O68" s="37">
        <f t="shared" si="13"/>
        <v>8595</v>
      </c>
      <c r="P68" s="38">
        <f t="shared" si="13"/>
        <v>2838577.2688000007</v>
      </c>
      <c r="Q68" s="39">
        <f t="shared" si="13"/>
        <v>1647</v>
      </c>
      <c r="R68" s="40">
        <f t="shared" si="13"/>
        <v>505721.06130000006</v>
      </c>
      <c r="S68" s="39">
        <f t="shared" si="13"/>
        <v>239</v>
      </c>
      <c r="T68" s="40">
        <f t="shared" si="13"/>
        <v>89540.751300000004</v>
      </c>
      <c r="U68" s="39">
        <f t="shared" si="13"/>
        <v>1886</v>
      </c>
      <c r="V68" s="40">
        <f t="shared" si="13"/>
        <v>595261.81260000006</v>
      </c>
      <c r="W68" s="37">
        <f t="shared" si="13"/>
        <v>5121</v>
      </c>
      <c r="X68" s="38">
        <f t="shared" si="13"/>
        <v>4465004.9171000002</v>
      </c>
      <c r="Y68" s="37">
        <f t="shared" si="13"/>
        <v>746</v>
      </c>
      <c r="Z68" s="38">
        <f t="shared" si="13"/>
        <v>808763.3918000001</v>
      </c>
      <c r="AA68" s="37">
        <f t="shared" si="13"/>
        <v>5867</v>
      </c>
      <c r="AB68" s="38">
        <f t="shared" si="13"/>
        <v>5273768.3089000005</v>
      </c>
      <c r="AC68" s="40">
        <f t="shared" si="13"/>
        <v>8707607.3903000001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150050</v>
      </c>
      <c r="G72" s="131" t="str">
        <f>VLOOKUP(F72,Списки!$A$1:$B$68,2,0)</f>
        <v>ГБУЗ "Нузальская РБ"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0</v>
      </c>
      <c r="J79" s="24">
        <f>J9+J44</f>
        <v>0</v>
      </c>
      <c r="K79" s="23">
        <f>K9+K44</f>
        <v>0</v>
      </c>
      <c r="L79" s="24">
        <f>L9+L44</f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0</v>
      </c>
      <c r="Z79" s="24">
        <f>Z9+Z44</f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200</v>
      </c>
      <c r="F80" s="24">
        <f t="shared" si="14"/>
        <v>84466.200000000012</v>
      </c>
      <c r="G80" s="37">
        <f t="shared" ref="G80:H102" si="15">C80+E80</f>
        <v>200</v>
      </c>
      <c r="H80" s="38">
        <f t="shared" si="15"/>
        <v>84466.200000000012</v>
      </c>
      <c r="I80" s="23">
        <f t="shared" ref="I80:L95" si="16">I10+I45</f>
        <v>0</v>
      </c>
      <c r="J80" s="24">
        <f t="shared" si="16"/>
        <v>0</v>
      </c>
      <c r="K80" s="23">
        <f t="shared" si="16"/>
        <v>568</v>
      </c>
      <c r="L80" s="24">
        <f t="shared" si="16"/>
        <v>299857.5944</v>
      </c>
      <c r="M80" s="37">
        <f t="shared" ref="M80:N102" si="17">I80+K80</f>
        <v>568</v>
      </c>
      <c r="N80" s="38">
        <f t="shared" si="17"/>
        <v>299857.5944</v>
      </c>
      <c r="O80" s="37">
        <f t="shared" ref="O80:P102" si="18">G80+M80</f>
        <v>768</v>
      </c>
      <c r="P80" s="38">
        <f t="shared" si="18"/>
        <v>384323.79440000001</v>
      </c>
      <c r="Q80" s="23">
        <f t="shared" ref="Q80:T95" si="19">Q10+Q45</f>
        <v>0</v>
      </c>
      <c r="R80" s="24">
        <f t="shared" si="19"/>
        <v>0</v>
      </c>
      <c r="S80" s="23">
        <f t="shared" si="19"/>
        <v>123</v>
      </c>
      <c r="T80" s="24">
        <f t="shared" si="19"/>
        <v>66505.448099999994</v>
      </c>
      <c r="U80" s="39">
        <f t="shared" ref="U80:V102" si="20">Q80+S80</f>
        <v>123</v>
      </c>
      <c r="V80" s="40">
        <f t="shared" si="20"/>
        <v>66505.448099999994</v>
      </c>
      <c r="W80" s="23">
        <f t="shared" ref="W80:Z95" si="21">W10+W45</f>
        <v>0</v>
      </c>
      <c r="X80" s="24">
        <f t="shared" si="21"/>
        <v>0</v>
      </c>
      <c r="Y80" s="23">
        <f t="shared" si="21"/>
        <v>613</v>
      </c>
      <c r="Z80" s="24">
        <f t="shared" si="21"/>
        <v>702871.37829999998</v>
      </c>
      <c r="AA80" s="37">
        <f t="shared" ref="AA80:AB102" si="22">W80+Y80</f>
        <v>613</v>
      </c>
      <c r="AB80" s="38">
        <f t="shared" si="22"/>
        <v>702871.37829999998</v>
      </c>
      <c r="AC80" s="40">
        <f t="shared" ref="AC80:AC102" si="23">P80+V80+AB80</f>
        <v>1153700.6207999999</v>
      </c>
    </row>
    <row r="81" spans="1:29">
      <c r="A81" s="41">
        <v>3</v>
      </c>
      <c r="B81" s="42" t="s">
        <v>70</v>
      </c>
      <c r="C81" s="21">
        <f t="shared" si="14"/>
        <v>1441</v>
      </c>
      <c r="D81" s="22">
        <f t="shared" si="14"/>
        <v>403555.65250000003</v>
      </c>
      <c r="E81" s="23">
        <f t="shared" si="14"/>
        <v>0</v>
      </c>
      <c r="F81" s="24">
        <f t="shared" si="14"/>
        <v>0</v>
      </c>
      <c r="G81" s="37">
        <f t="shared" si="15"/>
        <v>1441</v>
      </c>
      <c r="H81" s="38">
        <f t="shared" si="15"/>
        <v>403555.65250000003</v>
      </c>
      <c r="I81" s="23">
        <f t="shared" si="16"/>
        <v>2280</v>
      </c>
      <c r="J81" s="24">
        <f t="shared" si="16"/>
        <v>798154.81200000015</v>
      </c>
      <c r="K81" s="23">
        <f t="shared" si="16"/>
        <v>0</v>
      </c>
      <c r="L81" s="24">
        <f t="shared" si="16"/>
        <v>0</v>
      </c>
      <c r="M81" s="37">
        <f t="shared" si="17"/>
        <v>2280</v>
      </c>
      <c r="N81" s="38">
        <f t="shared" si="17"/>
        <v>798154.81200000015</v>
      </c>
      <c r="O81" s="37">
        <f t="shared" si="18"/>
        <v>3721</v>
      </c>
      <c r="P81" s="38">
        <f t="shared" si="18"/>
        <v>1201710.4645000002</v>
      </c>
      <c r="Q81" s="23">
        <f t="shared" si="19"/>
        <v>939</v>
      </c>
      <c r="R81" s="24">
        <f t="shared" si="19"/>
        <v>336669.06000000006</v>
      </c>
      <c r="S81" s="23">
        <f t="shared" si="19"/>
        <v>0</v>
      </c>
      <c r="T81" s="24">
        <f t="shared" si="19"/>
        <v>0</v>
      </c>
      <c r="U81" s="39">
        <f t="shared" si="20"/>
        <v>939</v>
      </c>
      <c r="V81" s="40">
        <f t="shared" si="20"/>
        <v>336669.06000000006</v>
      </c>
      <c r="W81" s="23">
        <f t="shared" si="21"/>
        <v>3812</v>
      </c>
      <c r="X81" s="24">
        <f t="shared" si="21"/>
        <v>2832338.4907999998</v>
      </c>
      <c r="Y81" s="23">
        <f t="shared" si="21"/>
        <v>0</v>
      </c>
      <c r="Z81" s="24">
        <f t="shared" si="21"/>
        <v>0</v>
      </c>
      <c r="AA81" s="37">
        <f t="shared" si="22"/>
        <v>3812</v>
      </c>
      <c r="AB81" s="38">
        <f t="shared" si="22"/>
        <v>2832338.4907999998</v>
      </c>
      <c r="AC81" s="40">
        <f t="shared" si="23"/>
        <v>4370718.0153000001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0</v>
      </c>
      <c r="J86" s="24">
        <f t="shared" si="16"/>
        <v>0</v>
      </c>
      <c r="K86" s="23">
        <f t="shared" si="16"/>
        <v>0</v>
      </c>
      <c r="L86" s="24">
        <f t="shared" si="16"/>
        <v>0</v>
      </c>
      <c r="M86" s="37">
        <f t="shared" si="17"/>
        <v>0</v>
      </c>
      <c r="N86" s="38">
        <f t="shared" si="17"/>
        <v>0</v>
      </c>
      <c r="O86" s="37">
        <f t="shared" si="18"/>
        <v>0</v>
      </c>
      <c r="P86" s="38">
        <f t="shared" si="18"/>
        <v>0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0</v>
      </c>
      <c r="Z86" s="24">
        <f t="shared" si="21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347</v>
      </c>
      <c r="D88" s="22">
        <f t="shared" si="14"/>
        <v>113434.05710000001</v>
      </c>
      <c r="E88" s="23">
        <f t="shared" si="14"/>
        <v>0</v>
      </c>
      <c r="F88" s="24">
        <f t="shared" si="14"/>
        <v>0</v>
      </c>
      <c r="G88" s="37">
        <f t="shared" si="15"/>
        <v>347</v>
      </c>
      <c r="H88" s="38">
        <f t="shared" si="15"/>
        <v>113434.05710000001</v>
      </c>
      <c r="I88" s="23">
        <f t="shared" si="16"/>
        <v>547</v>
      </c>
      <c r="J88" s="24">
        <f t="shared" si="16"/>
        <v>223518.64079999999</v>
      </c>
      <c r="K88" s="23">
        <f t="shared" si="16"/>
        <v>0</v>
      </c>
      <c r="L88" s="24">
        <f t="shared" si="16"/>
        <v>0</v>
      </c>
      <c r="M88" s="37">
        <f t="shared" si="17"/>
        <v>547</v>
      </c>
      <c r="N88" s="38">
        <f t="shared" si="17"/>
        <v>223518.64079999999</v>
      </c>
      <c r="O88" s="37">
        <f t="shared" si="18"/>
        <v>894</v>
      </c>
      <c r="P88" s="38">
        <f t="shared" si="18"/>
        <v>336952.69790000003</v>
      </c>
      <c r="Q88" s="23">
        <f t="shared" si="19"/>
        <v>94</v>
      </c>
      <c r="R88" s="24">
        <f t="shared" si="19"/>
        <v>39340.701400000005</v>
      </c>
      <c r="S88" s="23">
        <f t="shared" si="19"/>
        <v>0</v>
      </c>
      <c r="T88" s="24">
        <f t="shared" si="19"/>
        <v>0</v>
      </c>
      <c r="U88" s="39">
        <f t="shared" si="20"/>
        <v>94</v>
      </c>
      <c r="V88" s="40">
        <f t="shared" si="20"/>
        <v>39340.701400000005</v>
      </c>
      <c r="W88" s="23">
        <f t="shared" si="21"/>
        <v>531</v>
      </c>
      <c r="X88" s="24">
        <f t="shared" si="21"/>
        <v>491951.26890000002</v>
      </c>
      <c r="Y88" s="23">
        <f t="shared" si="21"/>
        <v>0</v>
      </c>
      <c r="Z88" s="24">
        <f t="shared" si="21"/>
        <v>0</v>
      </c>
      <c r="AA88" s="37">
        <f t="shared" si="22"/>
        <v>531</v>
      </c>
      <c r="AB88" s="38">
        <f t="shared" si="22"/>
        <v>491951.26890000002</v>
      </c>
      <c r="AC88" s="40">
        <f t="shared" si="23"/>
        <v>868244.66820000007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0</v>
      </c>
      <c r="P89" s="38">
        <f t="shared" si="18"/>
        <v>0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0</v>
      </c>
      <c r="Z89" s="24">
        <f t="shared" si="21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4"/>
        <v>311</v>
      </c>
      <c r="D90" s="22">
        <f t="shared" si="14"/>
        <v>92725.396399999998</v>
      </c>
      <c r="E90" s="23">
        <f t="shared" si="14"/>
        <v>28</v>
      </c>
      <c r="F90" s="24">
        <f t="shared" si="14"/>
        <v>8382.1556</v>
      </c>
      <c r="G90" s="37">
        <f t="shared" si="15"/>
        <v>339</v>
      </c>
      <c r="H90" s="38">
        <f t="shared" si="15"/>
        <v>101107.552</v>
      </c>
      <c r="I90" s="23">
        <f t="shared" si="16"/>
        <v>302</v>
      </c>
      <c r="J90" s="24">
        <f t="shared" si="16"/>
        <v>112552.53100000002</v>
      </c>
      <c r="K90" s="23">
        <f t="shared" si="16"/>
        <v>0</v>
      </c>
      <c r="L90" s="24">
        <f t="shared" si="16"/>
        <v>0</v>
      </c>
      <c r="M90" s="37">
        <f t="shared" si="17"/>
        <v>302</v>
      </c>
      <c r="N90" s="38">
        <f t="shared" si="17"/>
        <v>112552.53100000002</v>
      </c>
      <c r="O90" s="37">
        <f t="shared" si="18"/>
        <v>641</v>
      </c>
      <c r="P90" s="38">
        <f t="shared" si="18"/>
        <v>213660.08300000001</v>
      </c>
      <c r="Q90" s="23">
        <f t="shared" si="19"/>
        <v>67</v>
      </c>
      <c r="R90" s="24">
        <f t="shared" si="19"/>
        <v>25575.085900000002</v>
      </c>
      <c r="S90" s="23">
        <f t="shared" si="19"/>
        <v>0</v>
      </c>
      <c r="T90" s="24">
        <f t="shared" si="19"/>
        <v>0</v>
      </c>
      <c r="U90" s="39">
        <f t="shared" si="20"/>
        <v>67</v>
      </c>
      <c r="V90" s="40">
        <f t="shared" si="20"/>
        <v>25575.085900000002</v>
      </c>
      <c r="W90" s="23">
        <f t="shared" si="21"/>
        <v>644</v>
      </c>
      <c r="X90" s="24">
        <f t="shared" si="21"/>
        <v>561197.76439999999</v>
      </c>
      <c r="Y90" s="23">
        <f t="shared" si="21"/>
        <v>74</v>
      </c>
      <c r="Z90" s="24">
        <f t="shared" si="21"/>
        <v>64485.457400000007</v>
      </c>
      <c r="AA90" s="37">
        <f t="shared" si="22"/>
        <v>718</v>
      </c>
      <c r="AB90" s="38">
        <f t="shared" si="22"/>
        <v>625683.22179999994</v>
      </c>
      <c r="AC90" s="40">
        <f t="shared" si="23"/>
        <v>864918.39069999999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0</v>
      </c>
      <c r="J91" s="24">
        <f t="shared" si="16"/>
        <v>0</v>
      </c>
      <c r="K91" s="23">
        <f t="shared" si="16"/>
        <v>0</v>
      </c>
      <c r="L91" s="24">
        <f t="shared" si="16"/>
        <v>0</v>
      </c>
      <c r="M91" s="37">
        <f t="shared" si="17"/>
        <v>0</v>
      </c>
      <c r="N91" s="38">
        <f t="shared" si="17"/>
        <v>0</v>
      </c>
      <c r="O91" s="37">
        <f t="shared" si="18"/>
        <v>0</v>
      </c>
      <c r="P91" s="38">
        <f t="shared" si="18"/>
        <v>0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0</v>
      </c>
      <c r="Z91" s="24">
        <f t="shared" si="21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17"/>
        <v>0</v>
      </c>
      <c r="N96" s="38">
        <f t="shared" si="17"/>
        <v>0</v>
      </c>
      <c r="O96" s="37">
        <f t="shared" si="18"/>
        <v>0</v>
      </c>
      <c r="P96" s="38">
        <f t="shared" si="18"/>
        <v>0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0</v>
      </c>
      <c r="Z96" s="24">
        <f t="shared" si="27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4"/>
        <v>1593</v>
      </c>
      <c r="D97" s="22">
        <f t="shared" si="24"/>
        <v>625834.26360000006</v>
      </c>
      <c r="E97" s="23">
        <f t="shared" si="24"/>
        <v>0</v>
      </c>
      <c r="F97" s="24">
        <f t="shared" si="24"/>
        <v>0</v>
      </c>
      <c r="G97" s="37">
        <f t="shared" si="15"/>
        <v>1593</v>
      </c>
      <c r="H97" s="38">
        <f t="shared" si="15"/>
        <v>625834.26360000006</v>
      </c>
      <c r="I97" s="23">
        <f t="shared" si="25"/>
        <v>449</v>
      </c>
      <c r="J97" s="24">
        <f t="shared" si="25"/>
        <v>220495.59349999999</v>
      </c>
      <c r="K97" s="23">
        <f t="shared" si="25"/>
        <v>0</v>
      </c>
      <c r="L97" s="24">
        <f t="shared" si="25"/>
        <v>0</v>
      </c>
      <c r="M97" s="37">
        <f t="shared" si="17"/>
        <v>449</v>
      </c>
      <c r="N97" s="38">
        <f t="shared" si="17"/>
        <v>220495.59349999999</v>
      </c>
      <c r="O97" s="37">
        <f t="shared" si="18"/>
        <v>2042</v>
      </c>
      <c r="P97" s="38">
        <f t="shared" si="18"/>
        <v>846329.85710000002</v>
      </c>
      <c r="Q97" s="23">
        <f t="shared" si="26"/>
        <v>20</v>
      </c>
      <c r="R97" s="24">
        <f t="shared" si="26"/>
        <v>10059.504000000001</v>
      </c>
      <c r="S97" s="23">
        <f t="shared" si="26"/>
        <v>0</v>
      </c>
      <c r="T97" s="24">
        <f t="shared" si="26"/>
        <v>0</v>
      </c>
      <c r="U97" s="39">
        <f t="shared" si="20"/>
        <v>20</v>
      </c>
      <c r="V97" s="40">
        <f t="shared" si="20"/>
        <v>10059.504000000001</v>
      </c>
      <c r="W97" s="23">
        <f t="shared" si="27"/>
        <v>892</v>
      </c>
      <c r="X97" s="24">
        <f t="shared" si="27"/>
        <v>1276429.7</v>
      </c>
      <c r="Y97" s="23">
        <f t="shared" si="27"/>
        <v>0</v>
      </c>
      <c r="Z97" s="24">
        <f t="shared" si="27"/>
        <v>0</v>
      </c>
      <c r="AA97" s="37">
        <f t="shared" si="22"/>
        <v>892</v>
      </c>
      <c r="AB97" s="38">
        <f t="shared" si="22"/>
        <v>1276429.7</v>
      </c>
      <c r="AC97" s="40">
        <f t="shared" si="23"/>
        <v>2132819.0611</v>
      </c>
    </row>
    <row r="98" spans="1:29">
      <c r="A98" s="41">
        <v>20</v>
      </c>
      <c r="B98" s="42" t="s">
        <v>87</v>
      </c>
      <c r="C98" s="23">
        <f t="shared" si="24"/>
        <v>99</v>
      </c>
      <c r="D98" s="22">
        <f t="shared" si="24"/>
        <v>22779.2565</v>
      </c>
      <c r="E98" s="23">
        <f t="shared" si="24"/>
        <v>168</v>
      </c>
      <c r="F98" s="24">
        <f t="shared" si="24"/>
        <v>39968.947200000002</v>
      </c>
      <c r="G98" s="37">
        <f t="shared" si="15"/>
        <v>267</v>
      </c>
      <c r="H98" s="38">
        <f t="shared" si="15"/>
        <v>62748.203699999998</v>
      </c>
      <c r="I98" s="23">
        <f t="shared" si="25"/>
        <v>175</v>
      </c>
      <c r="J98" s="24">
        <f t="shared" si="25"/>
        <v>50332.555</v>
      </c>
      <c r="K98" s="23">
        <f t="shared" si="25"/>
        <v>33</v>
      </c>
      <c r="L98" s="24">
        <f t="shared" si="25"/>
        <v>9813.8040000000001</v>
      </c>
      <c r="M98" s="37">
        <f t="shared" si="17"/>
        <v>208</v>
      </c>
      <c r="N98" s="38">
        <f t="shared" si="17"/>
        <v>60146.358999999997</v>
      </c>
      <c r="O98" s="37">
        <f t="shared" si="18"/>
        <v>475</v>
      </c>
      <c r="P98" s="38">
        <f t="shared" si="18"/>
        <v>122894.56269999999</v>
      </c>
      <c r="Q98" s="23">
        <f t="shared" si="26"/>
        <v>7</v>
      </c>
      <c r="R98" s="24">
        <f t="shared" si="26"/>
        <v>2062.0326999999997</v>
      </c>
      <c r="S98" s="23">
        <f t="shared" si="26"/>
        <v>0</v>
      </c>
      <c r="T98" s="24">
        <f t="shared" si="26"/>
        <v>0</v>
      </c>
      <c r="U98" s="39">
        <f t="shared" si="20"/>
        <v>7</v>
      </c>
      <c r="V98" s="40">
        <f t="shared" si="20"/>
        <v>2062.0326999999997</v>
      </c>
      <c r="W98" s="23">
        <f t="shared" si="27"/>
        <v>259</v>
      </c>
      <c r="X98" s="24">
        <f t="shared" si="27"/>
        <v>235202.12169999999</v>
      </c>
      <c r="Y98" s="23">
        <f t="shared" si="27"/>
        <v>100</v>
      </c>
      <c r="Z98" s="24">
        <f t="shared" si="27"/>
        <v>93563.470000000016</v>
      </c>
      <c r="AA98" s="37">
        <f t="shared" si="22"/>
        <v>359</v>
      </c>
      <c r="AB98" s="38">
        <f t="shared" si="22"/>
        <v>328765.59169999999</v>
      </c>
      <c r="AC98" s="40">
        <f t="shared" si="23"/>
        <v>453722.18709999998</v>
      </c>
    </row>
    <row r="99" spans="1:29">
      <c r="A99" s="41">
        <v>21</v>
      </c>
      <c r="B99" s="42" t="s">
        <v>88</v>
      </c>
      <c r="C99" s="23">
        <f t="shared" si="24"/>
        <v>188</v>
      </c>
      <c r="D99" s="22">
        <f t="shared" si="24"/>
        <v>34510.257600000004</v>
      </c>
      <c r="E99" s="23">
        <f t="shared" si="24"/>
        <v>53</v>
      </c>
      <c r="F99" s="24">
        <f t="shared" si="24"/>
        <v>13595.072399999999</v>
      </c>
      <c r="G99" s="37">
        <f t="shared" si="15"/>
        <v>241</v>
      </c>
      <c r="H99" s="38">
        <f t="shared" si="15"/>
        <v>48105.33</v>
      </c>
      <c r="I99" s="23">
        <f t="shared" si="25"/>
        <v>110</v>
      </c>
      <c r="J99" s="24">
        <f t="shared" si="25"/>
        <v>25240.215000000004</v>
      </c>
      <c r="K99" s="23">
        <f t="shared" si="25"/>
        <v>19</v>
      </c>
      <c r="L99" s="24">
        <f t="shared" si="25"/>
        <v>6092.1315000000004</v>
      </c>
      <c r="M99" s="37">
        <f t="shared" si="17"/>
        <v>129</v>
      </c>
      <c r="N99" s="38">
        <f t="shared" si="17"/>
        <v>31332.346500000003</v>
      </c>
      <c r="O99" s="37">
        <f t="shared" si="18"/>
        <v>370</v>
      </c>
      <c r="P99" s="38">
        <f t="shared" si="18"/>
        <v>79437.676500000001</v>
      </c>
      <c r="Q99" s="23">
        <f t="shared" si="26"/>
        <v>10</v>
      </c>
      <c r="R99" s="24">
        <f t="shared" si="26"/>
        <v>2350.1660000000002</v>
      </c>
      <c r="S99" s="23">
        <f t="shared" si="26"/>
        <v>0</v>
      </c>
      <c r="T99" s="24">
        <f t="shared" si="26"/>
        <v>0</v>
      </c>
      <c r="U99" s="39">
        <f t="shared" si="20"/>
        <v>10</v>
      </c>
      <c r="V99" s="40">
        <f t="shared" si="20"/>
        <v>2350.1660000000002</v>
      </c>
      <c r="W99" s="23">
        <f t="shared" si="27"/>
        <v>269</v>
      </c>
      <c r="X99" s="24">
        <f t="shared" si="27"/>
        <v>180128.72149999999</v>
      </c>
      <c r="Y99" s="23">
        <f t="shared" si="27"/>
        <v>100</v>
      </c>
      <c r="Z99" s="24">
        <f t="shared" si="27"/>
        <v>93563.470000000016</v>
      </c>
      <c r="AA99" s="37">
        <f t="shared" si="22"/>
        <v>369</v>
      </c>
      <c r="AB99" s="38">
        <f t="shared" si="22"/>
        <v>273692.19150000002</v>
      </c>
      <c r="AC99" s="40">
        <f t="shared" si="23"/>
        <v>355480.03399999999</v>
      </c>
    </row>
    <row r="100" spans="1:29">
      <c r="A100" s="41">
        <v>22</v>
      </c>
      <c r="B100" s="42" t="s">
        <v>89</v>
      </c>
      <c r="C100" s="23">
        <f t="shared" si="24"/>
        <v>60</v>
      </c>
      <c r="D100" s="22">
        <f t="shared" si="24"/>
        <v>13337.688</v>
      </c>
      <c r="E100" s="23">
        <f t="shared" si="24"/>
        <v>50</v>
      </c>
      <c r="F100" s="24">
        <f t="shared" si="24"/>
        <v>14595.035</v>
      </c>
      <c r="G100" s="37">
        <f t="shared" si="15"/>
        <v>110</v>
      </c>
      <c r="H100" s="38">
        <f t="shared" si="15"/>
        <v>27932.722999999998</v>
      </c>
      <c r="I100" s="23">
        <f t="shared" si="25"/>
        <v>104</v>
      </c>
      <c r="J100" s="24">
        <f t="shared" si="25"/>
        <v>28898.324000000001</v>
      </c>
      <c r="K100" s="23">
        <f t="shared" si="25"/>
        <v>105</v>
      </c>
      <c r="L100" s="24">
        <f t="shared" si="25"/>
        <v>38311.728000000003</v>
      </c>
      <c r="M100" s="37">
        <f t="shared" si="17"/>
        <v>209</v>
      </c>
      <c r="N100" s="38">
        <f t="shared" si="17"/>
        <v>67210.051999999996</v>
      </c>
      <c r="O100" s="37">
        <f t="shared" si="18"/>
        <v>319</v>
      </c>
      <c r="P100" s="38">
        <f t="shared" si="18"/>
        <v>95142.774999999994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289</v>
      </c>
      <c r="X100" s="24">
        <f t="shared" si="27"/>
        <v>259794.6715</v>
      </c>
      <c r="Y100" s="23">
        <f t="shared" si="27"/>
        <v>100</v>
      </c>
      <c r="Z100" s="24">
        <f t="shared" si="27"/>
        <v>117412.75</v>
      </c>
      <c r="AA100" s="37">
        <f t="shared" si="22"/>
        <v>389</v>
      </c>
      <c r="AB100" s="38">
        <f t="shared" si="22"/>
        <v>377207.4215</v>
      </c>
      <c r="AC100" s="40">
        <f t="shared" si="23"/>
        <v>472350.19649999996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1749</v>
      </c>
      <c r="D102" s="22">
        <f t="shared" si="24"/>
        <v>367323.05609999999</v>
      </c>
      <c r="E102" s="23">
        <f t="shared" si="24"/>
        <v>0</v>
      </c>
      <c r="F102" s="24">
        <f t="shared" si="24"/>
        <v>0</v>
      </c>
      <c r="G102" s="37">
        <f t="shared" si="15"/>
        <v>1749</v>
      </c>
      <c r="H102" s="38">
        <f t="shared" si="15"/>
        <v>367323.05609999999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1749</v>
      </c>
      <c r="P102" s="38">
        <f t="shared" si="18"/>
        <v>367323.05609999999</v>
      </c>
      <c r="Q102" s="23">
        <f t="shared" si="26"/>
        <v>1065</v>
      </c>
      <c r="R102" s="24">
        <f t="shared" si="26"/>
        <v>286354.75050000008</v>
      </c>
      <c r="S102" s="23">
        <f t="shared" si="26"/>
        <v>196</v>
      </c>
      <c r="T102" s="24">
        <f t="shared" si="26"/>
        <v>52700.029200000004</v>
      </c>
      <c r="U102" s="39">
        <f t="shared" si="20"/>
        <v>1261</v>
      </c>
      <c r="V102" s="40">
        <f t="shared" si="20"/>
        <v>339054.77970000007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706377.8358</v>
      </c>
    </row>
    <row r="103" spans="1:29" s="10" customFormat="1">
      <c r="A103" s="43"/>
      <c r="B103" s="44" t="s">
        <v>107</v>
      </c>
      <c r="C103" s="37">
        <f t="shared" ref="C103:AC103" si="28">SUM(C79:C102)</f>
        <v>5788</v>
      </c>
      <c r="D103" s="38">
        <f t="shared" si="28"/>
        <v>1673499.6277999999</v>
      </c>
      <c r="E103" s="37">
        <f t="shared" si="28"/>
        <v>499</v>
      </c>
      <c r="F103" s="38">
        <f t="shared" si="28"/>
        <v>161007.41020000001</v>
      </c>
      <c r="G103" s="37">
        <f t="shared" si="28"/>
        <v>6287</v>
      </c>
      <c r="H103" s="38">
        <f t="shared" si="28"/>
        <v>1834507.0380000002</v>
      </c>
      <c r="I103" s="37">
        <f t="shared" si="28"/>
        <v>3967</v>
      </c>
      <c r="J103" s="38">
        <f t="shared" si="28"/>
        <v>1459192.6713</v>
      </c>
      <c r="K103" s="37">
        <f t="shared" si="28"/>
        <v>725</v>
      </c>
      <c r="L103" s="38">
        <f t="shared" si="28"/>
        <v>354075.25790000003</v>
      </c>
      <c r="M103" s="37">
        <f t="shared" si="28"/>
        <v>4692</v>
      </c>
      <c r="N103" s="38">
        <f t="shared" si="28"/>
        <v>1813267.9291999999</v>
      </c>
      <c r="O103" s="37">
        <f t="shared" si="28"/>
        <v>10979</v>
      </c>
      <c r="P103" s="38">
        <f t="shared" si="28"/>
        <v>3647774.9672000008</v>
      </c>
      <c r="Q103" s="39">
        <f t="shared" si="28"/>
        <v>2202</v>
      </c>
      <c r="R103" s="40">
        <f t="shared" si="28"/>
        <v>702411.30050000013</v>
      </c>
      <c r="S103" s="39">
        <f t="shared" si="28"/>
        <v>319</v>
      </c>
      <c r="T103" s="40">
        <f t="shared" si="28"/>
        <v>119205.4773</v>
      </c>
      <c r="U103" s="39">
        <f t="shared" si="28"/>
        <v>2521</v>
      </c>
      <c r="V103" s="40">
        <f t="shared" si="28"/>
        <v>821616.77780000016</v>
      </c>
      <c r="W103" s="37">
        <f t="shared" si="28"/>
        <v>6696</v>
      </c>
      <c r="X103" s="38">
        <f t="shared" si="28"/>
        <v>5837042.7388000004</v>
      </c>
      <c r="Y103" s="37">
        <f t="shared" si="28"/>
        <v>987</v>
      </c>
      <c r="Z103" s="38">
        <f t="shared" si="28"/>
        <v>1071896.5256999999</v>
      </c>
      <c r="AA103" s="37">
        <f t="shared" si="28"/>
        <v>7683</v>
      </c>
      <c r="AB103" s="38">
        <f t="shared" si="28"/>
        <v>6908939.2644999996</v>
      </c>
      <c r="AC103" s="40">
        <f t="shared" si="28"/>
        <v>11378331.009500001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92D050"/>
  </sheetPr>
  <dimension ref="A1:AC105"/>
  <sheetViews>
    <sheetView topLeftCell="G70" workbookViewId="0">
      <selection activeCell="AC103" sqref="AC103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150081</v>
      </c>
      <c r="G2" s="131" t="str">
        <f>VLOOKUP(F2,Списки!$A$1:$B$68,2,0)</f>
        <v xml:space="preserve">ГАУЗ  «Республиканская офтальмологическая больница» 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/>
      <c r="J9" s="24">
        <f>I9*Тарифы!D4*$C$4</f>
        <v>0</v>
      </c>
      <c r="K9" s="23"/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/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23"/>
      <c r="X9" s="24">
        <f>W9*Тарифы!H4*$C$4</f>
        <v>0</v>
      </c>
      <c r="Y9" s="23"/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/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/>
      <c r="J10" s="24">
        <f>I10*Тарифы!D5*$C$4</f>
        <v>0</v>
      </c>
      <c r="K10" s="23"/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23"/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/>
      <c r="X10" s="24">
        <f>W10*Тарифы!H5*$C$4</f>
        <v>0</v>
      </c>
      <c r="Y10" s="23"/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/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/>
      <c r="J11" s="24">
        <f>I11*Тарифы!D6*$C$4</f>
        <v>0</v>
      </c>
      <c r="K11" s="23"/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23"/>
      <c r="R11" s="24">
        <f>Q11*Тарифы!F6*$C$4</f>
        <v>0</v>
      </c>
      <c r="S11" s="23"/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/>
      <c r="X11" s="24">
        <f>W11*Тарифы!H6*$C$4</f>
        <v>0</v>
      </c>
      <c r="Y11" s="23"/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/>
      <c r="J12" s="24">
        <f>I12*Тарифы!D7*$C$4</f>
        <v>0</v>
      </c>
      <c r="K12" s="23"/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/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/>
      <c r="X12" s="24">
        <f>W12*Тарифы!H7*$C$4</f>
        <v>0</v>
      </c>
      <c r="Y12" s="23"/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/>
      <c r="J13" s="24">
        <f>I13*Тарифы!D8*$C$4</f>
        <v>0</v>
      </c>
      <c r="K13" s="23"/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/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/>
      <c r="X13" s="24">
        <f>W13*Тарифы!H8*$C$4</f>
        <v>0</v>
      </c>
      <c r="Y13" s="23"/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/>
      <c r="J14" s="24">
        <f>I14*Тарифы!D9*$C$4</f>
        <v>0</v>
      </c>
      <c r="K14" s="23"/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/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/>
      <c r="X14" s="24">
        <f>W14*Тарифы!H9*$C$4</f>
        <v>0</v>
      </c>
      <c r="Y14" s="23"/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/>
      <c r="J15" s="24">
        <f>I15*Тарифы!D10*$C$4</f>
        <v>0</v>
      </c>
      <c r="K15" s="23"/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/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/>
      <c r="X15" s="24">
        <f>W15*Тарифы!H10*$C$4</f>
        <v>0</v>
      </c>
      <c r="Y15" s="23"/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/>
      <c r="J16" s="24">
        <f>I16*Тарифы!D11*$C$4</f>
        <v>0</v>
      </c>
      <c r="K16" s="23"/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/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/>
      <c r="X16" s="24">
        <f>W16*Тарифы!H11*$C$4</f>
        <v>0</v>
      </c>
      <c r="Y16" s="23"/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/>
      <c r="J17" s="24">
        <f>I17*Тарифы!D12*$C$4</f>
        <v>0</v>
      </c>
      <c r="K17" s="23"/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/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/>
      <c r="X17" s="24">
        <f>W17*Тарифы!H12*$C$4</f>
        <v>0</v>
      </c>
      <c r="Y17" s="23"/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/>
      <c r="J18" s="24">
        <f>I18*Тарифы!D13*$C$4</f>
        <v>0</v>
      </c>
      <c r="K18" s="23"/>
      <c r="L18" s="24">
        <f>K18*Тарифы!E13*$C$4</f>
        <v>0</v>
      </c>
      <c r="M18" s="37">
        <f t="shared" si="1"/>
        <v>0</v>
      </c>
      <c r="N18" s="38">
        <f t="shared" si="1"/>
        <v>0</v>
      </c>
      <c r="O18" s="37">
        <f t="shared" si="2"/>
        <v>0</v>
      </c>
      <c r="P18" s="38">
        <f t="shared" si="2"/>
        <v>0</v>
      </c>
      <c r="Q18" s="23"/>
      <c r="R18" s="24">
        <f>Q18*Тарифы!F13*$C$4</f>
        <v>0</v>
      </c>
      <c r="S18" s="23"/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/>
      <c r="X18" s="24">
        <f>W18*Тарифы!H13*$C$4</f>
        <v>0</v>
      </c>
      <c r="Y18" s="23"/>
      <c r="Z18" s="24">
        <f>Y18*Тарифы!I13*$C$4</f>
        <v>0</v>
      </c>
      <c r="AA18" s="37">
        <f t="shared" si="4"/>
        <v>0</v>
      </c>
      <c r="AB18" s="38">
        <f t="shared" si="4"/>
        <v>0</v>
      </c>
      <c r="AC18" s="40">
        <f t="shared" si="5"/>
        <v>0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/>
      <c r="J19" s="24">
        <f>I19*Тарифы!D14*$C$4</f>
        <v>0</v>
      </c>
      <c r="K19" s="23"/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/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/>
      <c r="X19" s="24">
        <f>W19*Тарифы!H14*$C$4</f>
        <v>0</v>
      </c>
      <c r="Y19" s="23"/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/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23"/>
      <c r="J20" s="24">
        <f>I20*Тарифы!D15*$C$4</f>
        <v>0</v>
      </c>
      <c r="K20" s="23"/>
      <c r="L20" s="24">
        <f>K20*Тарифы!E15*$C$4</f>
        <v>0</v>
      </c>
      <c r="M20" s="37">
        <f t="shared" si="1"/>
        <v>0</v>
      </c>
      <c r="N20" s="38">
        <f t="shared" si="1"/>
        <v>0</v>
      </c>
      <c r="O20" s="37">
        <f t="shared" si="2"/>
        <v>0</v>
      </c>
      <c r="P20" s="38">
        <f t="shared" si="2"/>
        <v>0</v>
      </c>
      <c r="Q20" s="23"/>
      <c r="R20" s="24">
        <f>Q20*Тарифы!F15*$C$4</f>
        <v>0</v>
      </c>
      <c r="S20" s="23"/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/>
      <c r="X20" s="24">
        <f>W20*Тарифы!H15*$C$4</f>
        <v>0</v>
      </c>
      <c r="Y20" s="23"/>
      <c r="Z20" s="24">
        <f>Y20*Тарифы!I15*$C$4</f>
        <v>0</v>
      </c>
      <c r="AA20" s="37">
        <f t="shared" si="4"/>
        <v>0</v>
      </c>
      <c r="AB20" s="38">
        <f t="shared" si="4"/>
        <v>0</v>
      </c>
      <c r="AC20" s="40">
        <f t="shared" si="5"/>
        <v>0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/>
      <c r="J21" s="24">
        <f>I21*Тарифы!D16*$C$4</f>
        <v>0</v>
      </c>
      <c r="K21" s="23"/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/>
      <c r="R21" s="24">
        <f>Q21*Тарифы!F16*$C$4</f>
        <v>0</v>
      </c>
      <c r="S21" s="23"/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/>
      <c r="X21" s="24">
        <f>W21*Тарифы!H16*$C$4</f>
        <v>0</v>
      </c>
      <c r="Y21" s="23"/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/>
      <c r="J22" s="24">
        <f>I22*Тарифы!D17*$C$4</f>
        <v>0</v>
      </c>
      <c r="K22" s="23"/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/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/>
      <c r="X22" s="24">
        <f>W22*Тарифы!H17*$C$4</f>
        <v>0</v>
      </c>
      <c r="Y22" s="23"/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/>
      <c r="J23" s="24">
        <f>I23*Тарифы!D18*$C$4</f>
        <v>0</v>
      </c>
      <c r="K23" s="23"/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/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/>
      <c r="X23" s="24">
        <f>W23*Тарифы!H18*$C$4</f>
        <v>0</v>
      </c>
      <c r="Y23" s="23"/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/>
      <c r="J24" s="24">
        <f>I24*Тарифы!D19*$C$4</f>
        <v>0</v>
      </c>
      <c r="K24" s="23"/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/>
      <c r="X24" s="24">
        <f>W24*Тарифы!H19*$C$4</f>
        <v>0</v>
      </c>
      <c r="Y24" s="23"/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/>
      <c r="J25" s="24">
        <f>I25*Тарифы!D20*$C$4</f>
        <v>0</v>
      </c>
      <c r="K25" s="23"/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/>
      <c r="R25" s="24">
        <f>Q25*Тарифы!F20*$C$4</f>
        <v>0</v>
      </c>
      <c r="S25" s="23"/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/>
      <c r="X25" s="24">
        <f>W25*Тарифы!H20*$C$4</f>
        <v>0</v>
      </c>
      <c r="Y25" s="23"/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/>
      <c r="J26" s="24">
        <f>I26*Тарифы!D21*$C$4</f>
        <v>0</v>
      </c>
      <c r="K26" s="23"/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/>
      <c r="R26" s="24">
        <f>Q26*Тарифы!F21*$C$4</f>
        <v>0</v>
      </c>
      <c r="S26" s="23"/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/>
      <c r="X26" s="24">
        <f>W26*Тарифы!H21*$C$4</f>
        <v>0</v>
      </c>
      <c r="Y26" s="23"/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/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/>
      <c r="J27" s="24">
        <f>I27*Тарифы!D22*$C$4</f>
        <v>0</v>
      </c>
      <c r="K27" s="23"/>
      <c r="L27" s="24">
        <f>K27*Тарифы!E22*$C$4</f>
        <v>0</v>
      </c>
      <c r="M27" s="37">
        <f t="shared" si="1"/>
        <v>0</v>
      </c>
      <c r="N27" s="38">
        <f t="shared" si="1"/>
        <v>0</v>
      </c>
      <c r="O27" s="37">
        <f t="shared" si="2"/>
        <v>0</v>
      </c>
      <c r="P27" s="38">
        <f t="shared" si="2"/>
        <v>0</v>
      </c>
      <c r="Q27" s="23"/>
      <c r="R27" s="24">
        <f>Q27*Тарифы!F22*$C$4</f>
        <v>0</v>
      </c>
      <c r="S27" s="23"/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/>
      <c r="X27" s="24">
        <f>W27*Тарифы!H22*$C$4</f>
        <v>0</v>
      </c>
      <c r="Y27" s="23"/>
      <c r="Z27" s="24">
        <f>Y27*Тарифы!I22*$C$4</f>
        <v>0</v>
      </c>
      <c r="AA27" s="37">
        <f t="shared" si="4"/>
        <v>0</v>
      </c>
      <c r="AB27" s="38">
        <f t="shared" si="4"/>
        <v>0</v>
      </c>
      <c r="AC27" s="40">
        <f t="shared" si="5"/>
        <v>0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/>
      <c r="J28" s="24">
        <f>I28*Тарифы!D23*$C$4</f>
        <v>0</v>
      </c>
      <c r="K28" s="23"/>
      <c r="L28" s="24">
        <f>K28*Тарифы!E23*$C$4</f>
        <v>0</v>
      </c>
      <c r="M28" s="37">
        <f t="shared" si="1"/>
        <v>0</v>
      </c>
      <c r="N28" s="38">
        <f t="shared" si="1"/>
        <v>0</v>
      </c>
      <c r="O28" s="37">
        <f t="shared" si="2"/>
        <v>0</v>
      </c>
      <c r="P28" s="38">
        <f t="shared" si="2"/>
        <v>0</v>
      </c>
      <c r="Q28" s="23"/>
      <c r="R28" s="24">
        <f>Q28*Тарифы!F23*$C$4</f>
        <v>0</v>
      </c>
      <c r="S28" s="23"/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/>
      <c r="X28" s="24">
        <f>W28*Тарифы!H23*$C$4</f>
        <v>0</v>
      </c>
      <c r="Y28" s="23"/>
      <c r="Z28" s="24">
        <f>Y28*Тарифы!I23*$C$4</f>
        <v>0</v>
      </c>
      <c r="AA28" s="37">
        <f t="shared" si="4"/>
        <v>0</v>
      </c>
      <c r="AB28" s="38">
        <f t="shared" si="4"/>
        <v>0</v>
      </c>
      <c r="AC28" s="40">
        <f t="shared" si="5"/>
        <v>0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/>
      <c r="J29" s="24">
        <f>I29*Тарифы!D24*$C$4</f>
        <v>0</v>
      </c>
      <c r="K29" s="23"/>
      <c r="L29" s="24">
        <f>K29*Тарифы!E24*$C$4</f>
        <v>0</v>
      </c>
      <c r="M29" s="37">
        <f t="shared" si="1"/>
        <v>0</v>
      </c>
      <c r="N29" s="38">
        <f t="shared" si="1"/>
        <v>0</v>
      </c>
      <c r="O29" s="37">
        <f t="shared" si="2"/>
        <v>0</v>
      </c>
      <c r="P29" s="38">
        <f t="shared" si="2"/>
        <v>0</v>
      </c>
      <c r="Q29" s="23">
        <v>960</v>
      </c>
      <c r="R29" s="24">
        <f>Q29*Тарифы!F24*$C$4</f>
        <v>247929.59999999998</v>
      </c>
      <c r="S29" s="23"/>
      <c r="T29" s="24">
        <f>S29*Тарифы!G24*$C$4</f>
        <v>0</v>
      </c>
      <c r="U29" s="39">
        <f t="shared" si="3"/>
        <v>960</v>
      </c>
      <c r="V29" s="40">
        <f t="shared" si="3"/>
        <v>247929.59999999998</v>
      </c>
      <c r="W29" s="23">
        <v>1200</v>
      </c>
      <c r="X29" s="24">
        <f>W29*Тарифы!H24*$C$4</f>
        <v>883020</v>
      </c>
      <c r="Y29" s="23"/>
      <c r="Z29" s="24">
        <f>Y29*Тарифы!I24*$C$4</f>
        <v>0</v>
      </c>
      <c r="AA29" s="37">
        <f t="shared" si="4"/>
        <v>1200</v>
      </c>
      <c r="AB29" s="38">
        <f t="shared" si="4"/>
        <v>883020</v>
      </c>
      <c r="AC29" s="40">
        <f t="shared" si="5"/>
        <v>1130949.6000000001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/>
      <c r="J30" s="24">
        <f>I30*Тарифы!D25*$C$4</f>
        <v>0</v>
      </c>
      <c r="K30" s="23"/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/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/>
      <c r="X30" s="24">
        <f>W30*Тарифы!H25*$C$4</f>
        <v>0</v>
      </c>
      <c r="Y30" s="23"/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/>
      <c r="J31" s="24">
        <f>I31*Тарифы!D26*$C$4</f>
        <v>0</v>
      </c>
      <c r="K31" s="23"/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/>
      <c r="X31" s="24">
        <f>W31*Тарифы!H26*$C$4</f>
        <v>0</v>
      </c>
      <c r="Y31" s="23"/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/>
      <c r="J32" s="24">
        <f>I32*Тарифы!D27*$C$4</f>
        <v>0</v>
      </c>
      <c r="K32" s="23"/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/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/>
      <c r="X32" s="24">
        <f>W32*Тарифы!H27*$C$4</f>
        <v>0</v>
      </c>
      <c r="Y32" s="23"/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0</v>
      </c>
      <c r="F33" s="38">
        <f t="shared" si="6"/>
        <v>0</v>
      </c>
      <c r="G33" s="37">
        <f t="shared" si="6"/>
        <v>0</v>
      </c>
      <c r="H33" s="38">
        <f t="shared" si="6"/>
        <v>0</v>
      </c>
      <c r="I33" s="37">
        <f t="shared" si="6"/>
        <v>0</v>
      </c>
      <c r="J33" s="38">
        <f t="shared" si="6"/>
        <v>0</v>
      </c>
      <c r="K33" s="37">
        <f t="shared" si="6"/>
        <v>0</v>
      </c>
      <c r="L33" s="38">
        <f t="shared" si="6"/>
        <v>0</v>
      </c>
      <c r="M33" s="37">
        <f t="shared" si="6"/>
        <v>0</v>
      </c>
      <c r="N33" s="38">
        <f t="shared" si="6"/>
        <v>0</v>
      </c>
      <c r="O33" s="37">
        <f t="shared" si="6"/>
        <v>0</v>
      </c>
      <c r="P33" s="38">
        <f t="shared" si="6"/>
        <v>0</v>
      </c>
      <c r="Q33" s="39">
        <f t="shared" si="6"/>
        <v>960</v>
      </c>
      <c r="R33" s="40">
        <f t="shared" si="6"/>
        <v>247929.59999999998</v>
      </c>
      <c r="S33" s="39">
        <f t="shared" si="6"/>
        <v>0</v>
      </c>
      <c r="T33" s="40">
        <f t="shared" si="6"/>
        <v>0</v>
      </c>
      <c r="U33" s="39">
        <f t="shared" si="6"/>
        <v>960</v>
      </c>
      <c r="V33" s="40">
        <f t="shared" si="6"/>
        <v>247929.59999999998</v>
      </c>
      <c r="W33" s="37">
        <f t="shared" si="6"/>
        <v>1200</v>
      </c>
      <c r="X33" s="38">
        <f t="shared" si="6"/>
        <v>883020</v>
      </c>
      <c r="Y33" s="37">
        <f t="shared" si="6"/>
        <v>0</v>
      </c>
      <c r="Z33" s="38">
        <f t="shared" si="6"/>
        <v>0</v>
      </c>
      <c r="AA33" s="37">
        <f t="shared" si="6"/>
        <v>1200</v>
      </c>
      <c r="AB33" s="38">
        <f t="shared" si="6"/>
        <v>883020</v>
      </c>
      <c r="AC33" s="40">
        <f t="shared" si="6"/>
        <v>1130949.6000000001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150081</v>
      </c>
      <c r="G37" s="131" t="str">
        <f>VLOOKUP(F37,Списки!$A$1:$B$68,2,0)</f>
        <v xml:space="preserve">ГАУЗ  «Республиканская офтальмологическая больница» 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/>
      <c r="J44" s="24">
        <f>I44*Тарифы!D4*$C$4</f>
        <v>0</v>
      </c>
      <c r="K44" s="23"/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/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/>
      <c r="X44" s="24">
        <f>W44*Тарифы!H4*$C$4</f>
        <v>0</v>
      </c>
      <c r="Y44" s="23"/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/>
      <c r="J45" s="24">
        <f>I45*Тарифы!D5*$C$4</f>
        <v>0</v>
      </c>
      <c r="K45" s="23"/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/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/>
      <c r="X45" s="24">
        <f>W45*Тарифы!H5*$C$4</f>
        <v>0</v>
      </c>
      <c r="Y45" s="23"/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/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/>
      <c r="J46" s="24">
        <f>I46*Тарифы!D6*$C$4</f>
        <v>0</v>
      </c>
      <c r="K46" s="23"/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/>
      <c r="R46" s="24">
        <f>Q46*Тарифы!F6*$C$4</f>
        <v>0</v>
      </c>
      <c r="S46" s="23"/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/>
      <c r="X46" s="24">
        <f>W46*Тарифы!H6*$C$4</f>
        <v>0</v>
      </c>
      <c r="Y46" s="23"/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/>
      <c r="J47" s="24">
        <f>I47*Тарифы!D7*$C$4</f>
        <v>0</v>
      </c>
      <c r="K47" s="23"/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/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/>
      <c r="X47" s="24">
        <f>W47*Тарифы!H7*$C$4</f>
        <v>0</v>
      </c>
      <c r="Y47" s="23"/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/>
      <c r="J48" s="24">
        <f>I48*Тарифы!D8*$C$4</f>
        <v>0</v>
      </c>
      <c r="K48" s="23"/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/>
      <c r="X48" s="24">
        <f>W48*Тарифы!H8*$C$4</f>
        <v>0</v>
      </c>
      <c r="Y48" s="23"/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/>
      <c r="J49" s="24">
        <f>I49*Тарифы!D9*$C$4</f>
        <v>0</v>
      </c>
      <c r="K49" s="23"/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/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/>
      <c r="X49" s="24">
        <f>W49*Тарифы!H9*$C$4</f>
        <v>0</v>
      </c>
      <c r="Y49" s="23"/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/>
      <c r="J50" s="24">
        <f>I50*Тарифы!D10*$C$4</f>
        <v>0</v>
      </c>
      <c r="K50" s="23"/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/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/>
      <c r="X50" s="24">
        <f>W50*Тарифы!H10*$C$4</f>
        <v>0</v>
      </c>
      <c r="Y50" s="23"/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/>
      <c r="J51" s="24">
        <f>I51*Тарифы!D11*$C$4</f>
        <v>0</v>
      </c>
      <c r="K51" s="23"/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/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/>
      <c r="X51" s="24">
        <f>W51*Тарифы!H11*$C$4</f>
        <v>0</v>
      </c>
      <c r="Y51" s="23"/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/>
      <c r="J52" s="24">
        <f>I52*Тарифы!D12*$C$4</f>
        <v>0</v>
      </c>
      <c r="K52" s="23"/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/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/>
      <c r="X52" s="24">
        <f>W52*Тарифы!H12*$C$4</f>
        <v>0</v>
      </c>
      <c r="Y52" s="23"/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/>
      <c r="J53" s="24">
        <f>I53*Тарифы!D13*$C$4</f>
        <v>0</v>
      </c>
      <c r="K53" s="23"/>
      <c r="L53" s="24">
        <f>K53*Тарифы!E13*$C$4</f>
        <v>0</v>
      </c>
      <c r="M53" s="37">
        <f t="shared" si="8"/>
        <v>0</v>
      </c>
      <c r="N53" s="38">
        <f t="shared" si="8"/>
        <v>0</v>
      </c>
      <c r="O53" s="37">
        <f t="shared" si="9"/>
        <v>0</v>
      </c>
      <c r="P53" s="38">
        <f t="shared" si="9"/>
        <v>0</v>
      </c>
      <c r="Q53" s="23"/>
      <c r="R53" s="24">
        <f>Q53*Тарифы!F13*$C$4</f>
        <v>0</v>
      </c>
      <c r="S53" s="23"/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/>
      <c r="X53" s="24">
        <f>W53*Тарифы!H13*$C$4</f>
        <v>0</v>
      </c>
      <c r="Y53" s="23"/>
      <c r="Z53" s="24">
        <f>Y53*Тарифы!I13*$C$4</f>
        <v>0</v>
      </c>
      <c r="AA53" s="37">
        <f t="shared" si="11"/>
        <v>0</v>
      </c>
      <c r="AB53" s="38">
        <f t="shared" si="11"/>
        <v>0</v>
      </c>
      <c r="AC53" s="40">
        <f t="shared" si="12"/>
        <v>0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/>
      <c r="J54" s="24">
        <f>I54*Тарифы!D14*$C$4</f>
        <v>0</v>
      </c>
      <c r="K54" s="23"/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/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/>
      <c r="X54" s="24">
        <f>W54*Тарифы!H14*$C$4</f>
        <v>0</v>
      </c>
      <c r="Y54" s="23"/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/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/>
      <c r="J55" s="24">
        <f>I55*Тарифы!D15*$C$4</f>
        <v>0</v>
      </c>
      <c r="K55" s="23"/>
      <c r="L55" s="24">
        <f>K55*Тарифы!E15*$C$4</f>
        <v>0</v>
      </c>
      <c r="M55" s="37">
        <f t="shared" si="8"/>
        <v>0</v>
      </c>
      <c r="N55" s="38">
        <f t="shared" si="8"/>
        <v>0</v>
      </c>
      <c r="O55" s="37">
        <f t="shared" si="9"/>
        <v>0</v>
      </c>
      <c r="P55" s="38">
        <f t="shared" si="9"/>
        <v>0</v>
      </c>
      <c r="Q55" s="23"/>
      <c r="R55" s="24">
        <f>Q55*Тарифы!F15*$C$4</f>
        <v>0</v>
      </c>
      <c r="S55" s="23"/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/>
      <c r="X55" s="24">
        <f>W55*Тарифы!H15*$C$4</f>
        <v>0</v>
      </c>
      <c r="Y55" s="23"/>
      <c r="Z55" s="24">
        <f>Y55*Тарифы!I15*$C$4</f>
        <v>0</v>
      </c>
      <c r="AA55" s="37">
        <f t="shared" si="11"/>
        <v>0</v>
      </c>
      <c r="AB55" s="38">
        <f t="shared" si="11"/>
        <v>0</v>
      </c>
      <c r="AC55" s="40">
        <f t="shared" si="12"/>
        <v>0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/>
      <c r="J56" s="24">
        <f>I56*Тарифы!D16*$C$4</f>
        <v>0</v>
      </c>
      <c r="K56" s="23"/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/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/>
      <c r="X56" s="24">
        <f>W56*Тарифы!H16*$C$4</f>
        <v>0</v>
      </c>
      <c r="Y56" s="23"/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/>
      <c r="J57" s="24">
        <f>I57*Тарифы!D17*$C$4</f>
        <v>0</v>
      </c>
      <c r="K57" s="23"/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/>
      <c r="X57" s="24">
        <f>W57*Тарифы!H17*$C$4</f>
        <v>0</v>
      </c>
      <c r="Y57" s="23"/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/>
      <c r="J58" s="24">
        <f>I58*Тарифы!D18*$C$4</f>
        <v>0</v>
      </c>
      <c r="K58" s="23"/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/>
      <c r="X58" s="24">
        <f>W58*Тарифы!H18*$C$4</f>
        <v>0</v>
      </c>
      <c r="Y58" s="23"/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/>
      <c r="J59" s="24">
        <f>I59*Тарифы!D19*$C$4</f>
        <v>0</v>
      </c>
      <c r="K59" s="23"/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/>
      <c r="X59" s="24">
        <f>W59*Тарифы!H19*$C$4</f>
        <v>0</v>
      </c>
      <c r="Y59" s="23"/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/>
      <c r="J60" s="24">
        <f>I60*Тарифы!D20*$C$4</f>
        <v>0</v>
      </c>
      <c r="K60" s="23"/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/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/>
      <c r="X60" s="24">
        <f>W60*Тарифы!H20*$C$4</f>
        <v>0</v>
      </c>
      <c r="Y60" s="23"/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/>
      <c r="J61" s="24">
        <f>I61*Тарифы!D21*$C$4</f>
        <v>0</v>
      </c>
      <c r="K61" s="23"/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/>
      <c r="R61" s="24">
        <f>Q61*Тарифы!F21*$C$4</f>
        <v>0</v>
      </c>
      <c r="S61" s="23"/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/>
      <c r="X61" s="24">
        <f>W61*Тарифы!H21*$C$4</f>
        <v>0</v>
      </c>
      <c r="Y61" s="23"/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/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/>
      <c r="J62" s="24">
        <f>I62*Тарифы!D22*$C$4</f>
        <v>0</v>
      </c>
      <c r="K62" s="23"/>
      <c r="L62" s="24">
        <f>K62*Тарифы!E22*$C$4</f>
        <v>0</v>
      </c>
      <c r="M62" s="37">
        <f t="shared" si="8"/>
        <v>0</v>
      </c>
      <c r="N62" s="38">
        <f t="shared" si="8"/>
        <v>0</v>
      </c>
      <c r="O62" s="37">
        <f t="shared" si="9"/>
        <v>0</v>
      </c>
      <c r="P62" s="38">
        <f t="shared" si="9"/>
        <v>0</v>
      </c>
      <c r="Q62" s="23"/>
      <c r="R62" s="24">
        <f>Q62*Тарифы!F22*$C$4</f>
        <v>0</v>
      </c>
      <c r="S62" s="23"/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/>
      <c r="X62" s="24">
        <f>W62*Тарифы!H22*$C$4</f>
        <v>0</v>
      </c>
      <c r="Y62" s="23"/>
      <c r="Z62" s="24">
        <f>Y62*Тарифы!I22*$C$4</f>
        <v>0</v>
      </c>
      <c r="AA62" s="37">
        <f t="shared" si="11"/>
        <v>0</v>
      </c>
      <c r="AB62" s="38">
        <f t="shared" si="11"/>
        <v>0</v>
      </c>
      <c r="AC62" s="40">
        <f t="shared" si="12"/>
        <v>0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/>
      <c r="J63" s="24">
        <f>I63*Тарифы!D23*$C$4</f>
        <v>0</v>
      </c>
      <c r="K63" s="23"/>
      <c r="L63" s="24">
        <f>K63*Тарифы!E23*$C$4</f>
        <v>0</v>
      </c>
      <c r="M63" s="37">
        <f t="shared" si="8"/>
        <v>0</v>
      </c>
      <c r="N63" s="38">
        <f t="shared" si="8"/>
        <v>0</v>
      </c>
      <c r="O63" s="37">
        <f t="shared" si="9"/>
        <v>0</v>
      </c>
      <c r="P63" s="38">
        <f t="shared" si="9"/>
        <v>0</v>
      </c>
      <c r="Q63" s="23"/>
      <c r="R63" s="24">
        <f>Q63*Тарифы!F23*$C$4</f>
        <v>0</v>
      </c>
      <c r="S63" s="23"/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/>
      <c r="X63" s="24">
        <f>W63*Тарифы!H23*$C$4</f>
        <v>0</v>
      </c>
      <c r="Y63" s="23"/>
      <c r="Z63" s="24">
        <f>Y63*Тарифы!I23*$C$4</f>
        <v>0</v>
      </c>
      <c r="AA63" s="37">
        <f t="shared" si="11"/>
        <v>0</v>
      </c>
      <c r="AB63" s="38">
        <f t="shared" si="11"/>
        <v>0</v>
      </c>
      <c r="AC63" s="40">
        <f t="shared" si="12"/>
        <v>0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/>
      <c r="J64" s="24">
        <f>I64*Тарифы!D24*$C$4</f>
        <v>0</v>
      </c>
      <c r="K64" s="23"/>
      <c r="L64" s="24">
        <f>K64*Тарифы!E24*$C$4</f>
        <v>0</v>
      </c>
      <c r="M64" s="37">
        <f t="shared" si="8"/>
        <v>0</v>
      </c>
      <c r="N64" s="38">
        <f t="shared" si="8"/>
        <v>0</v>
      </c>
      <c r="O64" s="37">
        <f t="shared" si="9"/>
        <v>0</v>
      </c>
      <c r="P64" s="38">
        <f t="shared" si="9"/>
        <v>0</v>
      </c>
      <c r="Q64" s="23">
        <v>240</v>
      </c>
      <c r="R64" s="24">
        <f>Q64*Тарифы!F24*$C$4</f>
        <v>61982.399999999994</v>
      </c>
      <c r="S64" s="23"/>
      <c r="T64" s="24">
        <f>S64*Тарифы!G24*$C$4</f>
        <v>0</v>
      </c>
      <c r="U64" s="39">
        <f t="shared" si="10"/>
        <v>240</v>
      </c>
      <c r="V64" s="40">
        <f t="shared" si="10"/>
        <v>61982.399999999994</v>
      </c>
      <c r="W64" s="23">
        <v>300</v>
      </c>
      <c r="X64" s="24">
        <f>W64*Тарифы!H24*$C$4</f>
        <v>220755</v>
      </c>
      <c r="Y64" s="23"/>
      <c r="Z64" s="24">
        <f>Y64*Тарифы!I24*$C$4</f>
        <v>0</v>
      </c>
      <c r="AA64" s="37">
        <f t="shared" si="11"/>
        <v>300</v>
      </c>
      <c r="AB64" s="38">
        <f t="shared" si="11"/>
        <v>220755</v>
      </c>
      <c r="AC64" s="40">
        <f t="shared" si="12"/>
        <v>282737.40000000002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/>
      <c r="J65" s="24">
        <f>I65*Тарифы!D25*$C$4</f>
        <v>0</v>
      </c>
      <c r="K65" s="23"/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/>
      <c r="X65" s="24">
        <f>W65*Тарифы!H25*$C$4</f>
        <v>0</v>
      </c>
      <c r="Y65" s="23"/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/>
      <c r="J66" s="24">
        <f>I66*Тарифы!D26*$C$4</f>
        <v>0</v>
      </c>
      <c r="K66" s="23"/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/>
      <c r="X66" s="24">
        <f>W66*Тарифы!H26*$C$4</f>
        <v>0</v>
      </c>
      <c r="Y66" s="23"/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/>
      <c r="J67" s="24">
        <f>I67*Тарифы!D27*$C$4</f>
        <v>0</v>
      </c>
      <c r="K67" s="23"/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/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/>
      <c r="X67" s="24">
        <f>W67*Тарифы!H27*$C$4</f>
        <v>0</v>
      </c>
      <c r="Y67" s="23"/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0</v>
      </c>
      <c r="F68" s="38">
        <f t="shared" si="13"/>
        <v>0</v>
      </c>
      <c r="G68" s="37">
        <f t="shared" si="13"/>
        <v>0</v>
      </c>
      <c r="H68" s="38">
        <f t="shared" si="13"/>
        <v>0</v>
      </c>
      <c r="I68" s="37">
        <f t="shared" si="13"/>
        <v>0</v>
      </c>
      <c r="J68" s="38">
        <f t="shared" si="13"/>
        <v>0</v>
      </c>
      <c r="K68" s="37">
        <f t="shared" si="13"/>
        <v>0</v>
      </c>
      <c r="L68" s="38">
        <f t="shared" si="13"/>
        <v>0</v>
      </c>
      <c r="M68" s="37">
        <f t="shared" si="13"/>
        <v>0</v>
      </c>
      <c r="N68" s="38">
        <f t="shared" si="13"/>
        <v>0</v>
      </c>
      <c r="O68" s="37">
        <f t="shared" si="13"/>
        <v>0</v>
      </c>
      <c r="P68" s="38">
        <f t="shared" si="13"/>
        <v>0</v>
      </c>
      <c r="Q68" s="39">
        <f t="shared" si="13"/>
        <v>240</v>
      </c>
      <c r="R68" s="40">
        <f t="shared" si="13"/>
        <v>61982.399999999994</v>
      </c>
      <c r="S68" s="39">
        <f t="shared" si="13"/>
        <v>0</v>
      </c>
      <c r="T68" s="40">
        <f t="shared" si="13"/>
        <v>0</v>
      </c>
      <c r="U68" s="39">
        <f t="shared" si="13"/>
        <v>240</v>
      </c>
      <c r="V68" s="40">
        <f t="shared" si="13"/>
        <v>61982.399999999994</v>
      </c>
      <c r="W68" s="37">
        <f t="shared" si="13"/>
        <v>300</v>
      </c>
      <c r="X68" s="38">
        <f t="shared" si="13"/>
        <v>220755</v>
      </c>
      <c r="Y68" s="37">
        <f t="shared" si="13"/>
        <v>0</v>
      </c>
      <c r="Z68" s="38">
        <f t="shared" si="13"/>
        <v>0</v>
      </c>
      <c r="AA68" s="37">
        <f t="shared" si="13"/>
        <v>300</v>
      </c>
      <c r="AB68" s="38">
        <f t="shared" si="13"/>
        <v>220755</v>
      </c>
      <c r="AC68" s="40">
        <f t="shared" si="13"/>
        <v>282737.40000000002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150081</v>
      </c>
      <c r="G72" s="131" t="str">
        <f>VLOOKUP(F72,Списки!$A$1:$B$68,2,0)</f>
        <v xml:space="preserve">ГАУЗ  «Республиканская офтальмологическая больница» 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0</v>
      </c>
      <c r="J79" s="24">
        <f>J9+J44</f>
        <v>0</v>
      </c>
      <c r="K79" s="23">
        <f>K9+K44</f>
        <v>0</v>
      </c>
      <c r="L79" s="24">
        <f>L9+L44</f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0</v>
      </c>
      <c r="Z79" s="24">
        <f>Z9+Z44</f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0</v>
      </c>
      <c r="F80" s="24">
        <f t="shared" si="14"/>
        <v>0</v>
      </c>
      <c r="G80" s="37">
        <f t="shared" ref="G80:H102" si="15">C80+E80</f>
        <v>0</v>
      </c>
      <c r="H80" s="38">
        <f t="shared" si="15"/>
        <v>0</v>
      </c>
      <c r="I80" s="23">
        <f t="shared" ref="I80:L95" si="16">I10+I45</f>
        <v>0</v>
      </c>
      <c r="J80" s="24">
        <f t="shared" si="16"/>
        <v>0</v>
      </c>
      <c r="K80" s="23">
        <f t="shared" si="16"/>
        <v>0</v>
      </c>
      <c r="L80" s="24">
        <f t="shared" si="16"/>
        <v>0</v>
      </c>
      <c r="M80" s="37">
        <f t="shared" ref="M80:N102" si="17">I80+K80</f>
        <v>0</v>
      </c>
      <c r="N80" s="38">
        <f t="shared" si="17"/>
        <v>0</v>
      </c>
      <c r="O80" s="37">
        <f t="shared" ref="O80:P102" si="18">G80+M80</f>
        <v>0</v>
      </c>
      <c r="P80" s="38">
        <f t="shared" si="18"/>
        <v>0</v>
      </c>
      <c r="Q80" s="23">
        <f t="shared" ref="Q80:T95" si="19">Q10+Q45</f>
        <v>0</v>
      </c>
      <c r="R80" s="24">
        <f t="shared" si="19"/>
        <v>0</v>
      </c>
      <c r="S80" s="23">
        <f t="shared" si="19"/>
        <v>0</v>
      </c>
      <c r="T80" s="24">
        <f t="shared" si="19"/>
        <v>0</v>
      </c>
      <c r="U80" s="39">
        <f t="shared" ref="U80:V102" si="20">Q80+S80</f>
        <v>0</v>
      </c>
      <c r="V80" s="40">
        <f t="shared" si="20"/>
        <v>0</v>
      </c>
      <c r="W80" s="23">
        <f t="shared" ref="W80:Z95" si="21">W10+W45</f>
        <v>0</v>
      </c>
      <c r="X80" s="24">
        <f t="shared" si="21"/>
        <v>0</v>
      </c>
      <c r="Y80" s="23">
        <f t="shared" si="21"/>
        <v>0</v>
      </c>
      <c r="Z80" s="24">
        <f t="shared" si="21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4"/>
        <v>0</v>
      </c>
      <c r="D81" s="22">
        <f t="shared" si="14"/>
        <v>0</v>
      </c>
      <c r="E81" s="23">
        <f t="shared" si="14"/>
        <v>0</v>
      </c>
      <c r="F81" s="24">
        <f t="shared" si="14"/>
        <v>0</v>
      </c>
      <c r="G81" s="37">
        <f t="shared" si="15"/>
        <v>0</v>
      </c>
      <c r="H81" s="38">
        <f t="shared" si="15"/>
        <v>0</v>
      </c>
      <c r="I81" s="23">
        <f t="shared" si="16"/>
        <v>0</v>
      </c>
      <c r="J81" s="24">
        <f t="shared" si="16"/>
        <v>0</v>
      </c>
      <c r="K81" s="23">
        <f t="shared" si="16"/>
        <v>0</v>
      </c>
      <c r="L81" s="24">
        <f t="shared" si="16"/>
        <v>0</v>
      </c>
      <c r="M81" s="37">
        <f t="shared" si="17"/>
        <v>0</v>
      </c>
      <c r="N81" s="38">
        <f t="shared" si="17"/>
        <v>0</v>
      </c>
      <c r="O81" s="37">
        <f t="shared" si="18"/>
        <v>0</v>
      </c>
      <c r="P81" s="38">
        <f t="shared" si="18"/>
        <v>0</v>
      </c>
      <c r="Q81" s="23">
        <f t="shared" si="19"/>
        <v>0</v>
      </c>
      <c r="R81" s="24">
        <f t="shared" si="19"/>
        <v>0</v>
      </c>
      <c r="S81" s="23">
        <f t="shared" si="19"/>
        <v>0</v>
      </c>
      <c r="T81" s="24">
        <f t="shared" si="19"/>
        <v>0</v>
      </c>
      <c r="U81" s="39">
        <f t="shared" si="20"/>
        <v>0</v>
      </c>
      <c r="V81" s="40">
        <f t="shared" si="20"/>
        <v>0</v>
      </c>
      <c r="W81" s="23">
        <f t="shared" si="21"/>
        <v>0</v>
      </c>
      <c r="X81" s="24">
        <f t="shared" si="21"/>
        <v>0</v>
      </c>
      <c r="Y81" s="23">
        <f t="shared" si="21"/>
        <v>0</v>
      </c>
      <c r="Z81" s="24">
        <f t="shared" si="21"/>
        <v>0</v>
      </c>
      <c r="AA81" s="37">
        <f t="shared" si="22"/>
        <v>0</v>
      </c>
      <c r="AB81" s="38">
        <f t="shared" si="22"/>
        <v>0</v>
      </c>
      <c r="AC81" s="40">
        <f t="shared" si="23"/>
        <v>0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0</v>
      </c>
      <c r="J86" s="24">
        <f t="shared" si="16"/>
        <v>0</v>
      </c>
      <c r="K86" s="23">
        <f t="shared" si="16"/>
        <v>0</v>
      </c>
      <c r="L86" s="24">
        <f t="shared" si="16"/>
        <v>0</v>
      </c>
      <c r="M86" s="37">
        <f t="shared" si="17"/>
        <v>0</v>
      </c>
      <c r="N86" s="38">
        <f t="shared" si="17"/>
        <v>0</v>
      </c>
      <c r="O86" s="37">
        <f t="shared" si="18"/>
        <v>0</v>
      </c>
      <c r="P86" s="38">
        <f t="shared" si="18"/>
        <v>0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0</v>
      </c>
      <c r="Z86" s="24">
        <f t="shared" si="21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0</v>
      </c>
      <c r="F88" s="24">
        <f t="shared" si="14"/>
        <v>0</v>
      </c>
      <c r="G88" s="37">
        <f t="shared" si="15"/>
        <v>0</v>
      </c>
      <c r="H88" s="38">
        <f t="shared" si="15"/>
        <v>0</v>
      </c>
      <c r="I88" s="23">
        <f t="shared" si="16"/>
        <v>0</v>
      </c>
      <c r="J88" s="24">
        <f t="shared" si="16"/>
        <v>0</v>
      </c>
      <c r="K88" s="23">
        <f t="shared" si="16"/>
        <v>0</v>
      </c>
      <c r="L88" s="24">
        <f t="shared" si="16"/>
        <v>0</v>
      </c>
      <c r="M88" s="37">
        <f t="shared" si="17"/>
        <v>0</v>
      </c>
      <c r="N88" s="38">
        <f t="shared" si="17"/>
        <v>0</v>
      </c>
      <c r="O88" s="37">
        <f t="shared" si="18"/>
        <v>0</v>
      </c>
      <c r="P88" s="38">
        <f t="shared" si="18"/>
        <v>0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0</v>
      </c>
      <c r="X88" s="24">
        <f t="shared" si="21"/>
        <v>0</v>
      </c>
      <c r="Y88" s="23">
        <f t="shared" si="21"/>
        <v>0</v>
      </c>
      <c r="Z88" s="24">
        <f t="shared" si="21"/>
        <v>0</v>
      </c>
      <c r="AA88" s="37">
        <f t="shared" si="22"/>
        <v>0</v>
      </c>
      <c r="AB88" s="38">
        <f t="shared" si="22"/>
        <v>0</v>
      </c>
      <c r="AC88" s="40">
        <f t="shared" si="23"/>
        <v>0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0</v>
      </c>
      <c r="P89" s="38">
        <f t="shared" si="18"/>
        <v>0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0</v>
      </c>
      <c r="Z89" s="24">
        <f t="shared" si="21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4"/>
        <v>0</v>
      </c>
      <c r="D90" s="22">
        <f t="shared" si="14"/>
        <v>0</v>
      </c>
      <c r="E90" s="23">
        <f t="shared" si="14"/>
        <v>0</v>
      </c>
      <c r="F90" s="24">
        <f t="shared" si="14"/>
        <v>0</v>
      </c>
      <c r="G90" s="37">
        <f t="shared" si="15"/>
        <v>0</v>
      </c>
      <c r="H90" s="38">
        <f t="shared" si="15"/>
        <v>0</v>
      </c>
      <c r="I90" s="23">
        <f t="shared" si="16"/>
        <v>0</v>
      </c>
      <c r="J90" s="24">
        <f t="shared" si="16"/>
        <v>0</v>
      </c>
      <c r="K90" s="23">
        <f t="shared" si="16"/>
        <v>0</v>
      </c>
      <c r="L90" s="24">
        <f t="shared" si="16"/>
        <v>0</v>
      </c>
      <c r="M90" s="37">
        <f t="shared" si="17"/>
        <v>0</v>
      </c>
      <c r="N90" s="38">
        <f t="shared" si="17"/>
        <v>0</v>
      </c>
      <c r="O90" s="37">
        <f t="shared" si="18"/>
        <v>0</v>
      </c>
      <c r="P90" s="38">
        <f t="shared" si="18"/>
        <v>0</v>
      </c>
      <c r="Q90" s="23">
        <f t="shared" si="19"/>
        <v>0</v>
      </c>
      <c r="R90" s="24">
        <f t="shared" si="19"/>
        <v>0</v>
      </c>
      <c r="S90" s="23">
        <f t="shared" si="19"/>
        <v>0</v>
      </c>
      <c r="T90" s="24">
        <f t="shared" si="19"/>
        <v>0</v>
      </c>
      <c r="U90" s="39">
        <f t="shared" si="20"/>
        <v>0</v>
      </c>
      <c r="V90" s="40">
        <f t="shared" si="20"/>
        <v>0</v>
      </c>
      <c r="W90" s="23">
        <f t="shared" si="21"/>
        <v>0</v>
      </c>
      <c r="X90" s="24">
        <f t="shared" si="21"/>
        <v>0</v>
      </c>
      <c r="Y90" s="23">
        <f t="shared" si="21"/>
        <v>0</v>
      </c>
      <c r="Z90" s="24">
        <f t="shared" si="21"/>
        <v>0</v>
      </c>
      <c r="AA90" s="37">
        <f t="shared" si="22"/>
        <v>0</v>
      </c>
      <c r="AB90" s="38">
        <f t="shared" si="22"/>
        <v>0</v>
      </c>
      <c r="AC90" s="40">
        <f t="shared" si="23"/>
        <v>0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0</v>
      </c>
      <c r="J91" s="24">
        <f t="shared" si="16"/>
        <v>0</v>
      </c>
      <c r="K91" s="23">
        <f t="shared" si="16"/>
        <v>0</v>
      </c>
      <c r="L91" s="24">
        <f t="shared" si="16"/>
        <v>0</v>
      </c>
      <c r="M91" s="37">
        <f t="shared" si="17"/>
        <v>0</v>
      </c>
      <c r="N91" s="38">
        <f t="shared" si="17"/>
        <v>0</v>
      </c>
      <c r="O91" s="37">
        <f t="shared" si="18"/>
        <v>0</v>
      </c>
      <c r="P91" s="38">
        <f t="shared" si="18"/>
        <v>0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0</v>
      </c>
      <c r="Z91" s="24">
        <f t="shared" si="21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17"/>
        <v>0</v>
      </c>
      <c r="N96" s="38">
        <f t="shared" si="17"/>
        <v>0</v>
      </c>
      <c r="O96" s="37">
        <f t="shared" si="18"/>
        <v>0</v>
      </c>
      <c r="P96" s="38">
        <f t="shared" si="18"/>
        <v>0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0</v>
      </c>
      <c r="Z96" s="24">
        <f t="shared" si="27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0</v>
      </c>
      <c r="F97" s="24">
        <f t="shared" si="24"/>
        <v>0</v>
      </c>
      <c r="G97" s="37">
        <f t="shared" si="15"/>
        <v>0</v>
      </c>
      <c r="H97" s="38">
        <f t="shared" si="15"/>
        <v>0</v>
      </c>
      <c r="I97" s="23">
        <f t="shared" si="25"/>
        <v>0</v>
      </c>
      <c r="J97" s="24">
        <f t="shared" si="25"/>
        <v>0</v>
      </c>
      <c r="K97" s="23">
        <f t="shared" si="25"/>
        <v>0</v>
      </c>
      <c r="L97" s="24">
        <f t="shared" si="25"/>
        <v>0</v>
      </c>
      <c r="M97" s="37">
        <f t="shared" si="17"/>
        <v>0</v>
      </c>
      <c r="N97" s="38">
        <f t="shared" si="17"/>
        <v>0</v>
      </c>
      <c r="O97" s="37">
        <f t="shared" si="18"/>
        <v>0</v>
      </c>
      <c r="P97" s="38">
        <f t="shared" si="18"/>
        <v>0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0</v>
      </c>
      <c r="X97" s="24">
        <f t="shared" si="27"/>
        <v>0</v>
      </c>
      <c r="Y97" s="23">
        <f t="shared" si="27"/>
        <v>0</v>
      </c>
      <c r="Z97" s="24">
        <f t="shared" si="27"/>
        <v>0</v>
      </c>
      <c r="AA97" s="37">
        <f t="shared" si="22"/>
        <v>0</v>
      </c>
      <c r="AB97" s="38">
        <f t="shared" si="22"/>
        <v>0</v>
      </c>
      <c r="AC97" s="40">
        <f t="shared" si="23"/>
        <v>0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0</v>
      </c>
      <c r="F98" s="24">
        <f t="shared" si="24"/>
        <v>0</v>
      </c>
      <c r="G98" s="37">
        <f t="shared" si="15"/>
        <v>0</v>
      </c>
      <c r="H98" s="38">
        <f t="shared" si="15"/>
        <v>0</v>
      </c>
      <c r="I98" s="23">
        <f t="shared" si="25"/>
        <v>0</v>
      </c>
      <c r="J98" s="24">
        <f t="shared" si="25"/>
        <v>0</v>
      </c>
      <c r="K98" s="23">
        <f t="shared" si="25"/>
        <v>0</v>
      </c>
      <c r="L98" s="24">
        <f t="shared" si="25"/>
        <v>0</v>
      </c>
      <c r="M98" s="37">
        <f t="shared" si="17"/>
        <v>0</v>
      </c>
      <c r="N98" s="38">
        <f t="shared" si="17"/>
        <v>0</v>
      </c>
      <c r="O98" s="37">
        <f t="shared" si="18"/>
        <v>0</v>
      </c>
      <c r="P98" s="38">
        <f t="shared" si="18"/>
        <v>0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0</v>
      </c>
      <c r="X98" s="24">
        <f t="shared" si="27"/>
        <v>0</v>
      </c>
      <c r="Y98" s="23">
        <f t="shared" si="27"/>
        <v>0</v>
      </c>
      <c r="Z98" s="24">
        <f t="shared" si="27"/>
        <v>0</v>
      </c>
      <c r="AA98" s="37">
        <f t="shared" si="22"/>
        <v>0</v>
      </c>
      <c r="AB98" s="38">
        <f t="shared" si="22"/>
        <v>0</v>
      </c>
      <c r="AC98" s="40">
        <f t="shared" si="23"/>
        <v>0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0</v>
      </c>
      <c r="F99" s="24">
        <f t="shared" si="24"/>
        <v>0</v>
      </c>
      <c r="G99" s="37">
        <f t="shared" si="15"/>
        <v>0</v>
      </c>
      <c r="H99" s="38">
        <f t="shared" si="15"/>
        <v>0</v>
      </c>
      <c r="I99" s="23">
        <f t="shared" si="25"/>
        <v>0</v>
      </c>
      <c r="J99" s="24">
        <f t="shared" si="25"/>
        <v>0</v>
      </c>
      <c r="K99" s="23">
        <f t="shared" si="25"/>
        <v>0</v>
      </c>
      <c r="L99" s="24">
        <f t="shared" si="25"/>
        <v>0</v>
      </c>
      <c r="M99" s="37">
        <f t="shared" si="17"/>
        <v>0</v>
      </c>
      <c r="N99" s="38">
        <f t="shared" si="17"/>
        <v>0</v>
      </c>
      <c r="O99" s="37">
        <f t="shared" si="18"/>
        <v>0</v>
      </c>
      <c r="P99" s="38">
        <f t="shared" si="18"/>
        <v>0</v>
      </c>
      <c r="Q99" s="23">
        <f t="shared" si="26"/>
        <v>1200</v>
      </c>
      <c r="R99" s="24">
        <f t="shared" si="26"/>
        <v>309912</v>
      </c>
      <c r="S99" s="23">
        <f t="shared" si="26"/>
        <v>0</v>
      </c>
      <c r="T99" s="24">
        <f t="shared" si="26"/>
        <v>0</v>
      </c>
      <c r="U99" s="39">
        <f t="shared" si="20"/>
        <v>1200</v>
      </c>
      <c r="V99" s="40">
        <f t="shared" si="20"/>
        <v>309912</v>
      </c>
      <c r="W99" s="23">
        <f t="shared" si="27"/>
        <v>1500</v>
      </c>
      <c r="X99" s="24">
        <f t="shared" si="27"/>
        <v>1103775</v>
      </c>
      <c r="Y99" s="23">
        <f t="shared" si="27"/>
        <v>0</v>
      </c>
      <c r="Z99" s="24">
        <f t="shared" si="27"/>
        <v>0</v>
      </c>
      <c r="AA99" s="37">
        <f t="shared" si="22"/>
        <v>1500</v>
      </c>
      <c r="AB99" s="38">
        <f t="shared" si="22"/>
        <v>1103775</v>
      </c>
      <c r="AC99" s="40">
        <f t="shared" si="23"/>
        <v>1413687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0</v>
      </c>
      <c r="J100" s="24">
        <f t="shared" si="25"/>
        <v>0</v>
      </c>
      <c r="K100" s="23">
        <f t="shared" si="25"/>
        <v>0</v>
      </c>
      <c r="L100" s="24">
        <f t="shared" si="25"/>
        <v>0</v>
      </c>
      <c r="M100" s="37">
        <f t="shared" si="17"/>
        <v>0</v>
      </c>
      <c r="N100" s="38">
        <f t="shared" si="17"/>
        <v>0</v>
      </c>
      <c r="O100" s="37">
        <f t="shared" si="18"/>
        <v>0</v>
      </c>
      <c r="P100" s="38">
        <f t="shared" si="18"/>
        <v>0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0</v>
      </c>
      <c r="X100" s="24">
        <f t="shared" si="27"/>
        <v>0</v>
      </c>
      <c r="Y100" s="23">
        <f t="shared" si="27"/>
        <v>0</v>
      </c>
      <c r="Z100" s="24">
        <f t="shared" si="27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0</v>
      </c>
      <c r="F103" s="38">
        <f t="shared" si="28"/>
        <v>0</v>
      </c>
      <c r="G103" s="37">
        <f t="shared" si="28"/>
        <v>0</v>
      </c>
      <c r="H103" s="38">
        <f t="shared" si="28"/>
        <v>0</v>
      </c>
      <c r="I103" s="37">
        <f t="shared" si="28"/>
        <v>0</v>
      </c>
      <c r="J103" s="38">
        <f t="shared" si="28"/>
        <v>0</v>
      </c>
      <c r="K103" s="37">
        <f t="shared" si="28"/>
        <v>0</v>
      </c>
      <c r="L103" s="38">
        <f t="shared" si="28"/>
        <v>0</v>
      </c>
      <c r="M103" s="37">
        <f t="shared" si="28"/>
        <v>0</v>
      </c>
      <c r="N103" s="38">
        <f t="shared" si="28"/>
        <v>0</v>
      </c>
      <c r="O103" s="37">
        <f t="shared" si="28"/>
        <v>0</v>
      </c>
      <c r="P103" s="38">
        <f t="shared" si="28"/>
        <v>0</v>
      </c>
      <c r="Q103" s="39">
        <f t="shared" si="28"/>
        <v>1200</v>
      </c>
      <c r="R103" s="40">
        <f t="shared" si="28"/>
        <v>309912</v>
      </c>
      <c r="S103" s="39">
        <f t="shared" si="28"/>
        <v>0</v>
      </c>
      <c r="T103" s="40">
        <f t="shared" si="28"/>
        <v>0</v>
      </c>
      <c r="U103" s="39">
        <f t="shared" si="28"/>
        <v>1200</v>
      </c>
      <c r="V103" s="40">
        <f t="shared" si="28"/>
        <v>309912</v>
      </c>
      <c r="W103" s="37">
        <f t="shared" si="28"/>
        <v>1500</v>
      </c>
      <c r="X103" s="38">
        <f t="shared" si="28"/>
        <v>1103775</v>
      </c>
      <c r="Y103" s="37">
        <f t="shared" si="28"/>
        <v>0</v>
      </c>
      <c r="Z103" s="38">
        <f t="shared" si="28"/>
        <v>0</v>
      </c>
      <c r="AA103" s="37">
        <f t="shared" si="28"/>
        <v>1500</v>
      </c>
      <c r="AB103" s="38">
        <f t="shared" si="28"/>
        <v>1103775</v>
      </c>
      <c r="AC103" s="40">
        <f t="shared" si="28"/>
        <v>1413687</v>
      </c>
    </row>
    <row r="105" spans="1:29">
      <c r="V105" s="15">
        <f>AC103-V103</f>
        <v>1103775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103"/>
  <sheetViews>
    <sheetView topLeftCell="A64" zoomScale="85" zoomScaleNormal="85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1.140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150110</v>
      </c>
      <c r="G2" s="131" t="str">
        <f>VLOOKUP(F2,Списки!$A$1:$B$68,2,0)</f>
        <v>ФКУЗ МСЧ-7 ФСИН России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0.91800000000000004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>
        <v>0</v>
      </c>
      <c r="J9" s="24">
        <f>I9*Тарифы!D4*$C$4</f>
        <v>0</v>
      </c>
      <c r="K9" s="23"/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>
        <v>0</v>
      </c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23">
        <v>0</v>
      </c>
      <c r="X9" s="24">
        <f>W9*Тарифы!H4*$C$4</f>
        <v>0</v>
      </c>
      <c r="Y9" s="23"/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/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>
        <v>0</v>
      </c>
      <c r="J10" s="24">
        <f>I10*Тарифы!D5*$C$4</f>
        <v>0</v>
      </c>
      <c r="K10" s="23"/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23">
        <v>0</v>
      </c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>
        <v>0</v>
      </c>
      <c r="X10" s="24">
        <f>W10*Тарифы!H5*$C$4</f>
        <v>0</v>
      </c>
      <c r="Y10" s="23"/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/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>
        <v>300</v>
      </c>
      <c r="J11" s="24">
        <f>I11*Тарифы!D6*$C$4</f>
        <v>105943.626</v>
      </c>
      <c r="K11" s="23"/>
      <c r="L11" s="24">
        <f>K11*Тарифы!E6*$C$4</f>
        <v>0</v>
      </c>
      <c r="M11" s="37">
        <f t="shared" si="1"/>
        <v>300</v>
      </c>
      <c r="N11" s="38">
        <f t="shared" si="1"/>
        <v>105943.626</v>
      </c>
      <c r="O11" s="37">
        <f t="shared" si="2"/>
        <v>300</v>
      </c>
      <c r="P11" s="38">
        <f t="shared" si="2"/>
        <v>105943.626</v>
      </c>
      <c r="Q11" s="23">
        <v>150</v>
      </c>
      <c r="R11" s="24">
        <f>Q11*Тарифы!F6*$C$4</f>
        <v>54253.8</v>
      </c>
      <c r="S11" s="23"/>
      <c r="T11" s="24">
        <f>S11*Тарифы!G6*$C$4</f>
        <v>0</v>
      </c>
      <c r="U11" s="39">
        <f t="shared" si="3"/>
        <v>150</v>
      </c>
      <c r="V11" s="40">
        <f t="shared" si="3"/>
        <v>54253.8</v>
      </c>
      <c r="W11" s="23">
        <v>230</v>
      </c>
      <c r="X11" s="24">
        <f>W11*Тарифы!H6*$C$4</f>
        <v>172393.6986</v>
      </c>
      <c r="Y11" s="23"/>
      <c r="Z11" s="24">
        <f>Y11*Тарифы!I6*$C$4</f>
        <v>0</v>
      </c>
      <c r="AA11" s="37">
        <f t="shared" si="4"/>
        <v>230</v>
      </c>
      <c r="AB11" s="38">
        <f t="shared" si="4"/>
        <v>172393.6986</v>
      </c>
      <c r="AC11" s="40">
        <f t="shared" si="5"/>
        <v>332591.12459999998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/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/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/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/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/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/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/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/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>
        <v>0</v>
      </c>
      <c r="J16" s="24">
        <f>I16*Тарифы!D11*$C$4</f>
        <v>0</v>
      </c>
      <c r="K16" s="23"/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>
        <v>0</v>
      </c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0</v>
      </c>
      <c r="X16" s="24">
        <f>W16*Тарифы!H11*$C$4</f>
        <v>0</v>
      </c>
      <c r="Y16" s="23"/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/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/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>
        <v>0</v>
      </c>
      <c r="J18" s="24">
        <f>I18*Тарифы!D13*$C$4</f>
        <v>0</v>
      </c>
      <c r="K18" s="23"/>
      <c r="L18" s="24">
        <f>K18*Тарифы!E13*$C$4</f>
        <v>0</v>
      </c>
      <c r="M18" s="37">
        <f t="shared" si="1"/>
        <v>0</v>
      </c>
      <c r="N18" s="38">
        <f t="shared" si="1"/>
        <v>0</v>
      </c>
      <c r="O18" s="37">
        <f t="shared" si="2"/>
        <v>0</v>
      </c>
      <c r="P18" s="38">
        <f t="shared" si="2"/>
        <v>0</v>
      </c>
      <c r="Q18" s="23">
        <v>0</v>
      </c>
      <c r="R18" s="24">
        <f>Q18*Тарифы!F13*$C$4</f>
        <v>0</v>
      </c>
      <c r="S18" s="23"/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>
        <v>0</v>
      </c>
      <c r="X18" s="24">
        <f>W18*Тарифы!H13*$C$4</f>
        <v>0</v>
      </c>
      <c r="Y18" s="23"/>
      <c r="Z18" s="24">
        <f>Y18*Тарифы!I13*$C$4</f>
        <v>0</v>
      </c>
      <c r="AA18" s="37">
        <f t="shared" si="4"/>
        <v>0</v>
      </c>
      <c r="AB18" s="38">
        <f t="shared" si="4"/>
        <v>0</v>
      </c>
      <c r="AC18" s="40">
        <f t="shared" si="5"/>
        <v>0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0</v>
      </c>
      <c r="J19" s="24">
        <f>I19*Тарифы!D14*$C$4</f>
        <v>0</v>
      </c>
      <c r="K19" s="23"/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>
        <v>0</v>
      </c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0</v>
      </c>
      <c r="X19" s="24">
        <f>W19*Тарифы!H14*$C$4</f>
        <v>0</v>
      </c>
      <c r="Y19" s="23"/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/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23">
        <v>0</v>
      </c>
      <c r="J20" s="24">
        <f>I20*Тарифы!D15*$C$4</f>
        <v>0</v>
      </c>
      <c r="K20" s="23"/>
      <c r="L20" s="24">
        <f>K20*Тарифы!E15*$C$4</f>
        <v>0</v>
      </c>
      <c r="M20" s="37">
        <f t="shared" si="1"/>
        <v>0</v>
      </c>
      <c r="N20" s="38">
        <f t="shared" si="1"/>
        <v>0</v>
      </c>
      <c r="O20" s="37">
        <f t="shared" si="2"/>
        <v>0</v>
      </c>
      <c r="P20" s="38">
        <f t="shared" si="2"/>
        <v>0</v>
      </c>
      <c r="Q20" s="23">
        <v>0</v>
      </c>
      <c r="R20" s="24">
        <f>Q20*Тарифы!F15*$C$4</f>
        <v>0</v>
      </c>
      <c r="S20" s="23"/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>
        <v>0</v>
      </c>
      <c r="X20" s="24">
        <f>W20*Тарифы!H15*$C$4</f>
        <v>0</v>
      </c>
      <c r="Y20" s="23"/>
      <c r="Z20" s="24">
        <f>Y20*Тарифы!I15*$C$4</f>
        <v>0</v>
      </c>
      <c r="AA20" s="37">
        <f t="shared" si="4"/>
        <v>0</v>
      </c>
      <c r="AB20" s="38">
        <f t="shared" si="4"/>
        <v>0</v>
      </c>
      <c r="AC20" s="40">
        <f t="shared" si="5"/>
        <v>0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0</v>
      </c>
      <c r="J21" s="24">
        <f>I21*Тарифы!D16*$C$4</f>
        <v>0</v>
      </c>
      <c r="K21" s="23"/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>
        <v>0</v>
      </c>
      <c r="R21" s="24">
        <f>Q21*Тарифы!F16*$C$4</f>
        <v>0</v>
      </c>
      <c r="S21" s="23"/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0</v>
      </c>
      <c r="X21" s="24">
        <f>W21*Тарифы!H16*$C$4</f>
        <v>0</v>
      </c>
      <c r="Y21" s="23"/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/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/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/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/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/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/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/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/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0</v>
      </c>
      <c r="J25" s="24">
        <f>I25*Тарифы!D20*$C$4</f>
        <v>0</v>
      </c>
      <c r="K25" s="23"/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>
        <v>0</v>
      </c>
      <c r="R25" s="24">
        <f>Q25*Тарифы!F20*$C$4</f>
        <v>0</v>
      </c>
      <c r="S25" s="23"/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>
        <v>0</v>
      </c>
      <c r="X25" s="24">
        <f>W25*Тарифы!H20*$C$4</f>
        <v>0</v>
      </c>
      <c r="Y25" s="23"/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0</v>
      </c>
      <c r="J26" s="24">
        <f>I26*Тарифы!D21*$C$4</f>
        <v>0</v>
      </c>
      <c r="K26" s="23"/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>
        <v>0</v>
      </c>
      <c r="R26" s="24">
        <f>Q26*Тарифы!F21*$C$4</f>
        <v>0</v>
      </c>
      <c r="S26" s="23"/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>
        <v>0</v>
      </c>
      <c r="X26" s="24">
        <f>W26*Тарифы!H21*$C$4</f>
        <v>0</v>
      </c>
      <c r="Y26" s="23"/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/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>
        <v>0</v>
      </c>
      <c r="J27" s="24">
        <f>I27*Тарифы!D22*$C$4</f>
        <v>0</v>
      </c>
      <c r="K27" s="23"/>
      <c r="L27" s="24">
        <f>K27*Тарифы!E22*$C$4</f>
        <v>0</v>
      </c>
      <c r="M27" s="37">
        <f t="shared" si="1"/>
        <v>0</v>
      </c>
      <c r="N27" s="38">
        <f t="shared" si="1"/>
        <v>0</v>
      </c>
      <c r="O27" s="37">
        <f t="shared" si="2"/>
        <v>0</v>
      </c>
      <c r="P27" s="38">
        <f t="shared" si="2"/>
        <v>0</v>
      </c>
      <c r="Q27" s="23">
        <v>0</v>
      </c>
      <c r="R27" s="24">
        <f>Q27*Тарифы!F22*$C$4</f>
        <v>0</v>
      </c>
      <c r="S27" s="23"/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>
        <v>0</v>
      </c>
      <c r="X27" s="24">
        <f>W27*Тарифы!H22*$C$4</f>
        <v>0</v>
      </c>
      <c r="Y27" s="23"/>
      <c r="Z27" s="24">
        <f>Y27*Тарифы!I22*$C$4</f>
        <v>0</v>
      </c>
      <c r="AA27" s="37">
        <f t="shared" si="4"/>
        <v>0</v>
      </c>
      <c r="AB27" s="38">
        <f t="shared" si="4"/>
        <v>0</v>
      </c>
      <c r="AC27" s="40">
        <f t="shared" si="5"/>
        <v>0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>
        <v>0</v>
      </c>
      <c r="J28" s="24">
        <f>I28*Тарифы!D23*$C$4</f>
        <v>0</v>
      </c>
      <c r="K28" s="23"/>
      <c r="L28" s="24">
        <f>K28*Тарифы!E23*$C$4</f>
        <v>0</v>
      </c>
      <c r="M28" s="37">
        <f t="shared" si="1"/>
        <v>0</v>
      </c>
      <c r="N28" s="38">
        <f t="shared" si="1"/>
        <v>0</v>
      </c>
      <c r="O28" s="37">
        <f t="shared" si="2"/>
        <v>0</v>
      </c>
      <c r="P28" s="38">
        <f t="shared" si="2"/>
        <v>0</v>
      </c>
      <c r="Q28" s="23">
        <v>0</v>
      </c>
      <c r="R28" s="24">
        <f>Q28*Тарифы!F23*$C$4</f>
        <v>0</v>
      </c>
      <c r="S28" s="23"/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>
        <v>0</v>
      </c>
      <c r="X28" s="24">
        <f>W28*Тарифы!H23*$C$4</f>
        <v>0</v>
      </c>
      <c r="Y28" s="23"/>
      <c r="Z28" s="24">
        <f>Y28*Тарифы!I23*$C$4</f>
        <v>0</v>
      </c>
      <c r="AA28" s="37">
        <f t="shared" si="4"/>
        <v>0</v>
      </c>
      <c r="AB28" s="38">
        <f t="shared" si="4"/>
        <v>0</v>
      </c>
      <c r="AC28" s="40">
        <f t="shared" si="5"/>
        <v>0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>
        <v>0</v>
      </c>
      <c r="J29" s="24">
        <f>I29*Тарифы!D24*$C$4</f>
        <v>0</v>
      </c>
      <c r="K29" s="23"/>
      <c r="L29" s="24">
        <f>K29*Тарифы!E24*$C$4</f>
        <v>0</v>
      </c>
      <c r="M29" s="37">
        <f t="shared" si="1"/>
        <v>0</v>
      </c>
      <c r="N29" s="38">
        <f t="shared" si="1"/>
        <v>0</v>
      </c>
      <c r="O29" s="37">
        <f t="shared" si="2"/>
        <v>0</v>
      </c>
      <c r="P29" s="38">
        <f t="shared" si="2"/>
        <v>0</v>
      </c>
      <c r="Q29" s="23">
        <v>0</v>
      </c>
      <c r="R29" s="24">
        <f>Q29*Тарифы!F24*$C$4</f>
        <v>0</v>
      </c>
      <c r="S29" s="23"/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>
        <v>0</v>
      </c>
      <c r="X29" s="24">
        <f>W29*Тарифы!H24*$C$4</f>
        <v>0</v>
      </c>
      <c r="Y29" s="23"/>
      <c r="Z29" s="24">
        <f>Y29*Тарифы!I24*$C$4</f>
        <v>0</v>
      </c>
      <c r="AA29" s="37">
        <f t="shared" si="4"/>
        <v>0</v>
      </c>
      <c r="AB29" s="38">
        <f t="shared" si="4"/>
        <v>0</v>
      </c>
      <c r="AC29" s="40">
        <f t="shared" si="5"/>
        <v>0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>
        <v>70</v>
      </c>
      <c r="J30" s="24">
        <f>I30*Тарифы!D25*$C$4</f>
        <v>19621.791000000001</v>
      </c>
      <c r="K30" s="23"/>
      <c r="L30" s="24">
        <f>K30*Тарифы!E25*$C$4</f>
        <v>0</v>
      </c>
      <c r="M30" s="37">
        <f t="shared" si="1"/>
        <v>70</v>
      </c>
      <c r="N30" s="38">
        <f t="shared" si="1"/>
        <v>19621.791000000001</v>
      </c>
      <c r="O30" s="37">
        <f t="shared" si="2"/>
        <v>70</v>
      </c>
      <c r="P30" s="38">
        <f t="shared" si="2"/>
        <v>19621.791000000001</v>
      </c>
      <c r="Q30" s="23">
        <v>50</v>
      </c>
      <c r="R30" s="24">
        <f>Q30*Тарифы!F25*$C$4</f>
        <v>14355.225</v>
      </c>
      <c r="S30" s="23"/>
      <c r="T30" s="24">
        <f>S30*Тарифы!G25*$C$4</f>
        <v>0</v>
      </c>
      <c r="U30" s="39">
        <f t="shared" si="3"/>
        <v>50</v>
      </c>
      <c r="V30" s="40">
        <f t="shared" si="3"/>
        <v>14355.225</v>
      </c>
      <c r="W30" s="23">
        <v>120</v>
      </c>
      <c r="X30" s="24">
        <f>W30*Тарифы!H25*$C$4</f>
        <v>108821.55600000001</v>
      </c>
      <c r="Y30" s="23"/>
      <c r="Z30" s="24">
        <f>Y30*Тарифы!I25*$C$4</f>
        <v>0</v>
      </c>
      <c r="AA30" s="37">
        <f t="shared" si="4"/>
        <v>120</v>
      </c>
      <c r="AB30" s="38">
        <f t="shared" si="4"/>
        <v>108821.55600000001</v>
      </c>
      <c r="AC30" s="40">
        <f t="shared" si="5"/>
        <v>142798.57200000001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/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/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0</v>
      </c>
      <c r="J32" s="24">
        <f>I32*Тарифы!D27*$C$4</f>
        <v>0</v>
      </c>
      <c r="K32" s="23"/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>
        <v>0</v>
      </c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/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0</v>
      </c>
      <c r="F33" s="38">
        <f t="shared" si="6"/>
        <v>0</v>
      </c>
      <c r="G33" s="37">
        <f t="shared" si="6"/>
        <v>0</v>
      </c>
      <c r="H33" s="38">
        <f t="shared" si="6"/>
        <v>0</v>
      </c>
      <c r="I33" s="37">
        <f t="shared" si="6"/>
        <v>370</v>
      </c>
      <c r="J33" s="38">
        <f t="shared" si="6"/>
        <v>125565.417</v>
      </c>
      <c r="K33" s="37">
        <f t="shared" si="6"/>
        <v>0</v>
      </c>
      <c r="L33" s="38">
        <f t="shared" si="6"/>
        <v>0</v>
      </c>
      <c r="M33" s="37">
        <f t="shared" si="6"/>
        <v>370</v>
      </c>
      <c r="N33" s="38">
        <f t="shared" si="6"/>
        <v>125565.417</v>
      </c>
      <c r="O33" s="37">
        <f t="shared" si="6"/>
        <v>370</v>
      </c>
      <c r="P33" s="38">
        <f t="shared" si="6"/>
        <v>125565.417</v>
      </c>
      <c r="Q33" s="39">
        <f t="shared" si="6"/>
        <v>200</v>
      </c>
      <c r="R33" s="40">
        <f t="shared" si="6"/>
        <v>68609.025000000009</v>
      </c>
      <c r="S33" s="39">
        <f t="shared" si="6"/>
        <v>0</v>
      </c>
      <c r="T33" s="40">
        <f t="shared" si="6"/>
        <v>0</v>
      </c>
      <c r="U33" s="39">
        <f t="shared" si="6"/>
        <v>200</v>
      </c>
      <c r="V33" s="40">
        <f t="shared" si="6"/>
        <v>68609.025000000009</v>
      </c>
      <c r="W33" s="37">
        <f t="shared" si="6"/>
        <v>350</v>
      </c>
      <c r="X33" s="38">
        <f t="shared" si="6"/>
        <v>281215.25459999999</v>
      </c>
      <c r="Y33" s="37">
        <f t="shared" si="6"/>
        <v>0</v>
      </c>
      <c r="Z33" s="38">
        <f t="shared" si="6"/>
        <v>0</v>
      </c>
      <c r="AA33" s="37">
        <f t="shared" si="6"/>
        <v>350</v>
      </c>
      <c r="AB33" s="38">
        <f t="shared" si="6"/>
        <v>281215.25459999999</v>
      </c>
      <c r="AC33" s="40">
        <f t="shared" si="6"/>
        <v>475389.69660000002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150110</v>
      </c>
      <c r="G37" s="131" t="str">
        <f>VLOOKUP(F37,Списки!$A$1:$B$68,2,0)</f>
        <v>ФКУЗ МСЧ-7 ФСИН России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0.91800000000000004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0</v>
      </c>
      <c r="J44" s="24">
        <f>I44*Тарифы!D4*$C$4</f>
        <v>0</v>
      </c>
      <c r="K44" s="23"/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>
        <v>0</v>
      </c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0</v>
      </c>
      <c r="X44" s="24">
        <f>W44*Тарифы!H4*$C$4</f>
        <v>0</v>
      </c>
      <c r="Y44" s="23"/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>
        <v>0</v>
      </c>
      <c r="J45" s="24">
        <f>I45*Тарифы!D5*$C$4</f>
        <v>0</v>
      </c>
      <c r="K45" s="23"/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>
        <v>0</v>
      </c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>
        <v>0</v>
      </c>
      <c r="X45" s="24">
        <f>W45*Тарифы!H5*$C$4</f>
        <v>0</v>
      </c>
      <c r="Y45" s="23"/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/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>
        <v>100</v>
      </c>
      <c r="J46" s="24">
        <f>I46*Тарифы!D6*$C$4</f>
        <v>35314.542000000001</v>
      </c>
      <c r="K46" s="23"/>
      <c r="L46" s="24">
        <f>K46*Тарифы!E6*$C$4</f>
        <v>0</v>
      </c>
      <c r="M46" s="37">
        <f t="shared" si="8"/>
        <v>100</v>
      </c>
      <c r="N46" s="38">
        <f t="shared" si="8"/>
        <v>35314.542000000001</v>
      </c>
      <c r="O46" s="37">
        <f t="shared" si="9"/>
        <v>100</v>
      </c>
      <c r="P46" s="38">
        <f t="shared" si="9"/>
        <v>35314.542000000001</v>
      </c>
      <c r="Q46" s="23">
        <v>50</v>
      </c>
      <c r="R46" s="24">
        <f>Q46*Тарифы!F6*$C$4</f>
        <v>18084.600000000002</v>
      </c>
      <c r="S46" s="23"/>
      <c r="T46" s="24">
        <f>S46*Тарифы!G6*$C$4</f>
        <v>0</v>
      </c>
      <c r="U46" s="39">
        <f t="shared" si="10"/>
        <v>50</v>
      </c>
      <c r="V46" s="40">
        <f t="shared" si="10"/>
        <v>18084.600000000002</v>
      </c>
      <c r="W46" s="23">
        <v>70</v>
      </c>
      <c r="X46" s="24">
        <f>W46*Тарифы!H6*$C$4</f>
        <v>52467.647400000002</v>
      </c>
      <c r="Y46" s="23"/>
      <c r="Z46" s="24">
        <f>Y46*Тарифы!I6*$C$4</f>
        <v>0</v>
      </c>
      <c r="AA46" s="37">
        <f t="shared" si="11"/>
        <v>70</v>
      </c>
      <c r="AB46" s="38">
        <f t="shared" si="11"/>
        <v>52467.647400000002</v>
      </c>
      <c r="AC46" s="40">
        <f t="shared" si="12"/>
        <v>105866.78940000001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/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/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/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/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/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/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/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/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0</v>
      </c>
      <c r="J51" s="24">
        <f>I51*Тарифы!D11*$C$4</f>
        <v>0</v>
      </c>
      <c r="K51" s="23"/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>
        <v>0</v>
      </c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0</v>
      </c>
      <c r="X51" s="24">
        <f>W51*Тарифы!H11*$C$4</f>
        <v>0</v>
      </c>
      <c r="Y51" s="23"/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/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/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>
        <v>0</v>
      </c>
      <c r="J53" s="24">
        <f>I53*Тарифы!D13*$C$4</f>
        <v>0</v>
      </c>
      <c r="K53" s="23"/>
      <c r="L53" s="24">
        <f>K53*Тарифы!E13*$C$4</f>
        <v>0</v>
      </c>
      <c r="M53" s="37">
        <f t="shared" si="8"/>
        <v>0</v>
      </c>
      <c r="N53" s="38">
        <f t="shared" si="8"/>
        <v>0</v>
      </c>
      <c r="O53" s="37">
        <f t="shared" si="9"/>
        <v>0</v>
      </c>
      <c r="P53" s="38">
        <f t="shared" si="9"/>
        <v>0</v>
      </c>
      <c r="Q53" s="23">
        <v>0</v>
      </c>
      <c r="R53" s="24">
        <f>Q53*Тарифы!F13*$C$4</f>
        <v>0</v>
      </c>
      <c r="S53" s="23"/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>
        <v>0</v>
      </c>
      <c r="X53" s="24">
        <f>W53*Тарифы!H13*$C$4</f>
        <v>0</v>
      </c>
      <c r="Y53" s="23"/>
      <c r="Z53" s="24">
        <f>Y53*Тарифы!I13*$C$4</f>
        <v>0</v>
      </c>
      <c r="AA53" s="37">
        <f t="shared" si="11"/>
        <v>0</v>
      </c>
      <c r="AB53" s="38">
        <f t="shared" si="11"/>
        <v>0</v>
      </c>
      <c r="AC53" s="40">
        <f t="shared" si="12"/>
        <v>0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/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>
        <v>0</v>
      </c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0</v>
      </c>
      <c r="X54" s="24">
        <f>W54*Тарифы!H14*$C$4</f>
        <v>0</v>
      </c>
      <c r="Y54" s="23"/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/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>
        <v>0</v>
      </c>
      <c r="J55" s="24">
        <f>I55*Тарифы!D15*$C$4</f>
        <v>0</v>
      </c>
      <c r="K55" s="23"/>
      <c r="L55" s="24">
        <f>K55*Тарифы!E15*$C$4</f>
        <v>0</v>
      </c>
      <c r="M55" s="37">
        <f t="shared" si="8"/>
        <v>0</v>
      </c>
      <c r="N55" s="38">
        <f t="shared" si="8"/>
        <v>0</v>
      </c>
      <c r="O55" s="37">
        <f t="shared" si="9"/>
        <v>0</v>
      </c>
      <c r="P55" s="38">
        <f t="shared" si="9"/>
        <v>0</v>
      </c>
      <c r="Q55" s="23">
        <v>0</v>
      </c>
      <c r="R55" s="24">
        <f>Q55*Тарифы!F15*$C$4</f>
        <v>0</v>
      </c>
      <c r="S55" s="23"/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>
        <v>0</v>
      </c>
      <c r="X55" s="24">
        <f>W55*Тарифы!H15*$C$4</f>
        <v>0</v>
      </c>
      <c r="Y55" s="23"/>
      <c r="Z55" s="24">
        <f>Y55*Тарифы!I15*$C$4</f>
        <v>0</v>
      </c>
      <c r="AA55" s="37">
        <f t="shared" si="11"/>
        <v>0</v>
      </c>
      <c r="AB55" s="38">
        <f t="shared" si="11"/>
        <v>0</v>
      </c>
      <c r="AC55" s="40">
        <f t="shared" si="12"/>
        <v>0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0</v>
      </c>
      <c r="J56" s="24">
        <f>I56*Тарифы!D16*$C$4</f>
        <v>0</v>
      </c>
      <c r="K56" s="23"/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>
        <v>0</v>
      </c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0</v>
      </c>
      <c r="X56" s="24">
        <f>W56*Тарифы!H16*$C$4</f>
        <v>0</v>
      </c>
      <c r="Y56" s="23"/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/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/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/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/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/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/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0</v>
      </c>
      <c r="J60" s="24">
        <f>I60*Тарифы!D20*$C$4</f>
        <v>0</v>
      </c>
      <c r="K60" s="23"/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>
        <v>0</v>
      </c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0</v>
      </c>
      <c r="X60" s="24">
        <f>W60*Тарифы!H20*$C$4</f>
        <v>0</v>
      </c>
      <c r="Y60" s="23"/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0</v>
      </c>
      <c r="J61" s="24">
        <f>I61*Тарифы!D21*$C$4</f>
        <v>0</v>
      </c>
      <c r="K61" s="23"/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>
        <v>0</v>
      </c>
      <c r="R61" s="24">
        <f>Q61*Тарифы!F21*$C$4</f>
        <v>0</v>
      </c>
      <c r="S61" s="23"/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0</v>
      </c>
      <c r="X61" s="24">
        <f>W61*Тарифы!H21*$C$4</f>
        <v>0</v>
      </c>
      <c r="Y61" s="23"/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/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>
        <v>0</v>
      </c>
      <c r="J62" s="24">
        <f>I62*Тарифы!D22*$C$4</f>
        <v>0</v>
      </c>
      <c r="K62" s="23"/>
      <c r="L62" s="24">
        <f>K62*Тарифы!E22*$C$4</f>
        <v>0</v>
      </c>
      <c r="M62" s="37">
        <f t="shared" si="8"/>
        <v>0</v>
      </c>
      <c r="N62" s="38">
        <f t="shared" si="8"/>
        <v>0</v>
      </c>
      <c r="O62" s="37">
        <f t="shared" si="9"/>
        <v>0</v>
      </c>
      <c r="P62" s="38">
        <f t="shared" si="9"/>
        <v>0</v>
      </c>
      <c r="Q62" s="23">
        <v>0</v>
      </c>
      <c r="R62" s="24">
        <f>Q62*Тарифы!F22*$C$4</f>
        <v>0</v>
      </c>
      <c r="S62" s="23"/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0</v>
      </c>
      <c r="X62" s="24">
        <f>W62*Тарифы!H22*$C$4</f>
        <v>0</v>
      </c>
      <c r="Y62" s="23"/>
      <c r="Z62" s="24">
        <f>Y62*Тарифы!I22*$C$4</f>
        <v>0</v>
      </c>
      <c r="AA62" s="37">
        <f t="shared" si="11"/>
        <v>0</v>
      </c>
      <c r="AB62" s="38">
        <f t="shared" si="11"/>
        <v>0</v>
      </c>
      <c r="AC62" s="40">
        <f t="shared" si="12"/>
        <v>0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>
        <v>0</v>
      </c>
      <c r="J63" s="24">
        <f>I63*Тарифы!D23*$C$4</f>
        <v>0</v>
      </c>
      <c r="K63" s="23"/>
      <c r="L63" s="24">
        <f>K63*Тарифы!E23*$C$4</f>
        <v>0</v>
      </c>
      <c r="M63" s="37">
        <f t="shared" si="8"/>
        <v>0</v>
      </c>
      <c r="N63" s="38">
        <f t="shared" si="8"/>
        <v>0</v>
      </c>
      <c r="O63" s="37">
        <f t="shared" si="9"/>
        <v>0</v>
      </c>
      <c r="P63" s="38">
        <f t="shared" si="9"/>
        <v>0</v>
      </c>
      <c r="Q63" s="23">
        <v>0</v>
      </c>
      <c r="R63" s="24">
        <f>Q63*Тарифы!F23*$C$4</f>
        <v>0</v>
      </c>
      <c r="S63" s="23"/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0</v>
      </c>
      <c r="X63" s="24">
        <f>W63*Тарифы!H23*$C$4</f>
        <v>0</v>
      </c>
      <c r="Y63" s="23"/>
      <c r="Z63" s="24">
        <f>Y63*Тарифы!I23*$C$4</f>
        <v>0</v>
      </c>
      <c r="AA63" s="37">
        <f t="shared" si="11"/>
        <v>0</v>
      </c>
      <c r="AB63" s="38">
        <f t="shared" si="11"/>
        <v>0</v>
      </c>
      <c r="AC63" s="40">
        <f t="shared" si="12"/>
        <v>0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>
        <v>0</v>
      </c>
      <c r="J64" s="24">
        <f>I64*Тарифы!D24*$C$4</f>
        <v>0</v>
      </c>
      <c r="K64" s="23"/>
      <c r="L64" s="24">
        <f>K64*Тарифы!E24*$C$4</f>
        <v>0</v>
      </c>
      <c r="M64" s="37">
        <f t="shared" si="8"/>
        <v>0</v>
      </c>
      <c r="N64" s="38">
        <f t="shared" si="8"/>
        <v>0</v>
      </c>
      <c r="O64" s="37">
        <f t="shared" si="9"/>
        <v>0</v>
      </c>
      <c r="P64" s="38">
        <f t="shared" si="9"/>
        <v>0</v>
      </c>
      <c r="Q64" s="23">
        <v>0</v>
      </c>
      <c r="R64" s="24">
        <f>Q64*Тарифы!F24*$C$4</f>
        <v>0</v>
      </c>
      <c r="S64" s="23"/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>
        <v>0</v>
      </c>
      <c r="X64" s="24">
        <f>W64*Тарифы!H24*$C$4</f>
        <v>0</v>
      </c>
      <c r="Y64" s="23"/>
      <c r="Z64" s="24">
        <f>Y64*Тарифы!I24*$C$4</f>
        <v>0</v>
      </c>
      <c r="AA64" s="37">
        <f t="shared" si="11"/>
        <v>0</v>
      </c>
      <c r="AB64" s="38">
        <f t="shared" si="11"/>
        <v>0</v>
      </c>
      <c r="AC64" s="40">
        <f t="shared" si="12"/>
        <v>0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>
        <v>30</v>
      </c>
      <c r="J65" s="24">
        <f>I65*Тарифы!D25*$C$4</f>
        <v>8409.3389999999999</v>
      </c>
      <c r="K65" s="23"/>
      <c r="L65" s="24">
        <f>K65*Тарифы!E25*$C$4</f>
        <v>0</v>
      </c>
      <c r="M65" s="37">
        <f t="shared" si="8"/>
        <v>30</v>
      </c>
      <c r="N65" s="38">
        <f t="shared" si="8"/>
        <v>8409.3389999999999</v>
      </c>
      <c r="O65" s="37">
        <f t="shared" si="9"/>
        <v>30</v>
      </c>
      <c r="P65" s="38">
        <f t="shared" si="9"/>
        <v>8409.3389999999999</v>
      </c>
      <c r="Q65" s="23">
        <v>30</v>
      </c>
      <c r="R65" s="24">
        <f>Q65*Тарифы!F25*$C$4</f>
        <v>8613.1350000000002</v>
      </c>
      <c r="S65" s="23"/>
      <c r="T65" s="24">
        <f>S65*Тарифы!G25*$C$4</f>
        <v>0</v>
      </c>
      <c r="U65" s="39">
        <f t="shared" si="10"/>
        <v>30</v>
      </c>
      <c r="V65" s="40">
        <f t="shared" si="10"/>
        <v>8613.1350000000002</v>
      </c>
      <c r="W65" s="23">
        <v>54</v>
      </c>
      <c r="X65" s="24">
        <f>W65*Тарифы!H25*$C$4</f>
        <v>48969.700200000007</v>
      </c>
      <c r="Y65" s="23"/>
      <c r="Z65" s="24">
        <f>Y65*Тарифы!I25*$C$4</f>
        <v>0</v>
      </c>
      <c r="AA65" s="37">
        <f t="shared" si="11"/>
        <v>54</v>
      </c>
      <c r="AB65" s="38">
        <f t="shared" si="11"/>
        <v>48969.700200000007</v>
      </c>
      <c r="AC65" s="40">
        <f t="shared" si="12"/>
        <v>65992.174200000009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/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/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0</v>
      </c>
      <c r="J67" s="24">
        <f>I67*Тарифы!D27*$C$4</f>
        <v>0</v>
      </c>
      <c r="K67" s="23"/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>
        <v>0</v>
      </c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/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0</v>
      </c>
      <c r="F68" s="38">
        <f t="shared" si="13"/>
        <v>0</v>
      </c>
      <c r="G68" s="37">
        <f t="shared" si="13"/>
        <v>0</v>
      </c>
      <c r="H68" s="38">
        <f t="shared" si="13"/>
        <v>0</v>
      </c>
      <c r="I68" s="37">
        <f t="shared" si="13"/>
        <v>130</v>
      </c>
      <c r="J68" s="38">
        <f t="shared" si="13"/>
        <v>43723.881000000001</v>
      </c>
      <c r="K68" s="37">
        <f t="shared" si="13"/>
        <v>0</v>
      </c>
      <c r="L68" s="38">
        <f t="shared" si="13"/>
        <v>0</v>
      </c>
      <c r="M68" s="37">
        <f t="shared" si="13"/>
        <v>130</v>
      </c>
      <c r="N68" s="38">
        <f t="shared" si="13"/>
        <v>43723.881000000001</v>
      </c>
      <c r="O68" s="37">
        <f t="shared" si="13"/>
        <v>130</v>
      </c>
      <c r="P68" s="38">
        <f t="shared" si="13"/>
        <v>43723.881000000001</v>
      </c>
      <c r="Q68" s="39">
        <f t="shared" si="13"/>
        <v>80</v>
      </c>
      <c r="R68" s="40">
        <f t="shared" si="13"/>
        <v>26697.735000000001</v>
      </c>
      <c r="S68" s="39">
        <f t="shared" si="13"/>
        <v>0</v>
      </c>
      <c r="T68" s="40">
        <f t="shared" si="13"/>
        <v>0</v>
      </c>
      <c r="U68" s="39">
        <f t="shared" si="13"/>
        <v>80</v>
      </c>
      <c r="V68" s="40">
        <f t="shared" si="13"/>
        <v>26697.735000000001</v>
      </c>
      <c r="W68" s="37">
        <f t="shared" si="13"/>
        <v>124</v>
      </c>
      <c r="X68" s="38">
        <f t="shared" si="13"/>
        <v>101437.34760000001</v>
      </c>
      <c r="Y68" s="37">
        <f t="shared" si="13"/>
        <v>0</v>
      </c>
      <c r="Z68" s="38">
        <f t="shared" si="13"/>
        <v>0</v>
      </c>
      <c r="AA68" s="37">
        <f t="shared" si="13"/>
        <v>124</v>
      </c>
      <c r="AB68" s="38">
        <f t="shared" si="13"/>
        <v>101437.34760000001</v>
      </c>
      <c r="AC68" s="40">
        <f t="shared" si="13"/>
        <v>171858.96360000002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150110</v>
      </c>
      <c r="G72" s="131" t="str">
        <f>VLOOKUP(F72,Списки!$A$1:$B$68,2,0)</f>
        <v>ФКУЗ МСЧ-7 ФСИН России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0.91800000000000004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0</v>
      </c>
      <c r="J79" s="24">
        <f>J9+J44</f>
        <v>0</v>
      </c>
      <c r="K79" s="23">
        <f>K9+K44</f>
        <v>0</v>
      </c>
      <c r="L79" s="24">
        <f>L9+L44</f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0</v>
      </c>
      <c r="Z79" s="24">
        <f>Z9+Z44</f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0</v>
      </c>
      <c r="F80" s="24">
        <f t="shared" si="14"/>
        <v>0</v>
      </c>
      <c r="G80" s="37">
        <f t="shared" ref="G80:H102" si="15">C80+E80</f>
        <v>0</v>
      </c>
      <c r="H80" s="38">
        <f t="shared" si="15"/>
        <v>0</v>
      </c>
      <c r="I80" s="23">
        <f t="shared" ref="I80:L95" si="16">I10+I45</f>
        <v>0</v>
      </c>
      <c r="J80" s="24">
        <f t="shared" si="16"/>
        <v>0</v>
      </c>
      <c r="K80" s="23">
        <f t="shared" si="16"/>
        <v>0</v>
      </c>
      <c r="L80" s="24">
        <f t="shared" si="16"/>
        <v>0</v>
      </c>
      <c r="M80" s="37">
        <f t="shared" ref="M80:N102" si="17">I80+K80</f>
        <v>0</v>
      </c>
      <c r="N80" s="38">
        <f t="shared" si="17"/>
        <v>0</v>
      </c>
      <c r="O80" s="37">
        <f t="shared" ref="O80:P102" si="18">G80+M80</f>
        <v>0</v>
      </c>
      <c r="P80" s="38">
        <f t="shared" si="18"/>
        <v>0</v>
      </c>
      <c r="Q80" s="23">
        <f t="shared" ref="Q80:T95" si="19">Q10+Q45</f>
        <v>0</v>
      </c>
      <c r="R80" s="24">
        <f t="shared" si="19"/>
        <v>0</v>
      </c>
      <c r="S80" s="23">
        <f t="shared" si="19"/>
        <v>0</v>
      </c>
      <c r="T80" s="24">
        <f t="shared" si="19"/>
        <v>0</v>
      </c>
      <c r="U80" s="39">
        <f t="shared" ref="U80:V102" si="20">Q80+S80</f>
        <v>0</v>
      </c>
      <c r="V80" s="40">
        <f t="shared" si="20"/>
        <v>0</v>
      </c>
      <c r="W80" s="23">
        <f t="shared" ref="W80:Z95" si="21">W10+W45</f>
        <v>0</v>
      </c>
      <c r="X80" s="24">
        <f t="shared" si="21"/>
        <v>0</v>
      </c>
      <c r="Y80" s="23">
        <f t="shared" si="21"/>
        <v>0</v>
      </c>
      <c r="Z80" s="24">
        <f t="shared" si="21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4"/>
        <v>0</v>
      </c>
      <c r="D81" s="22">
        <f t="shared" si="14"/>
        <v>0</v>
      </c>
      <c r="E81" s="23">
        <f t="shared" si="14"/>
        <v>0</v>
      </c>
      <c r="F81" s="24">
        <f t="shared" si="14"/>
        <v>0</v>
      </c>
      <c r="G81" s="37">
        <f t="shared" si="15"/>
        <v>0</v>
      </c>
      <c r="H81" s="38">
        <f t="shared" si="15"/>
        <v>0</v>
      </c>
      <c r="I81" s="23">
        <f t="shared" si="16"/>
        <v>400</v>
      </c>
      <c r="J81" s="24">
        <f t="shared" si="16"/>
        <v>141258.16800000001</v>
      </c>
      <c r="K81" s="23">
        <f t="shared" si="16"/>
        <v>0</v>
      </c>
      <c r="L81" s="24">
        <f t="shared" si="16"/>
        <v>0</v>
      </c>
      <c r="M81" s="37">
        <f t="shared" si="17"/>
        <v>400</v>
      </c>
      <c r="N81" s="38">
        <f t="shared" si="17"/>
        <v>141258.16800000001</v>
      </c>
      <c r="O81" s="37">
        <f t="shared" si="18"/>
        <v>400</v>
      </c>
      <c r="P81" s="38">
        <f t="shared" si="18"/>
        <v>141258.16800000001</v>
      </c>
      <c r="Q81" s="23">
        <f t="shared" si="19"/>
        <v>200</v>
      </c>
      <c r="R81" s="24">
        <f t="shared" si="19"/>
        <v>72338.400000000009</v>
      </c>
      <c r="S81" s="23">
        <f t="shared" si="19"/>
        <v>0</v>
      </c>
      <c r="T81" s="24">
        <f t="shared" si="19"/>
        <v>0</v>
      </c>
      <c r="U81" s="39">
        <f t="shared" si="20"/>
        <v>200</v>
      </c>
      <c r="V81" s="40">
        <f t="shared" si="20"/>
        <v>72338.400000000009</v>
      </c>
      <c r="W81" s="23">
        <f t="shared" si="21"/>
        <v>300</v>
      </c>
      <c r="X81" s="24">
        <f t="shared" si="21"/>
        <v>224861.34600000002</v>
      </c>
      <c r="Y81" s="23">
        <f t="shared" si="21"/>
        <v>0</v>
      </c>
      <c r="Z81" s="24">
        <f t="shared" si="21"/>
        <v>0</v>
      </c>
      <c r="AA81" s="37">
        <f t="shared" si="22"/>
        <v>300</v>
      </c>
      <c r="AB81" s="38">
        <f t="shared" si="22"/>
        <v>224861.34600000002</v>
      </c>
      <c r="AC81" s="40">
        <f t="shared" si="23"/>
        <v>438457.91400000005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0</v>
      </c>
      <c r="D86" s="22">
        <f t="shared" si="14"/>
        <v>0</v>
      </c>
      <c r="E86" s="23">
        <f t="shared" si="14"/>
        <v>0</v>
      </c>
      <c r="F86" s="24">
        <f t="shared" si="14"/>
        <v>0</v>
      </c>
      <c r="G86" s="37">
        <f t="shared" si="15"/>
        <v>0</v>
      </c>
      <c r="H86" s="38">
        <f t="shared" si="15"/>
        <v>0</v>
      </c>
      <c r="I86" s="23">
        <f t="shared" si="16"/>
        <v>0</v>
      </c>
      <c r="J86" s="24">
        <f t="shared" si="16"/>
        <v>0</v>
      </c>
      <c r="K86" s="23">
        <f t="shared" si="16"/>
        <v>0</v>
      </c>
      <c r="L86" s="24">
        <f t="shared" si="16"/>
        <v>0</v>
      </c>
      <c r="M86" s="37">
        <f t="shared" si="17"/>
        <v>0</v>
      </c>
      <c r="N86" s="38">
        <f t="shared" si="17"/>
        <v>0</v>
      </c>
      <c r="O86" s="37">
        <f t="shared" si="18"/>
        <v>0</v>
      </c>
      <c r="P86" s="38">
        <f t="shared" si="18"/>
        <v>0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0</v>
      </c>
      <c r="X86" s="24">
        <f t="shared" si="21"/>
        <v>0</v>
      </c>
      <c r="Y86" s="23">
        <f t="shared" si="21"/>
        <v>0</v>
      </c>
      <c r="Z86" s="24">
        <f t="shared" si="21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0</v>
      </c>
      <c r="F88" s="24">
        <f t="shared" si="14"/>
        <v>0</v>
      </c>
      <c r="G88" s="37">
        <f t="shared" si="15"/>
        <v>0</v>
      </c>
      <c r="H88" s="38">
        <f t="shared" si="15"/>
        <v>0</v>
      </c>
      <c r="I88" s="23">
        <f t="shared" si="16"/>
        <v>0</v>
      </c>
      <c r="J88" s="24">
        <f t="shared" si="16"/>
        <v>0</v>
      </c>
      <c r="K88" s="23">
        <f t="shared" si="16"/>
        <v>0</v>
      </c>
      <c r="L88" s="24">
        <f t="shared" si="16"/>
        <v>0</v>
      </c>
      <c r="M88" s="37">
        <f t="shared" si="17"/>
        <v>0</v>
      </c>
      <c r="N88" s="38">
        <f t="shared" si="17"/>
        <v>0</v>
      </c>
      <c r="O88" s="37">
        <f t="shared" si="18"/>
        <v>0</v>
      </c>
      <c r="P88" s="38">
        <f t="shared" si="18"/>
        <v>0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0</v>
      </c>
      <c r="X88" s="24">
        <f t="shared" si="21"/>
        <v>0</v>
      </c>
      <c r="Y88" s="23">
        <f t="shared" si="21"/>
        <v>0</v>
      </c>
      <c r="Z88" s="24">
        <f t="shared" si="21"/>
        <v>0</v>
      </c>
      <c r="AA88" s="37">
        <f t="shared" si="22"/>
        <v>0</v>
      </c>
      <c r="AB88" s="38">
        <f t="shared" si="22"/>
        <v>0</v>
      </c>
      <c r="AC88" s="40">
        <f t="shared" si="23"/>
        <v>0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0</v>
      </c>
      <c r="P89" s="38">
        <f t="shared" si="18"/>
        <v>0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0</v>
      </c>
      <c r="Z89" s="24">
        <f t="shared" si="21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4"/>
        <v>0</v>
      </c>
      <c r="D90" s="22">
        <f t="shared" si="14"/>
        <v>0</v>
      </c>
      <c r="E90" s="23">
        <f t="shared" si="14"/>
        <v>0</v>
      </c>
      <c r="F90" s="24">
        <f t="shared" si="14"/>
        <v>0</v>
      </c>
      <c r="G90" s="37">
        <f t="shared" si="15"/>
        <v>0</v>
      </c>
      <c r="H90" s="38">
        <f t="shared" si="15"/>
        <v>0</v>
      </c>
      <c r="I90" s="23">
        <f t="shared" si="16"/>
        <v>0</v>
      </c>
      <c r="J90" s="24">
        <f t="shared" si="16"/>
        <v>0</v>
      </c>
      <c r="K90" s="23">
        <f t="shared" si="16"/>
        <v>0</v>
      </c>
      <c r="L90" s="24">
        <f t="shared" si="16"/>
        <v>0</v>
      </c>
      <c r="M90" s="37">
        <f t="shared" si="17"/>
        <v>0</v>
      </c>
      <c r="N90" s="38">
        <f t="shared" si="17"/>
        <v>0</v>
      </c>
      <c r="O90" s="37">
        <f t="shared" si="18"/>
        <v>0</v>
      </c>
      <c r="P90" s="38">
        <f t="shared" si="18"/>
        <v>0</v>
      </c>
      <c r="Q90" s="23">
        <f t="shared" si="19"/>
        <v>0</v>
      </c>
      <c r="R90" s="24">
        <f t="shared" si="19"/>
        <v>0</v>
      </c>
      <c r="S90" s="23">
        <f t="shared" si="19"/>
        <v>0</v>
      </c>
      <c r="T90" s="24">
        <f t="shared" si="19"/>
        <v>0</v>
      </c>
      <c r="U90" s="39">
        <f t="shared" si="20"/>
        <v>0</v>
      </c>
      <c r="V90" s="40">
        <f t="shared" si="20"/>
        <v>0</v>
      </c>
      <c r="W90" s="23">
        <f t="shared" si="21"/>
        <v>0</v>
      </c>
      <c r="X90" s="24">
        <f t="shared" si="21"/>
        <v>0</v>
      </c>
      <c r="Y90" s="23">
        <f t="shared" si="21"/>
        <v>0</v>
      </c>
      <c r="Z90" s="24">
        <f t="shared" si="21"/>
        <v>0</v>
      </c>
      <c r="AA90" s="37">
        <f t="shared" si="22"/>
        <v>0</v>
      </c>
      <c r="AB90" s="38">
        <f t="shared" si="22"/>
        <v>0</v>
      </c>
      <c r="AC90" s="40">
        <f t="shared" si="23"/>
        <v>0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0</v>
      </c>
      <c r="J91" s="24">
        <f t="shared" si="16"/>
        <v>0</v>
      </c>
      <c r="K91" s="23">
        <f t="shared" si="16"/>
        <v>0</v>
      </c>
      <c r="L91" s="24">
        <f t="shared" si="16"/>
        <v>0</v>
      </c>
      <c r="M91" s="37">
        <f t="shared" si="17"/>
        <v>0</v>
      </c>
      <c r="N91" s="38">
        <f t="shared" si="17"/>
        <v>0</v>
      </c>
      <c r="O91" s="37">
        <f t="shared" si="18"/>
        <v>0</v>
      </c>
      <c r="P91" s="38">
        <f t="shared" si="18"/>
        <v>0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0</v>
      </c>
      <c r="Z91" s="24">
        <f t="shared" si="21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0</v>
      </c>
      <c r="J95" s="24">
        <f t="shared" si="16"/>
        <v>0</v>
      </c>
      <c r="K95" s="23">
        <f t="shared" si="16"/>
        <v>0</v>
      </c>
      <c r="L95" s="24">
        <f t="shared" si="16"/>
        <v>0</v>
      </c>
      <c r="M95" s="37">
        <f t="shared" si="17"/>
        <v>0</v>
      </c>
      <c r="N95" s="38">
        <f t="shared" si="17"/>
        <v>0</v>
      </c>
      <c r="O95" s="37">
        <f t="shared" si="18"/>
        <v>0</v>
      </c>
      <c r="P95" s="38">
        <f t="shared" si="18"/>
        <v>0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0</v>
      </c>
      <c r="X95" s="24">
        <f t="shared" si="21"/>
        <v>0</v>
      </c>
      <c r="Y95" s="23">
        <f t="shared" si="21"/>
        <v>0</v>
      </c>
      <c r="Z95" s="24">
        <f t="shared" si="21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17"/>
        <v>0</v>
      </c>
      <c r="N96" s="38">
        <f t="shared" si="17"/>
        <v>0</v>
      </c>
      <c r="O96" s="37">
        <f t="shared" si="18"/>
        <v>0</v>
      </c>
      <c r="P96" s="38">
        <f t="shared" si="18"/>
        <v>0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0</v>
      </c>
      <c r="Z96" s="24">
        <f t="shared" si="27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4"/>
        <v>0</v>
      </c>
      <c r="D97" s="22">
        <f t="shared" si="24"/>
        <v>0</v>
      </c>
      <c r="E97" s="23">
        <f t="shared" si="24"/>
        <v>0</v>
      </c>
      <c r="F97" s="24">
        <f t="shared" si="24"/>
        <v>0</v>
      </c>
      <c r="G97" s="37">
        <f t="shared" si="15"/>
        <v>0</v>
      </c>
      <c r="H97" s="38">
        <f t="shared" si="15"/>
        <v>0</v>
      </c>
      <c r="I97" s="23">
        <f t="shared" si="25"/>
        <v>0</v>
      </c>
      <c r="J97" s="24">
        <f t="shared" si="25"/>
        <v>0</v>
      </c>
      <c r="K97" s="23">
        <f t="shared" si="25"/>
        <v>0</v>
      </c>
      <c r="L97" s="24">
        <f t="shared" si="25"/>
        <v>0</v>
      </c>
      <c r="M97" s="37">
        <f t="shared" si="17"/>
        <v>0</v>
      </c>
      <c r="N97" s="38">
        <f t="shared" si="17"/>
        <v>0</v>
      </c>
      <c r="O97" s="37">
        <f t="shared" si="18"/>
        <v>0</v>
      </c>
      <c r="P97" s="38">
        <f t="shared" si="18"/>
        <v>0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0</v>
      </c>
      <c r="X97" s="24">
        <f t="shared" si="27"/>
        <v>0</v>
      </c>
      <c r="Y97" s="23">
        <f t="shared" si="27"/>
        <v>0</v>
      </c>
      <c r="Z97" s="24">
        <f t="shared" si="27"/>
        <v>0</v>
      </c>
      <c r="AA97" s="37">
        <f t="shared" si="22"/>
        <v>0</v>
      </c>
      <c r="AB97" s="38">
        <f t="shared" si="22"/>
        <v>0</v>
      </c>
      <c r="AC97" s="40">
        <f t="shared" si="23"/>
        <v>0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0</v>
      </c>
      <c r="F98" s="24">
        <f t="shared" si="24"/>
        <v>0</v>
      </c>
      <c r="G98" s="37">
        <f t="shared" si="15"/>
        <v>0</v>
      </c>
      <c r="H98" s="38">
        <f t="shared" si="15"/>
        <v>0</v>
      </c>
      <c r="I98" s="23">
        <f t="shared" si="25"/>
        <v>0</v>
      </c>
      <c r="J98" s="24">
        <f t="shared" si="25"/>
        <v>0</v>
      </c>
      <c r="K98" s="23">
        <f t="shared" si="25"/>
        <v>0</v>
      </c>
      <c r="L98" s="24">
        <f t="shared" si="25"/>
        <v>0</v>
      </c>
      <c r="M98" s="37">
        <f t="shared" si="17"/>
        <v>0</v>
      </c>
      <c r="N98" s="38">
        <f t="shared" si="17"/>
        <v>0</v>
      </c>
      <c r="O98" s="37">
        <f t="shared" si="18"/>
        <v>0</v>
      </c>
      <c r="P98" s="38">
        <f t="shared" si="18"/>
        <v>0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0</v>
      </c>
      <c r="X98" s="24">
        <f t="shared" si="27"/>
        <v>0</v>
      </c>
      <c r="Y98" s="23">
        <f t="shared" si="27"/>
        <v>0</v>
      </c>
      <c r="Z98" s="24">
        <f t="shared" si="27"/>
        <v>0</v>
      </c>
      <c r="AA98" s="37">
        <f t="shared" si="22"/>
        <v>0</v>
      </c>
      <c r="AB98" s="38">
        <f t="shared" si="22"/>
        <v>0</v>
      </c>
      <c r="AC98" s="40">
        <f t="shared" si="23"/>
        <v>0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0</v>
      </c>
      <c r="F99" s="24">
        <f t="shared" si="24"/>
        <v>0</v>
      </c>
      <c r="G99" s="37">
        <f t="shared" si="15"/>
        <v>0</v>
      </c>
      <c r="H99" s="38">
        <f t="shared" si="15"/>
        <v>0</v>
      </c>
      <c r="I99" s="23">
        <f t="shared" si="25"/>
        <v>0</v>
      </c>
      <c r="J99" s="24">
        <f t="shared" si="25"/>
        <v>0</v>
      </c>
      <c r="K99" s="23">
        <f t="shared" si="25"/>
        <v>0</v>
      </c>
      <c r="L99" s="24">
        <f t="shared" si="25"/>
        <v>0</v>
      </c>
      <c r="M99" s="37">
        <f t="shared" si="17"/>
        <v>0</v>
      </c>
      <c r="N99" s="38">
        <f t="shared" si="17"/>
        <v>0</v>
      </c>
      <c r="O99" s="37">
        <f t="shared" si="18"/>
        <v>0</v>
      </c>
      <c r="P99" s="38">
        <f t="shared" si="18"/>
        <v>0</v>
      </c>
      <c r="Q99" s="23">
        <f t="shared" si="26"/>
        <v>0</v>
      </c>
      <c r="R99" s="24">
        <f t="shared" si="26"/>
        <v>0</v>
      </c>
      <c r="S99" s="23">
        <f t="shared" si="26"/>
        <v>0</v>
      </c>
      <c r="T99" s="24">
        <f t="shared" si="26"/>
        <v>0</v>
      </c>
      <c r="U99" s="39">
        <f t="shared" si="20"/>
        <v>0</v>
      </c>
      <c r="V99" s="40">
        <f t="shared" si="20"/>
        <v>0</v>
      </c>
      <c r="W99" s="23">
        <f t="shared" si="27"/>
        <v>0</v>
      </c>
      <c r="X99" s="24">
        <f t="shared" si="27"/>
        <v>0</v>
      </c>
      <c r="Y99" s="23">
        <f t="shared" si="27"/>
        <v>0</v>
      </c>
      <c r="Z99" s="24">
        <f t="shared" si="27"/>
        <v>0</v>
      </c>
      <c r="AA99" s="37">
        <f t="shared" si="22"/>
        <v>0</v>
      </c>
      <c r="AB99" s="38">
        <f t="shared" si="22"/>
        <v>0</v>
      </c>
      <c r="AC99" s="40">
        <f t="shared" si="23"/>
        <v>0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0</v>
      </c>
      <c r="F100" s="24">
        <f t="shared" si="24"/>
        <v>0</v>
      </c>
      <c r="G100" s="37">
        <f t="shared" si="15"/>
        <v>0</v>
      </c>
      <c r="H100" s="38">
        <f t="shared" si="15"/>
        <v>0</v>
      </c>
      <c r="I100" s="23">
        <f t="shared" si="25"/>
        <v>100</v>
      </c>
      <c r="J100" s="24">
        <f t="shared" si="25"/>
        <v>28031.13</v>
      </c>
      <c r="K100" s="23">
        <f t="shared" si="25"/>
        <v>0</v>
      </c>
      <c r="L100" s="24">
        <f t="shared" si="25"/>
        <v>0</v>
      </c>
      <c r="M100" s="37">
        <f t="shared" si="17"/>
        <v>100</v>
      </c>
      <c r="N100" s="38">
        <f t="shared" si="17"/>
        <v>28031.13</v>
      </c>
      <c r="O100" s="37">
        <f t="shared" si="18"/>
        <v>100</v>
      </c>
      <c r="P100" s="38">
        <f t="shared" si="18"/>
        <v>28031.13</v>
      </c>
      <c r="Q100" s="23">
        <f t="shared" si="26"/>
        <v>80</v>
      </c>
      <c r="R100" s="24">
        <f t="shared" si="26"/>
        <v>22968.36</v>
      </c>
      <c r="S100" s="23">
        <f t="shared" si="26"/>
        <v>0</v>
      </c>
      <c r="T100" s="24">
        <f t="shared" si="26"/>
        <v>0</v>
      </c>
      <c r="U100" s="39">
        <f t="shared" si="20"/>
        <v>80</v>
      </c>
      <c r="V100" s="40">
        <f t="shared" si="20"/>
        <v>22968.36</v>
      </c>
      <c r="W100" s="23">
        <f t="shared" si="27"/>
        <v>174</v>
      </c>
      <c r="X100" s="24">
        <f t="shared" si="27"/>
        <v>157791.2562</v>
      </c>
      <c r="Y100" s="23">
        <f t="shared" si="27"/>
        <v>0</v>
      </c>
      <c r="Z100" s="24">
        <f t="shared" si="27"/>
        <v>0</v>
      </c>
      <c r="AA100" s="37">
        <f t="shared" si="22"/>
        <v>174</v>
      </c>
      <c r="AB100" s="38">
        <f t="shared" si="22"/>
        <v>157791.2562</v>
      </c>
      <c r="AC100" s="40">
        <f t="shared" si="23"/>
        <v>208790.74619999999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0</v>
      </c>
      <c r="P102" s="38">
        <f t="shared" si="18"/>
        <v>0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0</v>
      </c>
      <c r="F103" s="38">
        <f t="shared" si="28"/>
        <v>0</v>
      </c>
      <c r="G103" s="37">
        <f t="shared" si="28"/>
        <v>0</v>
      </c>
      <c r="H103" s="38">
        <f t="shared" si="28"/>
        <v>0</v>
      </c>
      <c r="I103" s="37">
        <f t="shared" si="28"/>
        <v>500</v>
      </c>
      <c r="J103" s="38">
        <f t="shared" si="28"/>
        <v>169289.29800000001</v>
      </c>
      <c r="K103" s="37">
        <f t="shared" si="28"/>
        <v>0</v>
      </c>
      <c r="L103" s="38">
        <f t="shared" si="28"/>
        <v>0</v>
      </c>
      <c r="M103" s="37">
        <f t="shared" si="28"/>
        <v>500</v>
      </c>
      <c r="N103" s="38">
        <f t="shared" si="28"/>
        <v>169289.29800000001</v>
      </c>
      <c r="O103" s="37">
        <f t="shared" si="28"/>
        <v>500</v>
      </c>
      <c r="P103" s="38">
        <f t="shared" si="28"/>
        <v>169289.29800000001</v>
      </c>
      <c r="Q103" s="39">
        <f t="shared" si="28"/>
        <v>280</v>
      </c>
      <c r="R103" s="40">
        <f t="shared" si="28"/>
        <v>95306.760000000009</v>
      </c>
      <c r="S103" s="39">
        <f t="shared" si="28"/>
        <v>0</v>
      </c>
      <c r="T103" s="40">
        <f t="shared" si="28"/>
        <v>0</v>
      </c>
      <c r="U103" s="39">
        <f t="shared" si="28"/>
        <v>280</v>
      </c>
      <c r="V103" s="40">
        <f t="shared" si="28"/>
        <v>95306.760000000009</v>
      </c>
      <c r="W103" s="37">
        <f t="shared" si="28"/>
        <v>474</v>
      </c>
      <c r="X103" s="38">
        <f t="shared" si="28"/>
        <v>382652.60220000002</v>
      </c>
      <c r="Y103" s="37">
        <f t="shared" si="28"/>
        <v>0</v>
      </c>
      <c r="Z103" s="38">
        <f t="shared" si="28"/>
        <v>0</v>
      </c>
      <c r="AA103" s="37">
        <f t="shared" si="28"/>
        <v>474</v>
      </c>
      <c r="AB103" s="38">
        <f t="shared" si="28"/>
        <v>382652.60220000002</v>
      </c>
      <c r="AC103" s="40">
        <f t="shared" si="28"/>
        <v>647248.66020000004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103"/>
  <sheetViews>
    <sheetView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3.42578125" style="15" customWidth="1"/>
    <col min="5" max="5" width="11.140625" style="12" customWidth="1"/>
    <col min="6" max="6" width="13.42578125" style="15" customWidth="1"/>
    <col min="7" max="7" width="11.140625" style="12" customWidth="1"/>
    <col min="8" max="8" width="12.7109375" style="15" bestFit="1" customWidth="1"/>
    <col min="9" max="9" width="11.140625" style="12" customWidth="1"/>
    <col min="10" max="10" width="15.28515625" style="15" customWidth="1"/>
    <col min="11" max="11" width="11.140625" style="12" customWidth="1"/>
    <col min="12" max="12" width="12.28515625" style="15" customWidth="1"/>
    <col min="13" max="13" width="11.140625" style="12" customWidth="1"/>
    <col min="14" max="14" width="13.140625" style="15" customWidth="1"/>
    <col min="15" max="15" width="11.140625" style="12" customWidth="1"/>
    <col min="16" max="16" width="14.5703125" style="15" customWidth="1"/>
    <col min="17" max="17" width="11.140625" style="12" customWidth="1"/>
    <col min="18" max="18" width="14.7109375" style="15" customWidth="1"/>
    <col min="19" max="19" width="11.140625" style="12" customWidth="1"/>
    <col min="20" max="20" width="12.85546875" style="15" customWidth="1"/>
    <col min="21" max="21" width="11.140625" style="12" customWidth="1"/>
    <col min="22" max="22" width="14.28515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9" width="11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150112</v>
      </c>
      <c r="G2" s="131" t="str">
        <f>VLOOKUP(F2,Списки!$A$1:$B$68,2,0)</f>
        <v>ГБУЗ " Моздокская ЦРБ"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0.91800000000000004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0</v>
      </c>
      <c r="D9" s="22">
        <f>C9*Тарифы!B4*$C$4</f>
        <v>0</v>
      </c>
      <c r="E9" s="23">
        <v>555.12</v>
      </c>
      <c r="F9" s="24">
        <f>E9*Тарифы!C4*$C$4</f>
        <v>189387.80346239998</v>
      </c>
      <c r="G9" s="37">
        <f>C9+E9</f>
        <v>555.12</v>
      </c>
      <c r="H9" s="38">
        <f>D9+F9</f>
        <v>189387.80346239998</v>
      </c>
      <c r="I9" s="23">
        <v>1890</v>
      </c>
      <c r="J9" s="24">
        <f>I9*Тарифы!D4*$C$4</f>
        <v>754907.20200000005</v>
      </c>
      <c r="K9" s="23">
        <v>215.88</v>
      </c>
      <c r="L9" s="24">
        <f>K9*Тарифы!E4*$C$4</f>
        <v>92063.515572000004</v>
      </c>
      <c r="M9" s="37">
        <f>I9+K9</f>
        <v>2105.88</v>
      </c>
      <c r="N9" s="38">
        <f>J9+L9</f>
        <v>846970.71757200011</v>
      </c>
      <c r="O9" s="37">
        <f>G9+M9</f>
        <v>2661</v>
      </c>
      <c r="P9" s="38">
        <f>H9+N9</f>
        <v>1036358.5210344001</v>
      </c>
      <c r="Q9" s="23">
        <v>111</v>
      </c>
      <c r="R9" s="24">
        <f>Q9*Тарифы!F4*$C$4</f>
        <v>45408.805740000003</v>
      </c>
      <c r="S9" s="23">
        <v>30</v>
      </c>
      <c r="T9" s="24">
        <f>S9*Тарифы!G4*$C$4</f>
        <v>13103.532000000001</v>
      </c>
      <c r="U9" s="39">
        <f>Q9+S9</f>
        <v>141</v>
      </c>
      <c r="V9" s="40">
        <f>R9+T9</f>
        <v>58512.337740000003</v>
      </c>
      <c r="W9" s="23">
        <v>2496</v>
      </c>
      <c r="X9" s="24">
        <f>W9*Тарифы!H4*$C$4</f>
        <v>2402067.8822399997</v>
      </c>
      <c r="Y9" s="23">
        <v>0</v>
      </c>
      <c r="Z9" s="24">
        <f>Y9*Тарифы!I4*$C$4</f>
        <v>0</v>
      </c>
      <c r="AA9" s="37">
        <f>W9+Y9</f>
        <v>2496</v>
      </c>
      <c r="AB9" s="38">
        <f>X9+Z9</f>
        <v>2402067.8822399997</v>
      </c>
      <c r="AC9" s="40">
        <f>P9+V9+AB9</f>
        <v>3496938.7410143996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15634</v>
      </c>
      <c r="F10" s="24">
        <f>E10*Тарифы!C5*$C$4</f>
        <v>6660768.7692000009</v>
      </c>
      <c r="G10" s="37">
        <f t="shared" ref="G10:H32" si="0">C10+E10</f>
        <v>15634</v>
      </c>
      <c r="H10" s="38">
        <f t="shared" si="0"/>
        <v>6660768.7692000009</v>
      </c>
      <c r="I10" s="23">
        <v>0</v>
      </c>
      <c r="J10" s="24">
        <f>I10*Тарифы!D5*$C$4</f>
        <v>0</v>
      </c>
      <c r="K10" s="23">
        <v>5222</v>
      </c>
      <c r="L10" s="24">
        <f>K10*Тарифы!E5*$C$4</f>
        <v>2781024.8734800001</v>
      </c>
      <c r="M10" s="37">
        <f t="shared" ref="M10:N32" si="1">I10+K10</f>
        <v>5222</v>
      </c>
      <c r="N10" s="38">
        <f t="shared" si="1"/>
        <v>2781024.8734800001</v>
      </c>
      <c r="O10" s="37">
        <f t="shared" ref="O10:P32" si="2">G10+M10</f>
        <v>20856</v>
      </c>
      <c r="P10" s="38">
        <f t="shared" si="2"/>
        <v>9441793.6426800005</v>
      </c>
      <c r="Q10" s="23">
        <v>0</v>
      </c>
      <c r="R10" s="24">
        <f>Q10*Тарифы!F5*$C$4</f>
        <v>0</v>
      </c>
      <c r="S10" s="23">
        <v>10402</v>
      </c>
      <c r="T10" s="24">
        <f>S10*Тарифы!G5*$C$4</f>
        <v>5673750.7201199997</v>
      </c>
      <c r="U10" s="39">
        <f t="shared" ref="U10:V32" si="3">Q10+S10</f>
        <v>10402</v>
      </c>
      <c r="V10" s="40">
        <f t="shared" si="3"/>
        <v>5673750.7201199997</v>
      </c>
      <c r="W10" s="23">
        <v>0</v>
      </c>
      <c r="X10" s="24">
        <f>W10*Тарифы!H5*$C$4</f>
        <v>0</v>
      </c>
      <c r="Y10" s="23">
        <v>25042</v>
      </c>
      <c r="Z10" s="24">
        <f>Y10*Тарифы!I5*$C$4</f>
        <v>28965810.445560001</v>
      </c>
      <c r="AA10" s="37">
        <f t="shared" ref="AA10:AB32" si="4">W10+Y10</f>
        <v>25042</v>
      </c>
      <c r="AB10" s="38">
        <f t="shared" si="4"/>
        <v>28965810.445560001</v>
      </c>
      <c r="AC10" s="40">
        <f t="shared" ref="AC10:AC32" si="5">P10+V10+AB10</f>
        <v>44081354.808360003</v>
      </c>
    </row>
    <row r="11" spans="1:29">
      <c r="A11" s="41">
        <v>3</v>
      </c>
      <c r="B11" s="42" t="s">
        <v>70</v>
      </c>
      <c r="C11" s="21">
        <v>31623</v>
      </c>
      <c r="D11" s="22">
        <f>C11*Тарифы!B6*$C$4</f>
        <v>8933956.0335000008</v>
      </c>
      <c r="E11" s="23">
        <v>0</v>
      </c>
      <c r="F11" s="24">
        <f>E11*Тарифы!C6*$C$4</f>
        <v>0</v>
      </c>
      <c r="G11" s="37">
        <f t="shared" si="0"/>
        <v>31623</v>
      </c>
      <c r="H11" s="38">
        <f t="shared" si="0"/>
        <v>8933956.0335000008</v>
      </c>
      <c r="I11" s="23">
        <v>19395</v>
      </c>
      <c r="J11" s="24">
        <f>I11*Тарифы!D6*$C$4</f>
        <v>6849255.4209000003</v>
      </c>
      <c r="K11" s="23">
        <v>0</v>
      </c>
      <c r="L11" s="24">
        <f>K11*Тарифы!E6*$C$4</f>
        <v>0</v>
      </c>
      <c r="M11" s="37">
        <f t="shared" si="1"/>
        <v>19395</v>
      </c>
      <c r="N11" s="38">
        <f t="shared" si="1"/>
        <v>6849255.4209000003</v>
      </c>
      <c r="O11" s="37">
        <f t="shared" si="2"/>
        <v>51018</v>
      </c>
      <c r="P11" s="38">
        <f t="shared" si="2"/>
        <v>15783211.454400001</v>
      </c>
      <c r="Q11" s="23">
        <v>27031</v>
      </c>
      <c r="R11" s="24">
        <f>Q11*Тарифы!F6*$C$4</f>
        <v>9776896.4519999996</v>
      </c>
      <c r="S11" s="23">
        <v>0</v>
      </c>
      <c r="T11" s="24">
        <f>S11*Тарифы!G6*$C$4</f>
        <v>0</v>
      </c>
      <c r="U11" s="39">
        <f t="shared" si="3"/>
        <v>27031</v>
      </c>
      <c r="V11" s="40">
        <f t="shared" si="3"/>
        <v>9776896.4519999996</v>
      </c>
      <c r="W11" s="23">
        <v>66591</v>
      </c>
      <c r="X11" s="24">
        <f>W11*Тарифы!H6*$C$4</f>
        <v>49912472.971620008</v>
      </c>
      <c r="Y11" s="23">
        <v>0</v>
      </c>
      <c r="Z11" s="24">
        <f>Y11*Тарифы!I6*$C$4</f>
        <v>0</v>
      </c>
      <c r="AA11" s="37">
        <f t="shared" si="4"/>
        <v>66591</v>
      </c>
      <c r="AB11" s="38">
        <f t="shared" si="4"/>
        <v>49912472.971620008</v>
      </c>
      <c r="AC11" s="40">
        <f t="shared" si="5"/>
        <v>75472580.878020018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2377</v>
      </c>
      <c r="D16" s="22">
        <f>C16*Тарифы!B11*$C$4</f>
        <v>1285685.0712000001</v>
      </c>
      <c r="E16" s="23">
        <v>0</v>
      </c>
      <c r="F16" s="24">
        <f>E16*Тарифы!C11*$C$4</f>
        <v>0</v>
      </c>
      <c r="G16" s="37">
        <f t="shared" si="0"/>
        <v>2377</v>
      </c>
      <c r="H16" s="38">
        <f t="shared" si="0"/>
        <v>1285685.0712000001</v>
      </c>
      <c r="I16" s="23">
        <v>2107</v>
      </c>
      <c r="J16" s="24">
        <f>I16*Тарифы!D11*$C$4</f>
        <v>1424557.449</v>
      </c>
      <c r="K16" s="23">
        <v>590</v>
      </c>
      <c r="L16" s="24">
        <f>K16*Тарифы!E11*$C$4</f>
        <v>547090.36199999996</v>
      </c>
      <c r="M16" s="37">
        <f t="shared" si="1"/>
        <v>2697</v>
      </c>
      <c r="N16" s="38">
        <f t="shared" si="1"/>
        <v>1971647.811</v>
      </c>
      <c r="O16" s="37">
        <f t="shared" si="2"/>
        <v>5074</v>
      </c>
      <c r="P16" s="38">
        <f t="shared" si="2"/>
        <v>3257332.8821999999</v>
      </c>
      <c r="Q16" s="23">
        <v>1226</v>
      </c>
      <c r="R16" s="24">
        <f>Q16*Тарифы!F11*$C$4</f>
        <v>852339.42576000013</v>
      </c>
      <c r="S16" s="23">
        <v>0</v>
      </c>
      <c r="T16" s="24">
        <f>S16*Тарифы!G11*$C$4</f>
        <v>0</v>
      </c>
      <c r="U16" s="39">
        <f t="shared" si="3"/>
        <v>1226</v>
      </c>
      <c r="V16" s="40">
        <f t="shared" si="3"/>
        <v>852339.42576000013</v>
      </c>
      <c r="W16" s="23">
        <v>1200</v>
      </c>
      <c r="X16" s="24">
        <f>W16*Тарифы!H11*$C$4</f>
        <v>1565693.064</v>
      </c>
      <c r="Y16" s="23">
        <v>0</v>
      </c>
      <c r="Z16" s="24">
        <f>Y16*Тарифы!I11*$C$4</f>
        <v>0</v>
      </c>
      <c r="AA16" s="37">
        <f t="shared" si="4"/>
        <v>1200</v>
      </c>
      <c r="AB16" s="38">
        <f t="shared" si="4"/>
        <v>1565693.064</v>
      </c>
      <c r="AC16" s="40">
        <f t="shared" si="5"/>
        <v>5675365.3719600001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401</v>
      </c>
      <c r="X17" s="24">
        <f>W17*Тарифы!H12*$C$4</f>
        <v>512070.54389999993</v>
      </c>
      <c r="Y17" s="23">
        <v>0</v>
      </c>
      <c r="Z17" s="24">
        <f>Y17*Тарифы!I12*$C$4</f>
        <v>0</v>
      </c>
      <c r="AA17" s="37">
        <f t="shared" si="4"/>
        <v>401</v>
      </c>
      <c r="AB17" s="38">
        <f t="shared" si="4"/>
        <v>512070.54389999993</v>
      </c>
      <c r="AC17" s="40">
        <f t="shared" si="5"/>
        <v>512070.54389999993</v>
      </c>
    </row>
    <row r="18" spans="1:29">
      <c r="A18" s="41">
        <v>10</v>
      </c>
      <c r="B18" s="42" t="s">
        <v>77</v>
      </c>
      <c r="C18" s="21">
        <v>0</v>
      </c>
      <c r="D18" s="22">
        <f>C18*Тарифы!B13*$C$4</f>
        <v>0</v>
      </c>
      <c r="E18" s="23">
        <v>0</v>
      </c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>
        <v>5366</v>
      </c>
      <c r="J18" s="24">
        <f>I18*Тарифы!D13*$C$4</f>
        <v>2211965.6515200003</v>
      </c>
      <c r="K18" s="23">
        <v>384</v>
      </c>
      <c r="L18" s="24">
        <f>K18*Тарифы!E13*$C$4</f>
        <v>170009.48736</v>
      </c>
      <c r="M18" s="37">
        <f t="shared" si="1"/>
        <v>5750</v>
      </c>
      <c r="N18" s="38">
        <f t="shared" si="1"/>
        <v>2381975.1388800004</v>
      </c>
      <c r="O18" s="37">
        <f t="shared" si="2"/>
        <v>5750</v>
      </c>
      <c r="P18" s="38">
        <f t="shared" si="2"/>
        <v>2381975.1388800004</v>
      </c>
      <c r="Q18" s="23">
        <v>664</v>
      </c>
      <c r="R18" s="24">
        <f>Q18*Тарифы!F13*$C$4</f>
        <v>280339.06031999999</v>
      </c>
      <c r="S18" s="23">
        <v>35</v>
      </c>
      <c r="T18" s="24">
        <f>S18*Тарифы!G13*$C$4</f>
        <v>15870.613500000001</v>
      </c>
      <c r="U18" s="39">
        <f t="shared" si="3"/>
        <v>699</v>
      </c>
      <c r="V18" s="40">
        <f t="shared" si="3"/>
        <v>296209.67381999997</v>
      </c>
      <c r="W18" s="23">
        <v>4341</v>
      </c>
      <c r="X18" s="24">
        <f>W18*Тарифы!H13*$C$4</f>
        <v>4057127.3374200007</v>
      </c>
      <c r="Y18" s="23">
        <v>953</v>
      </c>
      <c r="Z18" s="24">
        <f>Y18*Тарифы!I13*$C$4</f>
        <v>952409.80710000009</v>
      </c>
      <c r="AA18" s="37">
        <f t="shared" si="4"/>
        <v>5294</v>
      </c>
      <c r="AB18" s="38">
        <f t="shared" si="4"/>
        <v>5009537.1445200006</v>
      </c>
      <c r="AC18" s="40">
        <f t="shared" si="5"/>
        <v>7687721.9572200011</v>
      </c>
    </row>
    <row r="19" spans="1:29">
      <c r="A19" s="41">
        <v>11</v>
      </c>
      <c r="B19" s="42" t="s">
        <v>78</v>
      </c>
      <c r="C19" s="21">
        <v>0</v>
      </c>
      <c r="D19" s="22">
        <f>C19*Тарифы!B14*$C$4</f>
        <v>0</v>
      </c>
      <c r="E19" s="23">
        <v>133.80000000000001</v>
      </c>
      <c r="F19" s="24">
        <f>E19*Тарифы!C14*$C$4</f>
        <v>57491.060904000005</v>
      </c>
      <c r="G19" s="37">
        <f t="shared" si="0"/>
        <v>133.80000000000001</v>
      </c>
      <c r="H19" s="38">
        <f t="shared" si="0"/>
        <v>57491.060904000005</v>
      </c>
      <c r="I19" s="23">
        <v>588</v>
      </c>
      <c r="J19" s="24">
        <f>I19*Тарифы!D14*$C$4</f>
        <v>310861.60560000001</v>
      </c>
      <c r="K19" s="23">
        <v>89.2</v>
      </c>
      <c r="L19" s="24">
        <f>K19*Тарифы!E14*$C$4</f>
        <v>47909.626848000007</v>
      </c>
      <c r="M19" s="37">
        <f t="shared" si="1"/>
        <v>677.2</v>
      </c>
      <c r="N19" s="38">
        <f t="shared" si="1"/>
        <v>358771.232448</v>
      </c>
      <c r="O19" s="37">
        <f t="shared" si="2"/>
        <v>811</v>
      </c>
      <c r="P19" s="38">
        <f t="shared" si="2"/>
        <v>416262.29335200001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763</v>
      </c>
      <c r="X19" s="24">
        <f>W19*Тарифы!H14*$C$4</f>
        <v>741346.3499400001</v>
      </c>
      <c r="Y19" s="23">
        <v>0</v>
      </c>
      <c r="Z19" s="24">
        <f>Y19*Тарифы!I14*$C$4</f>
        <v>0</v>
      </c>
      <c r="AA19" s="37">
        <f t="shared" si="4"/>
        <v>763</v>
      </c>
      <c r="AB19" s="38">
        <f t="shared" si="4"/>
        <v>741346.3499400001</v>
      </c>
      <c r="AC19" s="40">
        <f t="shared" si="5"/>
        <v>1157608.6432920001</v>
      </c>
    </row>
    <row r="20" spans="1:29">
      <c r="A20" s="41">
        <v>12</v>
      </c>
      <c r="B20" s="42" t="s">
        <v>79</v>
      </c>
      <c r="C20" s="21">
        <v>2182</v>
      </c>
      <c r="D20" s="22">
        <f>C20*Тарифы!B15*$C$4</f>
        <v>656287.82064000005</v>
      </c>
      <c r="E20" s="23">
        <v>2206.5</v>
      </c>
      <c r="F20" s="24">
        <f>E20*Тарифы!C15*$C$4</f>
        <v>666350.77599000011</v>
      </c>
      <c r="G20" s="37">
        <f t="shared" si="0"/>
        <v>4388.5</v>
      </c>
      <c r="H20" s="38">
        <f t="shared" si="0"/>
        <v>1322638.59663</v>
      </c>
      <c r="I20" s="23">
        <v>2288</v>
      </c>
      <c r="J20" s="24">
        <f>I20*Тарифы!D15*$C$4</f>
        <v>860212.2672</v>
      </c>
      <c r="K20" s="23">
        <v>735.5</v>
      </c>
      <c r="L20" s="24">
        <f>K20*Тарифы!E15*$C$4</f>
        <v>277644.46868999995</v>
      </c>
      <c r="M20" s="37">
        <f t="shared" si="1"/>
        <v>3023.5</v>
      </c>
      <c r="N20" s="38">
        <f t="shared" si="1"/>
        <v>1137856.7358899999</v>
      </c>
      <c r="O20" s="37">
        <f t="shared" si="2"/>
        <v>7412</v>
      </c>
      <c r="P20" s="38">
        <f t="shared" si="2"/>
        <v>2460495.3325199997</v>
      </c>
      <c r="Q20" s="23">
        <v>1140</v>
      </c>
      <c r="R20" s="24">
        <f>Q20*Тарифы!F15*$C$4</f>
        <v>438983.74440000008</v>
      </c>
      <c r="S20" s="23">
        <v>100</v>
      </c>
      <c r="T20" s="24">
        <f>S20*Тарифы!G15*$C$4</f>
        <v>38663.406000000003</v>
      </c>
      <c r="U20" s="39">
        <f t="shared" si="3"/>
        <v>1240</v>
      </c>
      <c r="V20" s="40">
        <f t="shared" si="3"/>
        <v>477647.1504000001</v>
      </c>
      <c r="W20" s="23">
        <v>4003</v>
      </c>
      <c r="X20" s="24">
        <f>W20*Тарифы!H15*$C$4</f>
        <v>3518981.1779400003</v>
      </c>
      <c r="Y20" s="23">
        <v>1464</v>
      </c>
      <c r="Z20" s="24">
        <f>Y20*Тарифы!I15*$C$4</f>
        <v>1286981.8747200002</v>
      </c>
      <c r="AA20" s="37">
        <f t="shared" si="4"/>
        <v>5467</v>
      </c>
      <c r="AB20" s="38">
        <f t="shared" si="4"/>
        <v>4805963.0526600005</v>
      </c>
      <c r="AC20" s="40">
        <f t="shared" si="5"/>
        <v>7744105.5355799999</v>
      </c>
    </row>
    <row r="21" spans="1:29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>
        <v>0</v>
      </c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2409</v>
      </c>
      <c r="J21" s="24">
        <f>I21*Тарифы!D16*$C$4</f>
        <v>905704.26210000005</v>
      </c>
      <c r="K21" s="23">
        <v>974</v>
      </c>
      <c r="L21" s="24">
        <f>K21*Тарифы!E16*$C$4</f>
        <v>367676.01971999998</v>
      </c>
      <c r="M21" s="37">
        <f t="shared" si="1"/>
        <v>3383</v>
      </c>
      <c r="N21" s="38">
        <f t="shared" si="1"/>
        <v>1273380.2818200001</v>
      </c>
      <c r="O21" s="37">
        <f t="shared" si="2"/>
        <v>3383</v>
      </c>
      <c r="P21" s="38">
        <f t="shared" si="2"/>
        <v>1273380.2818200001</v>
      </c>
      <c r="Q21" s="23">
        <v>0</v>
      </c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2151</v>
      </c>
      <c r="X21" s="24">
        <f>W21*Тарифы!H16*$C$4</f>
        <v>1890913.9429800003</v>
      </c>
      <c r="Y21" s="23">
        <v>1198</v>
      </c>
      <c r="Z21" s="24">
        <f>Y21*Тарифы!I16*$C$4</f>
        <v>1053145.00404</v>
      </c>
      <c r="AA21" s="37">
        <f t="shared" si="4"/>
        <v>3349</v>
      </c>
      <c r="AB21" s="38">
        <f t="shared" si="4"/>
        <v>2944058.9470200003</v>
      </c>
      <c r="AC21" s="40">
        <f t="shared" si="5"/>
        <v>4217439.2288400009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3587</v>
      </c>
      <c r="J25" s="24">
        <f>I25*Тарифы!D20*$C$4</f>
        <v>1348593.2703000002</v>
      </c>
      <c r="K25" s="23">
        <v>0</v>
      </c>
      <c r="L25" s="24">
        <f>K25*Тарифы!E20*$C$4</f>
        <v>0</v>
      </c>
      <c r="M25" s="37">
        <f t="shared" si="1"/>
        <v>3587</v>
      </c>
      <c r="N25" s="38">
        <f t="shared" si="1"/>
        <v>1348593.2703000002</v>
      </c>
      <c r="O25" s="37">
        <f t="shared" si="2"/>
        <v>3587</v>
      </c>
      <c r="P25" s="38">
        <f t="shared" si="2"/>
        <v>1348593.2703000002</v>
      </c>
      <c r="Q25" s="23">
        <v>200</v>
      </c>
      <c r="R25" s="24">
        <f>Q25*Тарифы!F20*$C$4</f>
        <v>77014.69200000001</v>
      </c>
      <c r="S25" s="23">
        <v>0</v>
      </c>
      <c r="T25" s="24">
        <f>S25*Тарифы!G20*$C$4</f>
        <v>0</v>
      </c>
      <c r="U25" s="39">
        <f t="shared" si="3"/>
        <v>200</v>
      </c>
      <c r="V25" s="40">
        <f t="shared" si="3"/>
        <v>77014.69200000001</v>
      </c>
      <c r="W25" s="23">
        <v>1002</v>
      </c>
      <c r="X25" s="24">
        <f>W25*Тарифы!H20*$C$4</f>
        <v>880844.15196000005</v>
      </c>
      <c r="Y25" s="23">
        <v>0</v>
      </c>
      <c r="Z25" s="24">
        <f>Y25*Тарифы!I20*$C$4</f>
        <v>0</v>
      </c>
      <c r="AA25" s="37">
        <f t="shared" si="4"/>
        <v>1002</v>
      </c>
      <c r="AB25" s="38">
        <f t="shared" si="4"/>
        <v>880844.15196000005</v>
      </c>
      <c r="AC25" s="40">
        <f t="shared" si="5"/>
        <v>2306452.1142600002</v>
      </c>
    </row>
    <row r="26" spans="1:29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1489</v>
      </c>
      <c r="J26" s="24">
        <f>I26*Тарифы!D21*$C$4</f>
        <v>448808.60267999995</v>
      </c>
      <c r="K26" s="23">
        <v>588</v>
      </c>
      <c r="L26" s="24">
        <f>K26*Тарифы!E21*$C$4</f>
        <v>223060.34015999999</v>
      </c>
      <c r="M26" s="37">
        <f t="shared" si="1"/>
        <v>2077</v>
      </c>
      <c r="N26" s="38">
        <f t="shared" si="1"/>
        <v>671868.94283999992</v>
      </c>
      <c r="O26" s="37">
        <f t="shared" si="2"/>
        <v>2077</v>
      </c>
      <c r="P26" s="38">
        <f t="shared" si="2"/>
        <v>671868.94283999992</v>
      </c>
      <c r="Q26" s="23">
        <v>305</v>
      </c>
      <c r="R26" s="24">
        <f>Q26*Тарифы!F21*$C$4</f>
        <v>94155.037199999992</v>
      </c>
      <c r="S26" s="23">
        <v>0</v>
      </c>
      <c r="T26" s="24">
        <f>S26*Тарифы!G21*$C$4</f>
        <v>0</v>
      </c>
      <c r="U26" s="39">
        <f t="shared" si="3"/>
        <v>305</v>
      </c>
      <c r="V26" s="40">
        <f t="shared" si="3"/>
        <v>94155.037199999992</v>
      </c>
      <c r="W26" s="23">
        <v>1585</v>
      </c>
      <c r="X26" s="24">
        <f>W26*Тарифы!H21*$C$4</f>
        <v>968016.90869999991</v>
      </c>
      <c r="Y26" s="23">
        <v>0</v>
      </c>
      <c r="Z26" s="24">
        <f>Y26*Тарифы!I21*$C$4</f>
        <v>0</v>
      </c>
      <c r="AA26" s="37">
        <f t="shared" si="4"/>
        <v>1585</v>
      </c>
      <c r="AB26" s="38">
        <f t="shared" si="4"/>
        <v>968016.90869999991</v>
      </c>
      <c r="AC26" s="40">
        <f t="shared" si="5"/>
        <v>1734040.8887399998</v>
      </c>
    </row>
    <row r="27" spans="1:29">
      <c r="A27" s="41">
        <v>19</v>
      </c>
      <c r="B27" s="42" t="s">
        <v>86</v>
      </c>
      <c r="C27" s="21">
        <v>21045</v>
      </c>
      <c r="D27" s="22">
        <f>C27*Тарифы!B22*$C$4</f>
        <v>8340532.5132000009</v>
      </c>
      <c r="E27" s="23">
        <v>0</v>
      </c>
      <c r="F27" s="24">
        <f>E27*Тарифы!C22*$C$4</f>
        <v>0</v>
      </c>
      <c r="G27" s="37">
        <f t="shared" si="0"/>
        <v>21045</v>
      </c>
      <c r="H27" s="38">
        <f t="shared" si="0"/>
        <v>8340532.5132000009</v>
      </c>
      <c r="I27" s="23">
        <v>6289</v>
      </c>
      <c r="J27" s="24">
        <f>I27*Тарифы!D22*$C$4</f>
        <v>3115562.4242999996</v>
      </c>
      <c r="K27" s="23">
        <v>378</v>
      </c>
      <c r="L27" s="24">
        <f>K27*Тарифы!E22*$C$4</f>
        <v>149437.2726</v>
      </c>
      <c r="M27" s="37">
        <f t="shared" si="1"/>
        <v>6667</v>
      </c>
      <c r="N27" s="38">
        <f t="shared" si="1"/>
        <v>3264999.6968999994</v>
      </c>
      <c r="O27" s="37">
        <f t="shared" si="2"/>
        <v>27712</v>
      </c>
      <c r="P27" s="38">
        <f t="shared" si="2"/>
        <v>11605532.210100001</v>
      </c>
      <c r="Q27" s="23">
        <v>394</v>
      </c>
      <c r="R27" s="24">
        <f>Q27*Тарифы!F22*$C$4</f>
        <v>199914.40224000002</v>
      </c>
      <c r="S27" s="23">
        <v>50</v>
      </c>
      <c r="T27" s="24">
        <f>S27*Тарифы!G22*$C$4</f>
        <v>20245.113000000001</v>
      </c>
      <c r="U27" s="39">
        <f t="shared" si="3"/>
        <v>444</v>
      </c>
      <c r="V27" s="40">
        <f t="shared" si="3"/>
        <v>220159.51524000004</v>
      </c>
      <c r="W27" s="23">
        <v>7189</v>
      </c>
      <c r="X27" s="24">
        <f>W27*Тарифы!H22*$C$4</f>
        <v>10377716.895</v>
      </c>
      <c r="Y27" s="23">
        <v>0</v>
      </c>
      <c r="Z27" s="24">
        <f>Y27*Тарифы!I22*$C$4</f>
        <v>0</v>
      </c>
      <c r="AA27" s="37">
        <f t="shared" si="4"/>
        <v>7189</v>
      </c>
      <c r="AB27" s="38">
        <f t="shared" si="4"/>
        <v>10377716.895</v>
      </c>
      <c r="AC27" s="40">
        <f t="shared" si="5"/>
        <v>22203408.620340001</v>
      </c>
    </row>
    <row r="28" spans="1:29">
      <c r="A28" s="41">
        <v>20</v>
      </c>
      <c r="B28" s="42" t="s">
        <v>87</v>
      </c>
      <c r="C28" s="23">
        <v>0</v>
      </c>
      <c r="D28" s="22">
        <f>C28*Тарифы!B23*$C$4</f>
        <v>0</v>
      </c>
      <c r="E28" s="23">
        <v>2025.1</v>
      </c>
      <c r="F28" s="24">
        <f>E28*Тарифы!C23*$C$4</f>
        <v>486027.88819199998</v>
      </c>
      <c r="G28" s="37">
        <f t="shared" si="0"/>
        <v>2025.1</v>
      </c>
      <c r="H28" s="38">
        <f t="shared" si="0"/>
        <v>486027.88819199998</v>
      </c>
      <c r="I28" s="23">
        <v>5323</v>
      </c>
      <c r="J28" s="24">
        <f>I28*Тарифы!D23*$C$4</f>
        <v>1544431.6148400002</v>
      </c>
      <c r="K28" s="23">
        <v>604.9</v>
      </c>
      <c r="L28" s="24">
        <f>K28*Тарифы!E23*$C$4</f>
        <v>181471.45176000003</v>
      </c>
      <c r="M28" s="37">
        <f t="shared" si="1"/>
        <v>5927.9</v>
      </c>
      <c r="N28" s="38">
        <f t="shared" si="1"/>
        <v>1725903.0666000003</v>
      </c>
      <c r="O28" s="37">
        <f t="shared" si="2"/>
        <v>7953</v>
      </c>
      <c r="P28" s="38">
        <f t="shared" si="2"/>
        <v>2211930.9547920004</v>
      </c>
      <c r="Q28" s="23">
        <v>165</v>
      </c>
      <c r="R28" s="24">
        <f>Q28*Тарифы!F23*$C$4</f>
        <v>49032.3537</v>
      </c>
      <c r="S28" s="23">
        <v>0</v>
      </c>
      <c r="T28" s="24">
        <f>S28*Тарифы!G23*$C$4</f>
        <v>0</v>
      </c>
      <c r="U28" s="39">
        <f t="shared" si="3"/>
        <v>165</v>
      </c>
      <c r="V28" s="40">
        <f t="shared" si="3"/>
        <v>49032.3537</v>
      </c>
      <c r="W28" s="23">
        <v>4082</v>
      </c>
      <c r="X28" s="24">
        <f>W28*Тарифы!H23*$C$4</f>
        <v>3739519.1386799999</v>
      </c>
      <c r="Y28" s="23">
        <v>2245</v>
      </c>
      <c r="Z28" s="24">
        <f>Y28*Тарифы!I23*$C$4</f>
        <v>2118965.8347000005</v>
      </c>
      <c r="AA28" s="37">
        <f t="shared" si="4"/>
        <v>6327</v>
      </c>
      <c r="AB28" s="38">
        <f t="shared" si="4"/>
        <v>5858484.9733800003</v>
      </c>
      <c r="AC28" s="40">
        <f t="shared" si="5"/>
        <v>8119448.2818720005</v>
      </c>
    </row>
    <row r="29" spans="1:29">
      <c r="A29" s="41">
        <v>21</v>
      </c>
      <c r="B29" s="42" t="s">
        <v>88</v>
      </c>
      <c r="C29" s="23">
        <v>0</v>
      </c>
      <c r="D29" s="22">
        <f>C29*Тарифы!B24*$C$4</f>
        <v>0</v>
      </c>
      <c r="E29" s="23">
        <v>3766.84</v>
      </c>
      <c r="F29" s="24">
        <f>E29*Тарифы!C24*$C$4</f>
        <v>974729.51674560015</v>
      </c>
      <c r="G29" s="37">
        <f t="shared" si="0"/>
        <v>3766.84</v>
      </c>
      <c r="H29" s="38">
        <f t="shared" si="0"/>
        <v>974729.51674560015</v>
      </c>
      <c r="I29" s="23">
        <v>3251</v>
      </c>
      <c r="J29" s="24">
        <f>I29*Тарифы!D24*$C$4</f>
        <v>752520.9987</v>
      </c>
      <c r="K29" s="23">
        <v>1125.1600000000001</v>
      </c>
      <c r="L29" s="24">
        <f>K29*Тарифы!E24*$C$4</f>
        <v>363941.21566800005</v>
      </c>
      <c r="M29" s="37">
        <f t="shared" si="1"/>
        <v>4376.16</v>
      </c>
      <c r="N29" s="38">
        <f t="shared" si="1"/>
        <v>1116462.2143680002</v>
      </c>
      <c r="O29" s="37">
        <f t="shared" si="2"/>
        <v>8143</v>
      </c>
      <c r="P29" s="38">
        <f t="shared" si="2"/>
        <v>2091191.7311136003</v>
      </c>
      <c r="Q29" s="23">
        <v>249</v>
      </c>
      <c r="R29" s="24">
        <f>Q29*Тарифы!F24*$C$4</f>
        <v>59033.587319999999</v>
      </c>
      <c r="S29" s="23">
        <v>0</v>
      </c>
      <c r="T29" s="24">
        <f>S29*Тарифы!G24*$C$4</f>
        <v>0</v>
      </c>
      <c r="U29" s="39">
        <f t="shared" si="3"/>
        <v>249</v>
      </c>
      <c r="V29" s="40">
        <f t="shared" si="3"/>
        <v>59033.587319999999</v>
      </c>
      <c r="W29" s="23">
        <v>4237</v>
      </c>
      <c r="X29" s="24">
        <f>W29*Тарифы!H24*$C$4</f>
        <v>2862137.1411000001</v>
      </c>
      <c r="Y29" s="23">
        <v>2271</v>
      </c>
      <c r="Z29" s="24">
        <f>Y29*Тарифы!I24*$C$4</f>
        <v>2143506.1962600006</v>
      </c>
      <c r="AA29" s="37">
        <f t="shared" si="4"/>
        <v>6508</v>
      </c>
      <c r="AB29" s="38">
        <f t="shared" si="4"/>
        <v>5005643.3373600002</v>
      </c>
      <c r="AC29" s="40">
        <f t="shared" si="5"/>
        <v>7155868.6557936007</v>
      </c>
    </row>
    <row r="30" spans="1:29">
      <c r="A30" s="41">
        <v>22</v>
      </c>
      <c r="B30" s="42" t="s">
        <v>89</v>
      </c>
      <c r="C30" s="23">
        <v>0</v>
      </c>
      <c r="D30" s="22">
        <f>C30*Тарифы!B25*$C$4</f>
        <v>0</v>
      </c>
      <c r="E30" s="23">
        <v>2407.1999999999998</v>
      </c>
      <c r="F30" s="24">
        <f>E30*Тарифы!C25*$C$4</f>
        <v>708840.62539199996</v>
      </c>
      <c r="G30" s="37">
        <f t="shared" si="0"/>
        <v>2407.1999999999998</v>
      </c>
      <c r="H30" s="38">
        <f t="shared" si="0"/>
        <v>708840.62539199996</v>
      </c>
      <c r="I30" s="23">
        <v>4426</v>
      </c>
      <c r="J30" s="24">
        <f>I30*Тарифы!D25*$C$4</f>
        <v>1240657.8138000001</v>
      </c>
      <c r="K30" s="23">
        <v>601.79999999999995</v>
      </c>
      <c r="L30" s="24">
        <f>K30*Тарифы!E25*$C$4</f>
        <v>221511.314304</v>
      </c>
      <c r="M30" s="37">
        <f t="shared" si="1"/>
        <v>5027.8</v>
      </c>
      <c r="N30" s="38">
        <f t="shared" si="1"/>
        <v>1462169.1281040001</v>
      </c>
      <c r="O30" s="37">
        <f t="shared" si="2"/>
        <v>7435</v>
      </c>
      <c r="P30" s="38">
        <f t="shared" si="2"/>
        <v>2171009.7534960001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4008</v>
      </c>
      <c r="X30" s="24">
        <f>W30*Тарифы!H25*$C$4</f>
        <v>3634639.9704000005</v>
      </c>
      <c r="Y30" s="23">
        <v>1359</v>
      </c>
      <c r="Z30" s="24">
        <f>Y30*Тарифы!I25*$C$4</f>
        <v>1609666.8705</v>
      </c>
      <c r="AA30" s="37">
        <f t="shared" si="4"/>
        <v>5367</v>
      </c>
      <c r="AB30" s="38">
        <f t="shared" si="4"/>
        <v>5244306.8409000002</v>
      </c>
      <c r="AC30" s="40">
        <f t="shared" si="5"/>
        <v>7415316.5943960007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3800</v>
      </c>
      <c r="D32" s="22">
        <f>C32*Тарифы!B27*$C$4</f>
        <v>805087.83600000001</v>
      </c>
      <c r="E32" s="23">
        <v>2344.16</v>
      </c>
      <c r="F32" s="24">
        <f>E32*Тарифы!C27*$C$4</f>
        <v>496645.97411520005</v>
      </c>
      <c r="G32" s="37">
        <f t="shared" si="0"/>
        <v>6144.16</v>
      </c>
      <c r="H32" s="38">
        <f t="shared" si="0"/>
        <v>1301733.8101152</v>
      </c>
      <c r="I32" s="23">
        <v>9770</v>
      </c>
      <c r="J32" s="24">
        <f>I32*Тарифы!D27*$C$4</f>
        <v>2069923.1993999998</v>
      </c>
      <c r="K32" s="23">
        <v>2163.84</v>
      </c>
      <c r="L32" s="24">
        <f>K32*Тарифы!E27*$C$4</f>
        <v>458442.4376448</v>
      </c>
      <c r="M32" s="37">
        <f t="shared" si="1"/>
        <v>11933.84</v>
      </c>
      <c r="N32" s="38">
        <f t="shared" si="1"/>
        <v>2528365.6370448</v>
      </c>
      <c r="O32" s="37">
        <f t="shared" si="2"/>
        <v>18078</v>
      </c>
      <c r="P32" s="38">
        <f t="shared" si="2"/>
        <v>3830099.44716</v>
      </c>
      <c r="Q32" s="23">
        <v>1960</v>
      </c>
      <c r="R32" s="24">
        <f>Q32*Тарифы!F27*$C$4</f>
        <v>531633.26160000009</v>
      </c>
      <c r="S32" s="23">
        <v>450</v>
      </c>
      <c r="T32" s="24">
        <f>S32*Тарифы!G27*$C$4</f>
        <v>122058.65700000001</v>
      </c>
      <c r="U32" s="39">
        <f t="shared" si="3"/>
        <v>2410</v>
      </c>
      <c r="V32" s="40">
        <f t="shared" si="3"/>
        <v>653691.91860000009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4483791.3657600004</v>
      </c>
    </row>
    <row r="33" spans="1:29" s="10" customFormat="1">
      <c r="A33" s="43"/>
      <c r="B33" s="44" t="s">
        <v>107</v>
      </c>
      <c r="C33" s="37">
        <f t="shared" ref="C33:AC33" si="6">SUM(C9:C32)</f>
        <v>61027</v>
      </c>
      <c r="D33" s="38">
        <f t="shared" si="6"/>
        <v>20021549.27454</v>
      </c>
      <c r="E33" s="37">
        <f t="shared" si="6"/>
        <v>29072.719999999998</v>
      </c>
      <c r="F33" s="38">
        <f t="shared" si="6"/>
        <v>10240242.4140012</v>
      </c>
      <c r="G33" s="37">
        <f t="shared" si="6"/>
        <v>90099.720000000016</v>
      </c>
      <c r="H33" s="38">
        <f t="shared" si="6"/>
        <v>30261791.688541207</v>
      </c>
      <c r="I33" s="37">
        <f t="shared" si="6"/>
        <v>68178</v>
      </c>
      <c r="J33" s="38">
        <f t="shared" si="6"/>
        <v>23837961.782340001</v>
      </c>
      <c r="K33" s="37">
        <f t="shared" si="6"/>
        <v>13672.279999999999</v>
      </c>
      <c r="L33" s="38">
        <f t="shared" si="6"/>
        <v>5881282.3858067999</v>
      </c>
      <c r="M33" s="37">
        <f t="shared" si="6"/>
        <v>81850.28</v>
      </c>
      <c r="N33" s="38">
        <f t="shared" si="6"/>
        <v>29719244.1681468</v>
      </c>
      <c r="O33" s="37">
        <f t="shared" si="6"/>
        <v>171950</v>
      </c>
      <c r="P33" s="38">
        <f t="shared" si="6"/>
        <v>59981035.856688</v>
      </c>
      <c r="Q33" s="39">
        <f t="shared" si="6"/>
        <v>33445</v>
      </c>
      <c r="R33" s="40">
        <f t="shared" si="6"/>
        <v>12404750.822280003</v>
      </c>
      <c r="S33" s="39">
        <f t="shared" si="6"/>
        <v>11067</v>
      </c>
      <c r="T33" s="40">
        <f t="shared" si="6"/>
        <v>5883692.0416199993</v>
      </c>
      <c r="U33" s="39">
        <f t="shared" si="6"/>
        <v>44512</v>
      </c>
      <c r="V33" s="40">
        <f t="shared" si="6"/>
        <v>18288442.863900002</v>
      </c>
      <c r="W33" s="37">
        <f t="shared" si="6"/>
        <v>104049</v>
      </c>
      <c r="X33" s="38">
        <f t="shared" si="6"/>
        <v>87063547.475880012</v>
      </c>
      <c r="Y33" s="37">
        <f t="shared" si="6"/>
        <v>34532</v>
      </c>
      <c r="Z33" s="38">
        <f t="shared" si="6"/>
        <v>38130486.032880001</v>
      </c>
      <c r="AA33" s="37">
        <f t="shared" si="6"/>
        <v>138581</v>
      </c>
      <c r="AB33" s="38">
        <f t="shared" si="6"/>
        <v>125194033.50876001</v>
      </c>
      <c r="AC33" s="40">
        <f t="shared" si="6"/>
        <v>203463512.229348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150112</v>
      </c>
      <c r="G37" s="131" t="str">
        <f>VLOOKUP(F37,Списки!$A$1:$B$68,2,0)</f>
        <v>ГБУЗ " Моздокская ЦРБ"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0.91800000000000004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0</v>
      </c>
      <c r="D44" s="22">
        <f>C44*Тарифы!B4*$C$4</f>
        <v>0</v>
      </c>
      <c r="E44" s="23">
        <v>0</v>
      </c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7</v>
      </c>
      <c r="J44" s="24">
        <f>I44*Тарифы!D4*$C$4</f>
        <v>2795.9526000000005</v>
      </c>
      <c r="K44" s="23">
        <v>0</v>
      </c>
      <c r="L44" s="24">
        <f>K44*Тарифы!E4*$C$4</f>
        <v>0</v>
      </c>
      <c r="M44" s="37">
        <f>I44+K44</f>
        <v>7</v>
      </c>
      <c r="N44" s="38">
        <f>J44+L44</f>
        <v>2795.9526000000005</v>
      </c>
      <c r="O44" s="37">
        <f>G44+M44</f>
        <v>7</v>
      </c>
      <c r="P44" s="38">
        <f>H44+N44</f>
        <v>2795.9526000000005</v>
      </c>
      <c r="Q44" s="23">
        <v>8</v>
      </c>
      <c r="R44" s="24">
        <f>Q44*Тарифы!F4*$C$4</f>
        <v>3272.7067200000001</v>
      </c>
      <c r="S44" s="23">
        <v>0</v>
      </c>
      <c r="T44" s="24">
        <f>S44*Тарифы!G4*$C$4</f>
        <v>0</v>
      </c>
      <c r="U44" s="39">
        <f>Q44+S44</f>
        <v>8</v>
      </c>
      <c r="V44" s="40">
        <f>R44+T44</f>
        <v>3272.7067200000001</v>
      </c>
      <c r="W44" s="23">
        <v>83</v>
      </c>
      <c r="X44" s="24">
        <f>W44*Тарифы!H4*$C$4</f>
        <v>79876.456019999998</v>
      </c>
      <c r="Y44" s="23">
        <v>0</v>
      </c>
      <c r="Z44" s="24">
        <f>Y44*Тарифы!I4*$C$4</f>
        <v>0</v>
      </c>
      <c r="AA44" s="37">
        <f>W44+Y44</f>
        <v>83</v>
      </c>
      <c r="AB44" s="38">
        <f>X44+Z44</f>
        <v>79876.456019999998</v>
      </c>
      <c r="AC44" s="40">
        <f>P44+V44+AB44</f>
        <v>85945.115340000004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247</v>
      </c>
      <c r="F45" s="24">
        <f>E45*Тарифы!C5*$C$4</f>
        <v>105232.81860000001</v>
      </c>
      <c r="G45" s="37">
        <f t="shared" ref="G45:H67" si="7">C45+E45</f>
        <v>247</v>
      </c>
      <c r="H45" s="38">
        <f t="shared" si="7"/>
        <v>105232.81860000001</v>
      </c>
      <c r="I45" s="23">
        <v>0</v>
      </c>
      <c r="J45" s="24">
        <f>I45*Тарифы!D5*$C$4</f>
        <v>0</v>
      </c>
      <c r="K45" s="23">
        <v>82</v>
      </c>
      <c r="L45" s="24">
        <f>K45*Тарифы!E5*$C$4</f>
        <v>43669.865879999998</v>
      </c>
      <c r="M45" s="37">
        <f t="shared" ref="M45:N67" si="8">I45+K45</f>
        <v>82</v>
      </c>
      <c r="N45" s="38">
        <f t="shared" si="8"/>
        <v>43669.865879999998</v>
      </c>
      <c r="O45" s="37">
        <f t="shared" ref="O45:P67" si="9">G45+M45</f>
        <v>329</v>
      </c>
      <c r="P45" s="38">
        <f t="shared" si="9"/>
        <v>148902.68448</v>
      </c>
      <c r="Q45" s="23">
        <v>0</v>
      </c>
      <c r="R45" s="24">
        <f>Q45*Тарифы!F5*$C$4</f>
        <v>0</v>
      </c>
      <c r="S45" s="23">
        <v>171</v>
      </c>
      <c r="T45" s="24">
        <f>S45*Тарифы!G5*$C$4</f>
        <v>93271.618260000003</v>
      </c>
      <c r="U45" s="39">
        <f t="shared" ref="U45:V67" si="10">Q45+S45</f>
        <v>171</v>
      </c>
      <c r="V45" s="40">
        <f t="shared" si="10"/>
        <v>93271.618260000003</v>
      </c>
      <c r="W45" s="23">
        <v>0</v>
      </c>
      <c r="X45" s="24">
        <f>W45*Тарифы!H5*$C$4</f>
        <v>0</v>
      </c>
      <c r="Y45" s="23">
        <v>223</v>
      </c>
      <c r="Z45" s="24">
        <f>Y45*Тарифы!I5*$C$4</f>
        <v>257941.68713999999</v>
      </c>
      <c r="AA45" s="37">
        <f t="shared" ref="AA45:AB67" si="11">W45+Y45</f>
        <v>223</v>
      </c>
      <c r="AB45" s="38">
        <f t="shared" si="11"/>
        <v>257941.68713999999</v>
      </c>
      <c r="AC45" s="40">
        <f t="shared" ref="AC45:AC67" si="12">P45+V45+AB45</f>
        <v>500115.98988000001</v>
      </c>
    </row>
    <row r="46" spans="1:29">
      <c r="A46" s="41">
        <v>3</v>
      </c>
      <c r="B46" s="42" t="s">
        <v>70</v>
      </c>
      <c r="C46" s="21">
        <v>1173</v>
      </c>
      <c r="D46" s="22">
        <f>C46*Тарифы!B6*$C$4</f>
        <v>331389.5085</v>
      </c>
      <c r="E46" s="23">
        <v>0</v>
      </c>
      <c r="F46" s="24">
        <f>E46*Тарифы!C6*$C$4</f>
        <v>0</v>
      </c>
      <c r="G46" s="37">
        <f t="shared" si="7"/>
        <v>1173</v>
      </c>
      <c r="H46" s="38">
        <f t="shared" si="7"/>
        <v>331389.5085</v>
      </c>
      <c r="I46" s="23">
        <v>504</v>
      </c>
      <c r="J46" s="24">
        <f>I46*Тарифы!D6*$C$4</f>
        <v>177985.29168000002</v>
      </c>
      <c r="K46" s="23">
        <v>0</v>
      </c>
      <c r="L46" s="24">
        <f>K46*Тарифы!E6*$C$4</f>
        <v>0</v>
      </c>
      <c r="M46" s="37">
        <f t="shared" si="8"/>
        <v>504</v>
      </c>
      <c r="N46" s="38">
        <f t="shared" si="8"/>
        <v>177985.29168000002</v>
      </c>
      <c r="O46" s="37">
        <f t="shared" si="9"/>
        <v>1677</v>
      </c>
      <c r="P46" s="38">
        <f t="shared" si="9"/>
        <v>509374.80018000002</v>
      </c>
      <c r="Q46" s="23">
        <v>945</v>
      </c>
      <c r="R46" s="24">
        <f>Q46*Тарифы!F6*$C$4</f>
        <v>341798.94</v>
      </c>
      <c r="S46" s="23">
        <v>0</v>
      </c>
      <c r="T46" s="24">
        <f>S46*Тарифы!G6*$C$4</f>
        <v>0</v>
      </c>
      <c r="U46" s="39">
        <f t="shared" si="10"/>
        <v>945</v>
      </c>
      <c r="V46" s="40">
        <f t="shared" si="10"/>
        <v>341798.94</v>
      </c>
      <c r="W46" s="23">
        <v>563</v>
      </c>
      <c r="X46" s="24">
        <f>W46*Тарифы!H6*$C$4</f>
        <v>421989.79266000004</v>
      </c>
      <c r="Y46" s="23">
        <v>0</v>
      </c>
      <c r="Z46" s="24">
        <f>Y46*Тарифы!I6*$C$4</f>
        <v>0</v>
      </c>
      <c r="AA46" s="37">
        <f t="shared" si="11"/>
        <v>563</v>
      </c>
      <c r="AB46" s="38">
        <f t="shared" si="11"/>
        <v>421989.79266000004</v>
      </c>
      <c r="AC46" s="40">
        <f t="shared" si="12"/>
        <v>1273163.53284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64</v>
      </c>
      <c r="D51" s="22">
        <f>C51*Тарифы!B11*$C$4</f>
        <v>34616.678400000004</v>
      </c>
      <c r="E51" s="23">
        <v>0</v>
      </c>
      <c r="F51" s="24">
        <f>E51*Тарифы!C11*$C$4</f>
        <v>0</v>
      </c>
      <c r="G51" s="37">
        <f t="shared" si="7"/>
        <v>64</v>
      </c>
      <c r="H51" s="38">
        <f t="shared" si="7"/>
        <v>34616.678400000004</v>
      </c>
      <c r="I51" s="23">
        <v>56</v>
      </c>
      <c r="J51" s="24">
        <f>I51*Тарифы!D11*$C$4</f>
        <v>37861.991999999998</v>
      </c>
      <c r="K51" s="23">
        <v>5</v>
      </c>
      <c r="L51" s="24">
        <f>K51*Тарифы!E11*$C$4</f>
        <v>4636.3590000000004</v>
      </c>
      <c r="M51" s="37">
        <f t="shared" si="8"/>
        <v>61</v>
      </c>
      <c r="N51" s="38">
        <f t="shared" si="8"/>
        <v>42498.350999999995</v>
      </c>
      <c r="O51" s="37">
        <f t="shared" si="9"/>
        <v>125</v>
      </c>
      <c r="P51" s="38">
        <f t="shared" si="9"/>
        <v>77115.029399999999</v>
      </c>
      <c r="Q51" s="23">
        <v>8</v>
      </c>
      <c r="R51" s="24">
        <f>Q51*Тарифы!F11*$C$4</f>
        <v>5561.7580800000005</v>
      </c>
      <c r="S51" s="23">
        <v>0</v>
      </c>
      <c r="T51" s="24">
        <f>S51*Тарифы!G11*$C$4</f>
        <v>0</v>
      </c>
      <c r="U51" s="39">
        <f t="shared" si="10"/>
        <v>8</v>
      </c>
      <c r="V51" s="40">
        <f t="shared" si="10"/>
        <v>5561.7580800000005</v>
      </c>
      <c r="W51" s="23">
        <v>124</v>
      </c>
      <c r="X51" s="24">
        <f>W51*Тарифы!H11*$C$4</f>
        <v>161788.28328</v>
      </c>
      <c r="Y51" s="23">
        <v>0</v>
      </c>
      <c r="Z51" s="24">
        <f>Y51*Тарифы!I11*$C$4</f>
        <v>0</v>
      </c>
      <c r="AA51" s="37">
        <f t="shared" si="11"/>
        <v>124</v>
      </c>
      <c r="AB51" s="38">
        <f t="shared" si="11"/>
        <v>161788.28328</v>
      </c>
      <c r="AC51" s="40">
        <f t="shared" si="12"/>
        <v>244465.07076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28</v>
      </c>
      <c r="X52" s="24">
        <f>W52*Тарифы!H12*$C$4</f>
        <v>35755.549200000001</v>
      </c>
      <c r="Y52" s="23">
        <v>0</v>
      </c>
      <c r="Z52" s="24">
        <f>Y52*Тарифы!I12*$C$4</f>
        <v>0</v>
      </c>
      <c r="AA52" s="37">
        <f t="shared" si="11"/>
        <v>28</v>
      </c>
      <c r="AB52" s="38">
        <f t="shared" si="11"/>
        <v>35755.549200000001</v>
      </c>
      <c r="AC52" s="40">
        <f t="shared" si="12"/>
        <v>35755.549200000001</v>
      </c>
    </row>
    <row r="53" spans="1:29">
      <c r="A53" s="41">
        <v>10</v>
      </c>
      <c r="B53" s="42" t="s">
        <v>77</v>
      </c>
      <c r="C53" s="21">
        <v>0</v>
      </c>
      <c r="D53" s="22">
        <f>C53*Тарифы!B13*$C$4</f>
        <v>0</v>
      </c>
      <c r="E53" s="23">
        <v>5.6</v>
      </c>
      <c r="F53" s="24">
        <f>E53*Тарифы!C13*$C$4</f>
        <v>1983.4234559999998</v>
      </c>
      <c r="G53" s="37">
        <f t="shared" si="7"/>
        <v>5.6</v>
      </c>
      <c r="H53" s="38">
        <f t="shared" si="7"/>
        <v>1983.4234559999998</v>
      </c>
      <c r="I53" s="23">
        <v>154</v>
      </c>
      <c r="J53" s="24">
        <f>I53*Тарифы!D13*$C$4</f>
        <v>63481.682880000008</v>
      </c>
      <c r="K53" s="23">
        <v>1.4</v>
      </c>
      <c r="L53" s="24">
        <f>K53*Тарифы!E13*$C$4</f>
        <v>619.82625599999994</v>
      </c>
      <c r="M53" s="37">
        <f t="shared" si="8"/>
        <v>155.4</v>
      </c>
      <c r="N53" s="38">
        <f t="shared" si="8"/>
        <v>64101.509136000008</v>
      </c>
      <c r="O53" s="37">
        <f t="shared" si="9"/>
        <v>161</v>
      </c>
      <c r="P53" s="38">
        <f t="shared" si="9"/>
        <v>66084.932592000012</v>
      </c>
      <c r="Q53" s="23">
        <v>8</v>
      </c>
      <c r="R53" s="24">
        <f>Q53*Тарифы!F13*$C$4</f>
        <v>3377.5790400000005</v>
      </c>
      <c r="S53" s="23">
        <v>0</v>
      </c>
      <c r="T53" s="24">
        <f>S53*Тарифы!G13*$C$4</f>
        <v>0</v>
      </c>
      <c r="U53" s="39">
        <f t="shared" si="10"/>
        <v>8</v>
      </c>
      <c r="V53" s="40">
        <f t="shared" si="10"/>
        <v>3377.5790400000005</v>
      </c>
      <c r="W53" s="23">
        <v>228</v>
      </c>
      <c r="X53" s="24">
        <f>W53*Тарифы!H13*$C$4</f>
        <v>213090.30936000001</v>
      </c>
      <c r="Y53" s="23">
        <v>28</v>
      </c>
      <c r="Z53" s="24">
        <f>Y53*Тарифы!I13*$C$4</f>
        <v>27982.659600000006</v>
      </c>
      <c r="AA53" s="37">
        <f t="shared" si="11"/>
        <v>256</v>
      </c>
      <c r="AB53" s="38">
        <f t="shared" si="11"/>
        <v>241072.96896000003</v>
      </c>
      <c r="AC53" s="40">
        <f t="shared" si="12"/>
        <v>310535.48059200007</v>
      </c>
    </row>
    <row r="54" spans="1:29">
      <c r="A54" s="41">
        <v>11</v>
      </c>
      <c r="B54" s="42" t="s">
        <v>78</v>
      </c>
      <c r="C54" s="21">
        <v>0</v>
      </c>
      <c r="D54" s="22">
        <f>C54*Тарифы!B14*$C$4</f>
        <v>0</v>
      </c>
      <c r="E54" s="23">
        <v>0</v>
      </c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3</v>
      </c>
      <c r="J54" s="24">
        <f>I54*Тарифы!D14*$C$4</f>
        <v>1586.0285999999999</v>
      </c>
      <c r="K54" s="23">
        <v>0</v>
      </c>
      <c r="L54" s="24">
        <f>K54*Тарифы!E14*$C$4</f>
        <v>0</v>
      </c>
      <c r="M54" s="37">
        <f t="shared" si="8"/>
        <v>3</v>
      </c>
      <c r="N54" s="38">
        <f t="shared" si="8"/>
        <v>1586.0285999999999</v>
      </c>
      <c r="O54" s="37">
        <f t="shared" si="9"/>
        <v>3</v>
      </c>
      <c r="P54" s="38">
        <f t="shared" si="9"/>
        <v>1586.0285999999999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213</v>
      </c>
      <c r="X54" s="24">
        <f>W54*Тарифы!H14*$C$4</f>
        <v>206955.14094000001</v>
      </c>
      <c r="Y54" s="23">
        <v>0</v>
      </c>
      <c r="Z54" s="24">
        <f>Y54*Тарифы!I14*$C$4</f>
        <v>0</v>
      </c>
      <c r="AA54" s="37">
        <f t="shared" si="11"/>
        <v>213</v>
      </c>
      <c r="AB54" s="38">
        <f t="shared" si="11"/>
        <v>206955.14094000001</v>
      </c>
      <c r="AC54" s="40">
        <f t="shared" si="12"/>
        <v>208541.16954</v>
      </c>
    </row>
    <row r="55" spans="1:29">
      <c r="A55" s="41">
        <v>12</v>
      </c>
      <c r="B55" s="42" t="s">
        <v>79</v>
      </c>
      <c r="C55" s="21">
        <v>59</v>
      </c>
      <c r="D55" s="22">
        <f>C55*Тарифы!B15*$C$4</f>
        <v>17745.63768</v>
      </c>
      <c r="E55" s="23">
        <v>78.319999999999993</v>
      </c>
      <c r="F55" s="24">
        <f>E55*Тарифы!C15*$C$4</f>
        <v>23652.206107200003</v>
      </c>
      <c r="G55" s="37">
        <f t="shared" si="7"/>
        <v>137.32</v>
      </c>
      <c r="H55" s="38">
        <f t="shared" si="7"/>
        <v>41397.843787200007</v>
      </c>
      <c r="I55" s="23">
        <v>63</v>
      </c>
      <c r="J55" s="24">
        <f>I55*Тарифы!D15*$C$4</f>
        <v>23685.914700000001</v>
      </c>
      <c r="K55" s="23">
        <v>9.68</v>
      </c>
      <c r="L55" s="24">
        <f>K55*Тарифы!E15*$C$4</f>
        <v>3654.1107503999997</v>
      </c>
      <c r="M55" s="37">
        <f t="shared" si="8"/>
        <v>72.680000000000007</v>
      </c>
      <c r="N55" s="38">
        <f t="shared" si="8"/>
        <v>27340.0254504</v>
      </c>
      <c r="O55" s="37">
        <f t="shared" si="9"/>
        <v>210</v>
      </c>
      <c r="P55" s="38">
        <f t="shared" si="9"/>
        <v>68737.869237600011</v>
      </c>
      <c r="Q55" s="23">
        <v>8</v>
      </c>
      <c r="R55" s="24">
        <f>Q55*Тарифы!F15*$C$4</f>
        <v>3080.5876800000005</v>
      </c>
      <c r="S55" s="23">
        <v>0</v>
      </c>
      <c r="T55" s="24">
        <f>S55*Тарифы!G15*$C$4</f>
        <v>0</v>
      </c>
      <c r="U55" s="39">
        <f t="shared" si="10"/>
        <v>8</v>
      </c>
      <c r="V55" s="40">
        <f t="shared" si="10"/>
        <v>3080.5876800000005</v>
      </c>
      <c r="W55" s="23">
        <v>262</v>
      </c>
      <c r="X55" s="24">
        <f>W55*Тарифы!H15*$C$4</f>
        <v>230320.52676000001</v>
      </c>
      <c r="Y55" s="23">
        <v>80</v>
      </c>
      <c r="Z55" s="24">
        <f>Y55*Тарифы!I15*$C$4</f>
        <v>70326.878400000001</v>
      </c>
      <c r="AA55" s="37">
        <f t="shared" si="11"/>
        <v>342</v>
      </c>
      <c r="AB55" s="38">
        <f t="shared" si="11"/>
        <v>300647.40516000002</v>
      </c>
      <c r="AC55" s="40">
        <f t="shared" si="12"/>
        <v>372465.86207760003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>
        <v>0</v>
      </c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61</v>
      </c>
      <c r="J56" s="24">
        <f>I56*Тарифы!D16*$C$4</f>
        <v>22933.980899999999</v>
      </c>
      <c r="K56" s="23">
        <v>29</v>
      </c>
      <c r="L56" s="24">
        <f>K56*Тарифы!E16*$C$4</f>
        <v>10947.232620000001</v>
      </c>
      <c r="M56" s="37">
        <f t="shared" si="8"/>
        <v>90</v>
      </c>
      <c r="N56" s="38">
        <f t="shared" si="8"/>
        <v>33881.213519999998</v>
      </c>
      <c r="O56" s="37">
        <f t="shared" si="9"/>
        <v>90</v>
      </c>
      <c r="P56" s="38">
        <f t="shared" si="9"/>
        <v>33881.213519999998</v>
      </c>
      <c r="Q56" s="23">
        <v>0</v>
      </c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218</v>
      </c>
      <c r="X56" s="24">
        <f>W56*Тарифы!H16*$C$4</f>
        <v>191640.74364000003</v>
      </c>
      <c r="Y56" s="23">
        <v>50</v>
      </c>
      <c r="Z56" s="24">
        <f>Y56*Тарифы!I16*$C$4</f>
        <v>43954.298999999999</v>
      </c>
      <c r="AA56" s="37">
        <f t="shared" si="11"/>
        <v>268</v>
      </c>
      <c r="AB56" s="38">
        <f t="shared" si="11"/>
        <v>235595.04264000003</v>
      </c>
      <c r="AC56" s="40">
        <f t="shared" si="12"/>
        <v>269476.25616000005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96</v>
      </c>
      <c r="J60" s="24">
        <f>I60*Тарифы!D20*$C$4</f>
        <v>36092.822400000005</v>
      </c>
      <c r="K60" s="23">
        <v>0</v>
      </c>
      <c r="L60" s="24">
        <f>K60*Тарифы!E20*$C$4</f>
        <v>0</v>
      </c>
      <c r="M60" s="37">
        <f t="shared" si="8"/>
        <v>96</v>
      </c>
      <c r="N60" s="38">
        <f t="shared" si="8"/>
        <v>36092.822400000005</v>
      </c>
      <c r="O60" s="37">
        <f t="shared" si="9"/>
        <v>96</v>
      </c>
      <c r="P60" s="38">
        <f t="shared" si="9"/>
        <v>36092.822400000005</v>
      </c>
      <c r="Q60" s="23">
        <v>8</v>
      </c>
      <c r="R60" s="24">
        <f>Q60*Тарифы!F20*$C$4</f>
        <v>3080.5876800000005</v>
      </c>
      <c r="S60" s="23">
        <v>0</v>
      </c>
      <c r="T60" s="24">
        <f>S60*Тарифы!G20*$C$4</f>
        <v>0</v>
      </c>
      <c r="U60" s="39">
        <f t="shared" si="10"/>
        <v>8</v>
      </c>
      <c r="V60" s="40">
        <f t="shared" si="10"/>
        <v>3080.5876800000005</v>
      </c>
      <c r="W60" s="23">
        <v>120</v>
      </c>
      <c r="X60" s="24">
        <f>W60*Тарифы!H20*$C$4</f>
        <v>105490.31759999999</v>
      </c>
      <c r="Y60" s="23">
        <v>0</v>
      </c>
      <c r="Z60" s="24">
        <f>Y60*Тарифы!I20*$C$4</f>
        <v>0</v>
      </c>
      <c r="AA60" s="37">
        <f t="shared" si="11"/>
        <v>120</v>
      </c>
      <c r="AB60" s="38">
        <f t="shared" si="11"/>
        <v>105490.31759999999</v>
      </c>
      <c r="AC60" s="40">
        <f t="shared" si="12"/>
        <v>144663.72768000001</v>
      </c>
    </row>
    <row r="61" spans="1:29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>
        <v>0</v>
      </c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35</v>
      </c>
      <c r="J61" s="24">
        <f>I61*Тарифы!D21*$C$4</f>
        <v>10549.564200000001</v>
      </c>
      <c r="K61" s="23">
        <v>11</v>
      </c>
      <c r="L61" s="24">
        <f>K61*Тарифы!E21*$C$4</f>
        <v>4172.8975200000004</v>
      </c>
      <c r="M61" s="37">
        <f t="shared" si="8"/>
        <v>46</v>
      </c>
      <c r="N61" s="38">
        <f t="shared" si="8"/>
        <v>14722.461720000001</v>
      </c>
      <c r="O61" s="37">
        <f t="shared" si="9"/>
        <v>46</v>
      </c>
      <c r="P61" s="38">
        <f t="shared" si="9"/>
        <v>14722.461720000001</v>
      </c>
      <c r="Q61" s="23">
        <v>8</v>
      </c>
      <c r="R61" s="24">
        <f>Q61*Тарифы!F21*$C$4</f>
        <v>2469.64032</v>
      </c>
      <c r="S61" s="23">
        <v>0</v>
      </c>
      <c r="T61" s="24">
        <f>S61*Тарифы!G21*$C$4</f>
        <v>0</v>
      </c>
      <c r="U61" s="39">
        <f t="shared" si="10"/>
        <v>8</v>
      </c>
      <c r="V61" s="40">
        <f t="shared" si="10"/>
        <v>2469.64032</v>
      </c>
      <c r="W61" s="23">
        <v>212</v>
      </c>
      <c r="X61" s="24">
        <f>W61*Тарифы!H21*$C$4</f>
        <v>129476.07863999999</v>
      </c>
      <c r="Y61" s="23">
        <v>0</v>
      </c>
      <c r="Z61" s="24">
        <f>Y61*Тарифы!I21*$C$4</f>
        <v>0</v>
      </c>
      <c r="AA61" s="37">
        <f t="shared" si="11"/>
        <v>212</v>
      </c>
      <c r="AB61" s="38">
        <f t="shared" si="11"/>
        <v>129476.07863999999</v>
      </c>
      <c r="AC61" s="40">
        <f t="shared" si="12"/>
        <v>146668.18067999999</v>
      </c>
    </row>
    <row r="62" spans="1:29">
      <c r="A62" s="41">
        <v>19</v>
      </c>
      <c r="B62" s="42" t="s">
        <v>86</v>
      </c>
      <c r="C62" s="21">
        <v>495</v>
      </c>
      <c r="D62" s="22">
        <f>C62*Тарифы!B22*$C$4</f>
        <v>196177.88520000002</v>
      </c>
      <c r="E62" s="23">
        <v>0</v>
      </c>
      <c r="F62" s="24">
        <f>E62*Тарифы!C22*$C$4</f>
        <v>0</v>
      </c>
      <c r="G62" s="37">
        <f t="shared" si="7"/>
        <v>495</v>
      </c>
      <c r="H62" s="38">
        <f t="shared" si="7"/>
        <v>196177.88520000002</v>
      </c>
      <c r="I62" s="23">
        <v>148</v>
      </c>
      <c r="J62" s="24">
        <f>I62*Тарифы!D22*$C$4</f>
        <v>73319.007599999997</v>
      </c>
      <c r="K62" s="23">
        <v>7</v>
      </c>
      <c r="L62" s="24">
        <f>K62*Тарифы!E22*$C$4</f>
        <v>2767.3568999999998</v>
      </c>
      <c r="M62" s="37">
        <f t="shared" si="8"/>
        <v>155</v>
      </c>
      <c r="N62" s="38">
        <f t="shared" si="8"/>
        <v>76086.364499999996</v>
      </c>
      <c r="O62" s="37">
        <f t="shared" si="9"/>
        <v>650</v>
      </c>
      <c r="P62" s="38">
        <f t="shared" si="9"/>
        <v>272264.24970000004</v>
      </c>
      <c r="Q62" s="23">
        <v>8</v>
      </c>
      <c r="R62" s="24">
        <f>Q62*Тарифы!F22*$C$4</f>
        <v>4059.1756800000003</v>
      </c>
      <c r="S62" s="23">
        <v>0</v>
      </c>
      <c r="T62" s="24">
        <f>S62*Тарифы!G22*$C$4</f>
        <v>0</v>
      </c>
      <c r="U62" s="39">
        <f t="shared" si="10"/>
        <v>8</v>
      </c>
      <c r="V62" s="40">
        <f t="shared" si="10"/>
        <v>4059.1756800000003</v>
      </c>
      <c r="W62" s="23">
        <v>262</v>
      </c>
      <c r="X62" s="24">
        <f>W62*Тарифы!H22*$C$4</f>
        <v>378211.41000000003</v>
      </c>
      <c r="Y62" s="23">
        <v>0</v>
      </c>
      <c r="Z62" s="24">
        <f>Y62*Тарифы!I22*$C$4</f>
        <v>0</v>
      </c>
      <c r="AA62" s="37">
        <f t="shared" si="11"/>
        <v>262</v>
      </c>
      <c r="AB62" s="38">
        <f t="shared" si="11"/>
        <v>378211.41000000003</v>
      </c>
      <c r="AC62" s="40">
        <f t="shared" si="12"/>
        <v>654534.83538000006</v>
      </c>
    </row>
    <row r="63" spans="1:29">
      <c r="A63" s="41">
        <v>20</v>
      </c>
      <c r="B63" s="42" t="s">
        <v>87</v>
      </c>
      <c r="C63" s="23">
        <v>0</v>
      </c>
      <c r="D63" s="22">
        <f>C63*Тарифы!B23*$C$4</f>
        <v>0</v>
      </c>
      <c r="E63" s="23">
        <v>70.680000000000007</v>
      </c>
      <c r="F63" s="24">
        <f>E63*Тарифы!C23*$C$4</f>
        <v>16963.335705600002</v>
      </c>
      <c r="G63" s="37">
        <f t="shared" si="7"/>
        <v>70.680000000000007</v>
      </c>
      <c r="H63" s="38">
        <f t="shared" si="7"/>
        <v>16963.335705600002</v>
      </c>
      <c r="I63" s="23">
        <v>146</v>
      </c>
      <c r="J63" s="24">
        <f>I63*Тарифы!D23*$C$4</f>
        <v>42360.88968</v>
      </c>
      <c r="K63" s="23">
        <v>5.32</v>
      </c>
      <c r="L63" s="24">
        <f>K63*Тарифы!E23*$C$4</f>
        <v>1596.0127680000003</v>
      </c>
      <c r="M63" s="37">
        <f t="shared" si="8"/>
        <v>151.32</v>
      </c>
      <c r="N63" s="38">
        <f t="shared" si="8"/>
        <v>43956.902448000001</v>
      </c>
      <c r="O63" s="37">
        <f t="shared" si="9"/>
        <v>222</v>
      </c>
      <c r="P63" s="38">
        <f t="shared" si="9"/>
        <v>60920.238153600003</v>
      </c>
      <c r="Q63" s="23">
        <v>8</v>
      </c>
      <c r="R63" s="24">
        <f>Q63*Тарифы!F23*$C$4</f>
        <v>2377.3262399999999</v>
      </c>
      <c r="S63" s="23">
        <v>0</v>
      </c>
      <c r="T63" s="24">
        <f>S63*Тарифы!G23*$C$4</f>
        <v>0</v>
      </c>
      <c r="U63" s="39">
        <f t="shared" si="10"/>
        <v>8</v>
      </c>
      <c r="V63" s="40">
        <f t="shared" si="10"/>
        <v>2377.3262399999999</v>
      </c>
      <c r="W63" s="23">
        <v>212</v>
      </c>
      <c r="X63" s="24">
        <f>W63*Тарифы!H23*$C$4</f>
        <v>194213.14488000001</v>
      </c>
      <c r="Y63" s="23">
        <v>50</v>
      </c>
      <c r="Z63" s="24">
        <f>Y63*Тарифы!I23*$C$4</f>
        <v>47193.003000000004</v>
      </c>
      <c r="AA63" s="37">
        <f t="shared" si="11"/>
        <v>262</v>
      </c>
      <c r="AB63" s="38">
        <f t="shared" si="11"/>
        <v>241406.14788</v>
      </c>
      <c r="AC63" s="40">
        <f t="shared" si="12"/>
        <v>304703.71227359999</v>
      </c>
    </row>
    <row r="64" spans="1:29">
      <c r="A64" s="41">
        <v>21</v>
      </c>
      <c r="B64" s="42" t="s">
        <v>88</v>
      </c>
      <c r="C64" s="23">
        <v>0</v>
      </c>
      <c r="D64" s="22">
        <f>C64*Тарифы!B24*$C$4</f>
        <v>0</v>
      </c>
      <c r="E64" s="23">
        <v>10.78</v>
      </c>
      <c r="F64" s="24">
        <f>E64*Тарифы!C24*$C$4</f>
        <v>2789.4957551999996</v>
      </c>
      <c r="G64" s="37">
        <f t="shared" si="7"/>
        <v>10.78</v>
      </c>
      <c r="H64" s="38">
        <f t="shared" si="7"/>
        <v>2789.4957551999996</v>
      </c>
      <c r="I64" s="23">
        <v>85</v>
      </c>
      <c r="J64" s="24">
        <f>I64*Тарифы!D24*$C$4</f>
        <v>19675.264500000001</v>
      </c>
      <c r="K64" s="23">
        <v>3.22</v>
      </c>
      <c r="L64" s="24">
        <f>K64*Тарифы!E24*$C$4</f>
        <v>1041.5325060000002</v>
      </c>
      <c r="M64" s="37">
        <f t="shared" si="8"/>
        <v>88.22</v>
      </c>
      <c r="N64" s="38">
        <f t="shared" si="8"/>
        <v>20716.797006000001</v>
      </c>
      <c r="O64" s="37">
        <f t="shared" si="9"/>
        <v>99</v>
      </c>
      <c r="P64" s="38">
        <f t="shared" si="9"/>
        <v>23506.292761199998</v>
      </c>
      <c r="Q64" s="23">
        <v>8</v>
      </c>
      <c r="R64" s="24">
        <f>Q64*Тарифы!F24*$C$4</f>
        <v>1896.6614400000001</v>
      </c>
      <c r="S64" s="23">
        <v>0</v>
      </c>
      <c r="T64" s="24">
        <f>S64*Тарифы!G24*$C$4</f>
        <v>0</v>
      </c>
      <c r="U64" s="39">
        <f t="shared" si="10"/>
        <v>8</v>
      </c>
      <c r="V64" s="40">
        <f t="shared" si="10"/>
        <v>1896.6614400000001</v>
      </c>
      <c r="W64" s="23">
        <v>136</v>
      </c>
      <c r="X64" s="24">
        <f>W64*Тарифы!H24*$C$4</f>
        <v>91869.400800000003</v>
      </c>
      <c r="Y64" s="23">
        <v>28</v>
      </c>
      <c r="Z64" s="24">
        <f>Y64*Тарифы!I24*$C$4</f>
        <v>26428.081680000003</v>
      </c>
      <c r="AA64" s="37">
        <f t="shared" si="11"/>
        <v>164</v>
      </c>
      <c r="AB64" s="38">
        <f t="shared" si="11"/>
        <v>118297.48248000001</v>
      </c>
      <c r="AC64" s="40">
        <f t="shared" si="12"/>
        <v>143700.43668119999</v>
      </c>
    </row>
    <row r="65" spans="1:29">
      <c r="A65" s="41">
        <v>22</v>
      </c>
      <c r="B65" s="42" t="s">
        <v>89</v>
      </c>
      <c r="C65" s="23">
        <v>0</v>
      </c>
      <c r="D65" s="22">
        <f>C65*Тарифы!B25*$C$4</f>
        <v>0</v>
      </c>
      <c r="E65" s="23">
        <v>73.8</v>
      </c>
      <c r="F65" s="24">
        <f>E65*Тарифы!C25*$C$4</f>
        <v>21731.654267999998</v>
      </c>
      <c r="G65" s="37">
        <f t="shared" si="7"/>
        <v>73.8</v>
      </c>
      <c r="H65" s="38">
        <f t="shared" si="7"/>
        <v>21731.654267999998</v>
      </c>
      <c r="I65" s="23">
        <v>128</v>
      </c>
      <c r="J65" s="24">
        <f>I65*Тарифы!D25*$C$4</f>
        <v>35879.846400000002</v>
      </c>
      <c r="K65" s="23">
        <v>16.2</v>
      </c>
      <c r="L65" s="24">
        <f>K65*Тарифы!E25*$C$4</f>
        <v>5962.9167360000001</v>
      </c>
      <c r="M65" s="37">
        <f t="shared" si="8"/>
        <v>144.19999999999999</v>
      </c>
      <c r="N65" s="38">
        <f t="shared" si="8"/>
        <v>41842.763136000001</v>
      </c>
      <c r="O65" s="37">
        <f t="shared" si="9"/>
        <v>218</v>
      </c>
      <c r="P65" s="38">
        <f t="shared" si="9"/>
        <v>63574.417404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128</v>
      </c>
      <c r="X65" s="24">
        <f>W65*Тарифы!H25*$C$4</f>
        <v>116076.32640000001</v>
      </c>
      <c r="Y65" s="23">
        <v>70</v>
      </c>
      <c r="Z65" s="24">
        <f>Y65*Тарифы!I25*$C$4</f>
        <v>82911.464999999997</v>
      </c>
      <c r="AA65" s="37">
        <f t="shared" si="11"/>
        <v>198</v>
      </c>
      <c r="AB65" s="38">
        <f t="shared" si="11"/>
        <v>198987.79139999999</v>
      </c>
      <c r="AC65" s="40">
        <f t="shared" si="12"/>
        <v>262562.20880399999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171</v>
      </c>
      <c r="D67" s="22">
        <f>C67*Тарифы!B27*$C$4</f>
        <v>36228.952619999996</v>
      </c>
      <c r="E67" s="23">
        <v>0</v>
      </c>
      <c r="F67" s="24">
        <f>E67*Тарифы!C27*$C$4</f>
        <v>0</v>
      </c>
      <c r="G67" s="37">
        <f t="shared" si="7"/>
        <v>171</v>
      </c>
      <c r="H67" s="38">
        <f t="shared" si="7"/>
        <v>36228.952619999996</v>
      </c>
      <c r="I67" s="23">
        <v>461</v>
      </c>
      <c r="J67" s="24">
        <f>I67*Тарифы!D27*$C$4</f>
        <v>97669.866420000006</v>
      </c>
      <c r="K67" s="23">
        <v>0</v>
      </c>
      <c r="L67" s="24">
        <f>K67*Тарифы!E27*$C$4</f>
        <v>0</v>
      </c>
      <c r="M67" s="37">
        <f t="shared" si="8"/>
        <v>461</v>
      </c>
      <c r="N67" s="38">
        <f t="shared" si="8"/>
        <v>97669.866420000006</v>
      </c>
      <c r="O67" s="37">
        <f t="shared" si="9"/>
        <v>632</v>
      </c>
      <c r="P67" s="38">
        <f t="shared" si="9"/>
        <v>133898.81904</v>
      </c>
      <c r="Q67" s="23">
        <v>0</v>
      </c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300</v>
      </c>
      <c r="X67" s="24">
        <f>W67*Тарифы!H27*$C$4</f>
        <v>169340.70600000001</v>
      </c>
      <c r="Y67" s="23">
        <v>0</v>
      </c>
      <c r="Z67" s="24">
        <f>Y67*Тарифы!I27*$C$4</f>
        <v>0</v>
      </c>
      <c r="AA67" s="37">
        <f t="shared" si="11"/>
        <v>300</v>
      </c>
      <c r="AB67" s="38">
        <f t="shared" si="11"/>
        <v>169340.70600000001</v>
      </c>
      <c r="AC67" s="40">
        <f t="shared" si="12"/>
        <v>303239.52503999998</v>
      </c>
    </row>
    <row r="68" spans="1:29" s="10" customFormat="1">
      <c r="A68" s="43"/>
      <c r="B68" s="44" t="s">
        <v>107</v>
      </c>
      <c r="C68" s="37">
        <f t="shared" ref="C68:AC68" si="13">SUM(C44:C67)</f>
        <v>1962</v>
      </c>
      <c r="D68" s="38">
        <f t="shared" si="13"/>
        <v>616158.66239999991</v>
      </c>
      <c r="E68" s="37">
        <f t="shared" si="13"/>
        <v>486.17999999999995</v>
      </c>
      <c r="F68" s="38">
        <f t="shared" si="13"/>
        <v>172352.93389200006</v>
      </c>
      <c r="G68" s="37">
        <f t="shared" si="13"/>
        <v>2448.1800000000003</v>
      </c>
      <c r="H68" s="38">
        <f t="shared" si="13"/>
        <v>788511.59629200003</v>
      </c>
      <c r="I68" s="37">
        <f t="shared" si="13"/>
        <v>1947</v>
      </c>
      <c r="J68" s="38">
        <f t="shared" si="13"/>
        <v>645878.10456000012</v>
      </c>
      <c r="K68" s="37">
        <f t="shared" si="13"/>
        <v>169.82</v>
      </c>
      <c r="L68" s="38">
        <f t="shared" si="13"/>
        <v>79068.1109364</v>
      </c>
      <c r="M68" s="37">
        <f t="shared" si="13"/>
        <v>2116.8199999999997</v>
      </c>
      <c r="N68" s="38">
        <f t="shared" si="13"/>
        <v>724946.21549640014</v>
      </c>
      <c r="O68" s="37">
        <f t="shared" si="13"/>
        <v>4565</v>
      </c>
      <c r="P68" s="38">
        <f t="shared" si="13"/>
        <v>1513457.8117883999</v>
      </c>
      <c r="Q68" s="39">
        <f t="shared" si="13"/>
        <v>1017</v>
      </c>
      <c r="R68" s="40">
        <f t="shared" si="13"/>
        <v>370974.96288000001</v>
      </c>
      <c r="S68" s="39">
        <f t="shared" si="13"/>
        <v>171</v>
      </c>
      <c r="T68" s="40">
        <f t="shared" si="13"/>
        <v>93271.618260000003</v>
      </c>
      <c r="U68" s="39">
        <f t="shared" si="13"/>
        <v>1188</v>
      </c>
      <c r="V68" s="40">
        <f t="shared" si="13"/>
        <v>464246.58113999997</v>
      </c>
      <c r="W68" s="37">
        <f t="shared" si="13"/>
        <v>3089</v>
      </c>
      <c r="X68" s="38">
        <f t="shared" si="13"/>
        <v>2726094.1861800002</v>
      </c>
      <c r="Y68" s="37">
        <f t="shared" si="13"/>
        <v>529</v>
      </c>
      <c r="Z68" s="38">
        <f t="shared" si="13"/>
        <v>556738.07382000005</v>
      </c>
      <c r="AA68" s="37">
        <f t="shared" si="13"/>
        <v>3618</v>
      </c>
      <c r="AB68" s="38">
        <f t="shared" si="13"/>
        <v>3282832.2600000007</v>
      </c>
      <c r="AC68" s="40">
        <f t="shared" si="13"/>
        <v>5260536.6529283989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150112</v>
      </c>
      <c r="G72" s="131" t="str">
        <f>VLOOKUP(F72,Списки!$A$1:$B$68,2,0)</f>
        <v>ГБУЗ " Моздокская ЦРБ"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0.91800000000000004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555.12</v>
      </c>
      <c r="F79" s="24">
        <f>F9+F44</f>
        <v>189387.80346239998</v>
      </c>
      <c r="G79" s="37">
        <f>C79+E79</f>
        <v>555.12</v>
      </c>
      <c r="H79" s="38">
        <f>D79+F79</f>
        <v>189387.80346239998</v>
      </c>
      <c r="I79" s="23">
        <f>I9+I44</f>
        <v>1897</v>
      </c>
      <c r="J79" s="24">
        <f>J9+J44</f>
        <v>757703.15460000001</v>
      </c>
      <c r="K79" s="23">
        <f>K9+K44</f>
        <v>215.88</v>
      </c>
      <c r="L79" s="24">
        <f>L9+L44</f>
        <v>92063.515572000004</v>
      </c>
      <c r="M79" s="37">
        <f>I79+K79</f>
        <v>2112.88</v>
      </c>
      <c r="N79" s="38">
        <f>J79+L79</f>
        <v>849766.67017200007</v>
      </c>
      <c r="O79" s="37">
        <f>G79+M79</f>
        <v>2668</v>
      </c>
      <c r="P79" s="38">
        <f>H79+N79</f>
        <v>1039154.4736344001</v>
      </c>
      <c r="Q79" s="23">
        <f>Q9+Q44</f>
        <v>119</v>
      </c>
      <c r="R79" s="24">
        <f>R9+R44</f>
        <v>48681.512460000005</v>
      </c>
      <c r="S79" s="23">
        <f>S9+S44</f>
        <v>30</v>
      </c>
      <c r="T79" s="24">
        <f>T9+T44</f>
        <v>13103.532000000001</v>
      </c>
      <c r="U79" s="39">
        <f>Q79+S79</f>
        <v>149</v>
      </c>
      <c r="V79" s="40">
        <f>R79+T79</f>
        <v>61785.044460000005</v>
      </c>
      <c r="W79" s="23">
        <f>W9+W44</f>
        <v>2579</v>
      </c>
      <c r="X79" s="24">
        <f>X9+X44</f>
        <v>2481944.3382599996</v>
      </c>
      <c r="Y79" s="23">
        <f>Y9+Y44</f>
        <v>0</v>
      </c>
      <c r="Z79" s="24">
        <f>Z9+Z44</f>
        <v>0</v>
      </c>
      <c r="AA79" s="37">
        <f>W79+Y79</f>
        <v>2579</v>
      </c>
      <c r="AB79" s="38">
        <f>X79+Z79</f>
        <v>2481944.3382599996</v>
      </c>
      <c r="AC79" s="40">
        <f>P79+V79+AB79</f>
        <v>3582883.8563543996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15881</v>
      </c>
      <c r="F80" s="24">
        <f t="shared" si="14"/>
        <v>6766001.5878000008</v>
      </c>
      <c r="G80" s="37">
        <f t="shared" ref="G80:H102" si="15">C80+E80</f>
        <v>15881</v>
      </c>
      <c r="H80" s="38">
        <f t="shared" si="15"/>
        <v>6766001.5878000008</v>
      </c>
      <c r="I80" s="23">
        <f t="shared" ref="I80:L95" si="16">I10+I45</f>
        <v>0</v>
      </c>
      <c r="J80" s="24">
        <f t="shared" si="16"/>
        <v>0</v>
      </c>
      <c r="K80" s="23">
        <f t="shared" si="16"/>
        <v>5304</v>
      </c>
      <c r="L80" s="24">
        <f t="shared" si="16"/>
        <v>2824694.73936</v>
      </c>
      <c r="M80" s="37">
        <f t="shared" ref="M80:N102" si="17">I80+K80</f>
        <v>5304</v>
      </c>
      <c r="N80" s="38">
        <f t="shared" si="17"/>
        <v>2824694.73936</v>
      </c>
      <c r="O80" s="37">
        <f t="shared" ref="O80:P102" si="18">G80+M80</f>
        <v>21185</v>
      </c>
      <c r="P80" s="38">
        <f t="shared" si="18"/>
        <v>9590696.3271600008</v>
      </c>
      <c r="Q80" s="23">
        <f t="shared" ref="Q80:T95" si="19">Q10+Q45</f>
        <v>0</v>
      </c>
      <c r="R80" s="24">
        <f t="shared" si="19"/>
        <v>0</v>
      </c>
      <c r="S80" s="23">
        <f t="shared" si="19"/>
        <v>10573</v>
      </c>
      <c r="T80" s="24">
        <f t="shared" si="19"/>
        <v>5767022.3383799996</v>
      </c>
      <c r="U80" s="39">
        <f t="shared" ref="U80:V102" si="20">Q80+S80</f>
        <v>10573</v>
      </c>
      <c r="V80" s="40">
        <f t="shared" si="20"/>
        <v>5767022.3383799996</v>
      </c>
      <c r="W80" s="23">
        <f t="shared" ref="W80:Z95" si="21">W10+W45</f>
        <v>0</v>
      </c>
      <c r="X80" s="24">
        <f t="shared" si="21"/>
        <v>0</v>
      </c>
      <c r="Y80" s="23">
        <f t="shared" si="21"/>
        <v>25265</v>
      </c>
      <c r="Z80" s="24">
        <f t="shared" si="21"/>
        <v>29223752.1327</v>
      </c>
      <c r="AA80" s="37">
        <f t="shared" ref="AA80:AB102" si="22">W80+Y80</f>
        <v>25265</v>
      </c>
      <c r="AB80" s="38">
        <f t="shared" si="22"/>
        <v>29223752.1327</v>
      </c>
      <c r="AC80" s="40">
        <f t="shared" ref="AC80:AC102" si="23">P80+V80+AB80</f>
        <v>44581470.798239999</v>
      </c>
    </row>
    <row r="81" spans="1:29">
      <c r="A81" s="41">
        <v>3</v>
      </c>
      <c r="B81" s="42" t="s">
        <v>70</v>
      </c>
      <c r="C81" s="21">
        <f t="shared" si="14"/>
        <v>32796</v>
      </c>
      <c r="D81" s="22">
        <f t="shared" si="14"/>
        <v>9265345.5420000013</v>
      </c>
      <c r="E81" s="23">
        <f t="shared" si="14"/>
        <v>0</v>
      </c>
      <c r="F81" s="24">
        <f t="shared" si="14"/>
        <v>0</v>
      </c>
      <c r="G81" s="37">
        <f t="shared" si="15"/>
        <v>32796</v>
      </c>
      <c r="H81" s="38">
        <f t="shared" si="15"/>
        <v>9265345.5420000013</v>
      </c>
      <c r="I81" s="23">
        <f t="shared" si="16"/>
        <v>19899</v>
      </c>
      <c r="J81" s="24">
        <f t="shared" si="16"/>
        <v>7027240.7125800001</v>
      </c>
      <c r="K81" s="23">
        <f t="shared" si="16"/>
        <v>0</v>
      </c>
      <c r="L81" s="24">
        <f t="shared" si="16"/>
        <v>0</v>
      </c>
      <c r="M81" s="37">
        <f t="shared" si="17"/>
        <v>19899</v>
      </c>
      <c r="N81" s="38">
        <f t="shared" si="17"/>
        <v>7027240.7125800001</v>
      </c>
      <c r="O81" s="37">
        <f t="shared" si="18"/>
        <v>52695</v>
      </c>
      <c r="P81" s="38">
        <f t="shared" si="18"/>
        <v>16292586.254580002</v>
      </c>
      <c r="Q81" s="23">
        <f t="shared" si="19"/>
        <v>27976</v>
      </c>
      <c r="R81" s="24">
        <f t="shared" si="19"/>
        <v>10118695.391999999</v>
      </c>
      <c r="S81" s="23">
        <f t="shared" si="19"/>
        <v>0</v>
      </c>
      <c r="T81" s="24">
        <f t="shared" si="19"/>
        <v>0</v>
      </c>
      <c r="U81" s="39">
        <f t="shared" si="20"/>
        <v>27976</v>
      </c>
      <c r="V81" s="40">
        <f t="shared" si="20"/>
        <v>10118695.391999999</v>
      </c>
      <c r="W81" s="23">
        <f t="shared" si="21"/>
        <v>67154</v>
      </c>
      <c r="X81" s="24">
        <f t="shared" si="21"/>
        <v>50334462.764280006</v>
      </c>
      <c r="Y81" s="23">
        <f t="shared" si="21"/>
        <v>0</v>
      </c>
      <c r="Z81" s="24">
        <f t="shared" si="21"/>
        <v>0</v>
      </c>
      <c r="AA81" s="37">
        <f t="shared" si="22"/>
        <v>67154</v>
      </c>
      <c r="AB81" s="38">
        <f t="shared" si="22"/>
        <v>50334462.764280006</v>
      </c>
      <c r="AC81" s="40">
        <f t="shared" si="23"/>
        <v>76745744.410860002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2441</v>
      </c>
      <c r="D86" s="22">
        <f t="shared" si="14"/>
        <v>1320301.7496000002</v>
      </c>
      <c r="E86" s="23">
        <f t="shared" si="14"/>
        <v>0</v>
      </c>
      <c r="F86" s="24">
        <f t="shared" si="14"/>
        <v>0</v>
      </c>
      <c r="G86" s="37">
        <f t="shared" si="15"/>
        <v>2441</v>
      </c>
      <c r="H86" s="38">
        <f t="shared" si="15"/>
        <v>1320301.7496000002</v>
      </c>
      <c r="I86" s="23">
        <f t="shared" si="16"/>
        <v>2163</v>
      </c>
      <c r="J86" s="24">
        <f t="shared" si="16"/>
        <v>1462419.4410000001</v>
      </c>
      <c r="K86" s="23">
        <f t="shared" si="16"/>
        <v>595</v>
      </c>
      <c r="L86" s="24">
        <f t="shared" si="16"/>
        <v>551726.72100000002</v>
      </c>
      <c r="M86" s="37">
        <f t="shared" si="17"/>
        <v>2758</v>
      </c>
      <c r="N86" s="38">
        <f t="shared" si="17"/>
        <v>2014146.162</v>
      </c>
      <c r="O86" s="37">
        <f t="shared" si="18"/>
        <v>5199</v>
      </c>
      <c r="P86" s="38">
        <f t="shared" si="18"/>
        <v>3334447.9116000002</v>
      </c>
      <c r="Q86" s="23">
        <f t="shared" si="19"/>
        <v>1234</v>
      </c>
      <c r="R86" s="24">
        <f t="shared" si="19"/>
        <v>857901.18384000019</v>
      </c>
      <c r="S86" s="23">
        <f t="shared" si="19"/>
        <v>0</v>
      </c>
      <c r="T86" s="24">
        <f t="shared" si="19"/>
        <v>0</v>
      </c>
      <c r="U86" s="39">
        <f t="shared" si="20"/>
        <v>1234</v>
      </c>
      <c r="V86" s="40">
        <f t="shared" si="20"/>
        <v>857901.18384000019</v>
      </c>
      <c r="W86" s="23">
        <f t="shared" si="21"/>
        <v>1324</v>
      </c>
      <c r="X86" s="24">
        <f t="shared" si="21"/>
        <v>1727481.3472800001</v>
      </c>
      <c r="Y86" s="23">
        <f t="shared" si="21"/>
        <v>0</v>
      </c>
      <c r="Z86" s="24">
        <f t="shared" si="21"/>
        <v>0</v>
      </c>
      <c r="AA86" s="37">
        <f t="shared" si="22"/>
        <v>1324</v>
      </c>
      <c r="AB86" s="38">
        <f t="shared" si="22"/>
        <v>1727481.3472800001</v>
      </c>
      <c r="AC86" s="40">
        <f t="shared" si="23"/>
        <v>5919830.4427200006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429</v>
      </c>
      <c r="X87" s="24">
        <f t="shared" si="21"/>
        <v>547826.09309999994</v>
      </c>
      <c r="Y87" s="23">
        <f t="shared" si="21"/>
        <v>0</v>
      </c>
      <c r="Z87" s="24">
        <f t="shared" si="21"/>
        <v>0</v>
      </c>
      <c r="AA87" s="37">
        <f t="shared" si="22"/>
        <v>429</v>
      </c>
      <c r="AB87" s="38">
        <f t="shared" si="22"/>
        <v>547826.09309999994</v>
      </c>
      <c r="AC87" s="40">
        <f t="shared" si="23"/>
        <v>547826.09309999994</v>
      </c>
    </row>
    <row r="88" spans="1:29">
      <c r="A88" s="41">
        <v>10</v>
      </c>
      <c r="B88" s="42" t="s">
        <v>77</v>
      </c>
      <c r="C88" s="21">
        <f t="shared" si="14"/>
        <v>0</v>
      </c>
      <c r="D88" s="22">
        <f t="shared" si="14"/>
        <v>0</v>
      </c>
      <c r="E88" s="23">
        <f t="shared" si="14"/>
        <v>5.6</v>
      </c>
      <c r="F88" s="24">
        <f t="shared" si="14"/>
        <v>1983.4234559999998</v>
      </c>
      <c r="G88" s="37">
        <f t="shared" si="15"/>
        <v>5.6</v>
      </c>
      <c r="H88" s="38">
        <f t="shared" si="15"/>
        <v>1983.4234559999998</v>
      </c>
      <c r="I88" s="23">
        <f t="shared" si="16"/>
        <v>5520</v>
      </c>
      <c r="J88" s="24">
        <f t="shared" si="16"/>
        <v>2275447.3344000005</v>
      </c>
      <c r="K88" s="23">
        <f t="shared" si="16"/>
        <v>385.4</v>
      </c>
      <c r="L88" s="24">
        <f t="shared" si="16"/>
        <v>170629.313616</v>
      </c>
      <c r="M88" s="37">
        <f t="shared" si="17"/>
        <v>5905.4</v>
      </c>
      <c r="N88" s="38">
        <f t="shared" si="17"/>
        <v>2446076.6480160006</v>
      </c>
      <c r="O88" s="37">
        <f t="shared" si="18"/>
        <v>5911</v>
      </c>
      <c r="P88" s="38">
        <f t="shared" si="18"/>
        <v>2448060.0714720008</v>
      </c>
      <c r="Q88" s="23">
        <f t="shared" si="19"/>
        <v>672</v>
      </c>
      <c r="R88" s="24">
        <f t="shared" si="19"/>
        <v>283716.63935999997</v>
      </c>
      <c r="S88" s="23">
        <f t="shared" si="19"/>
        <v>35</v>
      </c>
      <c r="T88" s="24">
        <f t="shared" si="19"/>
        <v>15870.613500000001</v>
      </c>
      <c r="U88" s="39">
        <f t="shared" si="20"/>
        <v>707</v>
      </c>
      <c r="V88" s="40">
        <f t="shared" si="20"/>
        <v>299587.25285999995</v>
      </c>
      <c r="W88" s="23">
        <f t="shared" si="21"/>
        <v>4569</v>
      </c>
      <c r="X88" s="24">
        <f t="shared" si="21"/>
        <v>4270217.646780001</v>
      </c>
      <c r="Y88" s="23">
        <f t="shared" si="21"/>
        <v>981</v>
      </c>
      <c r="Z88" s="24">
        <f t="shared" si="21"/>
        <v>980392.46670000011</v>
      </c>
      <c r="AA88" s="37">
        <f t="shared" si="22"/>
        <v>5550</v>
      </c>
      <c r="AB88" s="38">
        <f t="shared" si="22"/>
        <v>5250610.1134800008</v>
      </c>
      <c r="AC88" s="40">
        <f t="shared" si="23"/>
        <v>7998257.4378120014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133.80000000000001</v>
      </c>
      <c r="F89" s="24">
        <f t="shared" si="14"/>
        <v>57491.060904000005</v>
      </c>
      <c r="G89" s="37">
        <f t="shared" si="15"/>
        <v>133.80000000000001</v>
      </c>
      <c r="H89" s="38">
        <f t="shared" si="15"/>
        <v>57491.060904000005</v>
      </c>
      <c r="I89" s="23">
        <f t="shared" si="16"/>
        <v>591</v>
      </c>
      <c r="J89" s="24">
        <f t="shared" si="16"/>
        <v>312447.63420000003</v>
      </c>
      <c r="K89" s="23">
        <f t="shared" si="16"/>
        <v>89.2</v>
      </c>
      <c r="L89" s="24">
        <f t="shared" si="16"/>
        <v>47909.626848000007</v>
      </c>
      <c r="M89" s="37">
        <f t="shared" si="17"/>
        <v>680.2</v>
      </c>
      <c r="N89" s="38">
        <f t="shared" si="17"/>
        <v>360357.26104800001</v>
      </c>
      <c r="O89" s="37">
        <f t="shared" si="18"/>
        <v>814</v>
      </c>
      <c r="P89" s="38">
        <f t="shared" si="18"/>
        <v>417848.32195200003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976</v>
      </c>
      <c r="X89" s="24">
        <f t="shared" si="21"/>
        <v>948301.49088000017</v>
      </c>
      <c r="Y89" s="23">
        <f t="shared" si="21"/>
        <v>0</v>
      </c>
      <c r="Z89" s="24">
        <f t="shared" si="21"/>
        <v>0</v>
      </c>
      <c r="AA89" s="37">
        <f t="shared" si="22"/>
        <v>976</v>
      </c>
      <c r="AB89" s="38">
        <f t="shared" si="22"/>
        <v>948301.49088000017</v>
      </c>
      <c r="AC89" s="40">
        <f t="shared" si="23"/>
        <v>1366149.8128320002</v>
      </c>
    </row>
    <row r="90" spans="1:29">
      <c r="A90" s="41">
        <v>12</v>
      </c>
      <c r="B90" s="42" t="s">
        <v>79</v>
      </c>
      <c r="C90" s="21">
        <f t="shared" si="14"/>
        <v>2241</v>
      </c>
      <c r="D90" s="22">
        <f t="shared" si="14"/>
        <v>674033.45832000009</v>
      </c>
      <c r="E90" s="23">
        <f t="shared" si="14"/>
        <v>2284.8200000000002</v>
      </c>
      <c r="F90" s="24">
        <f t="shared" si="14"/>
        <v>690002.98209720012</v>
      </c>
      <c r="G90" s="37">
        <f t="shared" si="15"/>
        <v>4525.82</v>
      </c>
      <c r="H90" s="38">
        <f t="shared" si="15"/>
        <v>1364036.4404172003</v>
      </c>
      <c r="I90" s="23">
        <f t="shared" si="16"/>
        <v>2351</v>
      </c>
      <c r="J90" s="24">
        <f t="shared" si="16"/>
        <v>883898.18189999997</v>
      </c>
      <c r="K90" s="23">
        <f t="shared" si="16"/>
        <v>745.18</v>
      </c>
      <c r="L90" s="24">
        <f t="shared" si="16"/>
        <v>281298.57944039995</v>
      </c>
      <c r="M90" s="37">
        <f t="shared" si="17"/>
        <v>3096.18</v>
      </c>
      <c r="N90" s="38">
        <f t="shared" si="17"/>
        <v>1165196.7613404</v>
      </c>
      <c r="O90" s="37">
        <f t="shared" si="18"/>
        <v>7622</v>
      </c>
      <c r="P90" s="38">
        <f t="shared" si="18"/>
        <v>2529233.2017576005</v>
      </c>
      <c r="Q90" s="23">
        <f t="shared" si="19"/>
        <v>1148</v>
      </c>
      <c r="R90" s="24">
        <f t="shared" si="19"/>
        <v>442064.33208000008</v>
      </c>
      <c r="S90" s="23">
        <f t="shared" si="19"/>
        <v>100</v>
      </c>
      <c r="T90" s="24">
        <f t="shared" si="19"/>
        <v>38663.406000000003</v>
      </c>
      <c r="U90" s="39">
        <f t="shared" si="20"/>
        <v>1248</v>
      </c>
      <c r="V90" s="40">
        <f t="shared" si="20"/>
        <v>480727.7380800001</v>
      </c>
      <c r="W90" s="23">
        <f t="shared" si="21"/>
        <v>4265</v>
      </c>
      <c r="X90" s="24">
        <f t="shared" si="21"/>
        <v>3749301.7047000001</v>
      </c>
      <c r="Y90" s="23">
        <f t="shared" si="21"/>
        <v>1544</v>
      </c>
      <c r="Z90" s="24">
        <f t="shared" si="21"/>
        <v>1357308.7531200002</v>
      </c>
      <c r="AA90" s="37">
        <f t="shared" si="22"/>
        <v>5809</v>
      </c>
      <c r="AB90" s="38">
        <f t="shared" si="22"/>
        <v>5106610.4578200001</v>
      </c>
      <c r="AC90" s="40">
        <f t="shared" si="23"/>
        <v>8116571.3976576012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2470</v>
      </c>
      <c r="J91" s="24">
        <f t="shared" si="16"/>
        <v>928638.24300000002</v>
      </c>
      <c r="K91" s="23">
        <f t="shared" si="16"/>
        <v>1003</v>
      </c>
      <c r="L91" s="24">
        <f t="shared" si="16"/>
        <v>378623.25234000001</v>
      </c>
      <c r="M91" s="37">
        <f t="shared" si="17"/>
        <v>3473</v>
      </c>
      <c r="N91" s="38">
        <f t="shared" si="17"/>
        <v>1307261.4953399999</v>
      </c>
      <c r="O91" s="37">
        <f t="shared" si="18"/>
        <v>3473</v>
      </c>
      <c r="P91" s="38">
        <f t="shared" si="18"/>
        <v>1307261.4953399999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2369</v>
      </c>
      <c r="X91" s="24">
        <f t="shared" si="21"/>
        <v>2082554.6866200003</v>
      </c>
      <c r="Y91" s="23">
        <f t="shared" si="21"/>
        <v>1248</v>
      </c>
      <c r="Z91" s="24">
        <f t="shared" si="21"/>
        <v>1097099.3030400001</v>
      </c>
      <c r="AA91" s="37">
        <f t="shared" si="22"/>
        <v>3617</v>
      </c>
      <c r="AB91" s="38">
        <f t="shared" si="22"/>
        <v>3179653.9896600004</v>
      </c>
      <c r="AC91" s="40">
        <f t="shared" si="23"/>
        <v>4486915.4850000003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3683</v>
      </c>
      <c r="J95" s="24">
        <f t="shared" si="16"/>
        <v>1384686.0927000002</v>
      </c>
      <c r="K95" s="23">
        <f t="shared" si="16"/>
        <v>0</v>
      </c>
      <c r="L95" s="24">
        <f t="shared" si="16"/>
        <v>0</v>
      </c>
      <c r="M95" s="37">
        <f t="shared" si="17"/>
        <v>3683</v>
      </c>
      <c r="N95" s="38">
        <f t="shared" si="17"/>
        <v>1384686.0927000002</v>
      </c>
      <c r="O95" s="37">
        <f t="shared" si="18"/>
        <v>3683</v>
      </c>
      <c r="P95" s="38">
        <f t="shared" si="18"/>
        <v>1384686.0927000002</v>
      </c>
      <c r="Q95" s="23">
        <f t="shared" si="19"/>
        <v>208</v>
      </c>
      <c r="R95" s="24">
        <f t="shared" si="19"/>
        <v>80095.279680000007</v>
      </c>
      <c r="S95" s="23">
        <f t="shared" si="19"/>
        <v>0</v>
      </c>
      <c r="T95" s="24">
        <f t="shared" si="19"/>
        <v>0</v>
      </c>
      <c r="U95" s="39">
        <f t="shared" si="20"/>
        <v>208</v>
      </c>
      <c r="V95" s="40">
        <f t="shared" si="20"/>
        <v>80095.279680000007</v>
      </c>
      <c r="W95" s="23">
        <f t="shared" si="21"/>
        <v>1122</v>
      </c>
      <c r="X95" s="24">
        <f t="shared" si="21"/>
        <v>986334.46956</v>
      </c>
      <c r="Y95" s="23">
        <f t="shared" si="21"/>
        <v>0</v>
      </c>
      <c r="Z95" s="24">
        <f t="shared" si="21"/>
        <v>0</v>
      </c>
      <c r="AA95" s="37">
        <f t="shared" si="22"/>
        <v>1122</v>
      </c>
      <c r="AB95" s="38">
        <f t="shared" si="22"/>
        <v>986334.46956</v>
      </c>
      <c r="AC95" s="40">
        <f t="shared" si="23"/>
        <v>2451115.8419400002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1524</v>
      </c>
      <c r="J96" s="24">
        <f t="shared" si="25"/>
        <v>459358.16687999998</v>
      </c>
      <c r="K96" s="23">
        <f t="shared" si="25"/>
        <v>599</v>
      </c>
      <c r="L96" s="24">
        <f t="shared" si="25"/>
        <v>227233.23767999999</v>
      </c>
      <c r="M96" s="37">
        <f t="shared" si="17"/>
        <v>2123</v>
      </c>
      <c r="N96" s="38">
        <f t="shared" si="17"/>
        <v>686591.40455999994</v>
      </c>
      <c r="O96" s="37">
        <f t="shared" si="18"/>
        <v>2123</v>
      </c>
      <c r="P96" s="38">
        <f t="shared" si="18"/>
        <v>686591.40455999994</v>
      </c>
      <c r="Q96" s="23">
        <f t="shared" ref="Q96:T102" si="26">Q26+Q61</f>
        <v>313</v>
      </c>
      <c r="R96" s="24">
        <f t="shared" si="26"/>
        <v>96624.677519999997</v>
      </c>
      <c r="S96" s="23">
        <f t="shared" si="26"/>
        <v>0</v>
      </c>
      <c r="T96" s="24">
        <f t="shared" si="26"/>
        <v>0</v>
      </c>
      <c r="U96" s="39">
        <f t="shared" si="20"/>
        <v>313</v>
      </c>
      <c r="V96" s="40">
        <f t="shared" si="20"/>
        <v>96624.677519999997</v>
      </c>
      <c r="W96" s="23">
        <f t="shared" ref="W96:Z102" si="27">W26+W61</f>
        <v>1797</v>
      </c>
      <c r="X96" s="24">
        <f t="shared" si="27"/>
        <v>1097492.98734</v>
      </c>
      <c r="Y96" s="23">
        <f t="shared" si="27"/>
        <v>0</v>
      </c>
      <c r="Z96" s="24">
        <f t="shared" si="27"/>
        <v>0</v>
      </c>
      <c r="AA96" s="37">
        <f t="shared" si="22"/>
        <v>1797</v>
      </c>
      <c r="AB96" s="38">
        <f t="shared" si="22"/>
        <v>1097492.98734</v>
      </c>
      <c r="AC96" s="40">
        <f t="shared" si="23"/>
        <v>1880709.0694200001</v>
      </c>
    </row>
    <row r="97" spans="1:29">
      <c r="A97" s="41">
        <v>19</v>
      </c>
      <c r="B97" s="42" t="s">
        <v>86</v>
      </c>
      <c r="C97" s="21">
        <f t="shared" si="24"/>
        <v>21540</v>
      </c>
      <c r="D97" s="22">
        <f t="shared" si="24"/>
        <v>8536710.3984000012</v>
      </c>
      <c r="E97" s="23">
        <f t="shared" si="24"/>
        <v>0</v>
      </c>
      <c r="F97" s="24">
        <f t="shared" si="24"/>
        <v>0</v>
      </c>
      <c r="G97" s="37">
        <f t="shared" si="15"/>
        <v>21540</v>
      </c>
      <c r="H97" s="38">
        <f t="shared" si="15"/>
        <v>8536710.3984000012</v>
      </c>
      <c r="I97" s="23">
        <f t="shared" si="25"/>
        <v>6437</v>
      </c>
      <c r="J97" s="24">
        <f t="shared" si="25"/>
        <v>3188881.4318999997</v>
      </c>
      <c r="K97" s="23">
        <f t="shared" si="25"/>
        <v>385</v>
      </c>
      <c r="L97" s="24">
        <f t="shared" si="25"/>
        <v>152204.62950000001</v>
      </c>
      <c r="M97" s="37">
        <f t="shared" si="17"/>
        <v>6822</v>
      </c>
      <c r="N97" s="38">
        <f t="shared" si="17"/>
        <v>3341086.0613999995</v>
      </c>
      <c r="O97" s="37">
        <f t="shared" si="18"/>
        <v>28362</v>
      </c>
      <c r="P97" s="38">
        <f t="shared" si="18"/>
        <v>11877796.459800001</v>
      </c>
      <c r="Q97" s="23">
        <f t="shared" si="26"/>
        <v>402</v>
      </c>
      <c r="R97" s="24">
        <f t="shared" si="26"/>
        <v>203973.57792000001</v>
      </c>
      <c r="S97" s="23">
        <f t="shared" si="26"/>
        <v>50</v>
      </c>
      <c r="T97" s="24">
        <f t="shared" si="26"/>
        <v>20245.113000000001</v>
      </c>
      <c r="U97" s="39">
        <f t="shared" si="20"/>
        <v>452</v>
      </c>
      <c r="V97" s="40">
        <f t="shared" si="20"/>
        <v>224218.69092000002</v>
      </c>
      <c r="W97" s="23">
        <f t="shared" si="27"/>
        <v>7451</v>
      </c>
      <c r="X97" s="24">
        <f t="shared" si="27"/>
        <v>10755928.305</v>
      </c>
      <c r="Y97" s="23">
        <f t="shared" si="27"/>
        <v>0</v>
      </c>
      <c r="Z97" s="24">
        <f t="shared" si="27"/>
        <v>0</v>
      </c>
      <c r="AA97" s="37">
        <f t="shared" si="22"/>
        <v>7451</v>
      </c>
      <c r="AB97" s="38">
        <f t="shared" si="22"/>
        <v>10755928.305</v>
      </c>
      <c r="AC97" s="40">
        <f t="shared" si="23"/>
        <v>22857943.45572</v>
      </c>
    </row>
    <row r="98" spans="1:29">
      <c r="A98" s="41">
        <v>20</v>
      </c>
      <c r="B98" s="42" t="s">
        <v>87</v>
      </c>
      <c r="C98" s="23">
        <f t="shared" si="24"/>
        <v>0</v>
      </c>
      <c r="D98" s="22">
        <f t="shared" si="24"/>
        <v>0</v>
      </c>
      <c r="E98" s="23">
        <f t="shared" si="24"/>
        <v>2095.7799999999997</v>
      </c>
      <c r="F98" s="24">
        <f t="shared" si="24"/>
        <v>502991.22389759996</v>
      </c>
      <c r="G98" s="37">
        <f t="shared" si="15"/>
        <v>2095.7799999999997</v>
      </c>
      <c r="H98" s="38">
        <f t="shared" si="15"/>
        <v>502991.22389759996</v>
      </c>
      <c r="I98" s="23">
        <f t="shared" si="25"/>
        <v>5469</v>
      </c>
      <c r="J98" s="24">
        <f t="shared" si="25"/>
        <v>1586792.5045200002</v>
      </c>
      <c r="K98" s="23">
        <f t="shared" si="25"/>
        <v>610.22</v>
      </c>
      <c r="L98" s="24">
        <f t="shared" si="25"/>
        <v>183067.46452800001</v>
      </c>
      <c r="M98" s="37">
        <f t="shared" si="17"/>
        <v>6079.22</v>
      </c>
      <c r="N98" s="38">
        <f t="shared" si="17"/>
        <v>1769859.9690480002</v>
      </c>
      <c r="O98" s="37">
        <f t="shared" si="18"/>
        <v>8175</v>
      </c>
      <c r="P98" s="38">
        <f t="shared" si="18"/>
        <v>2272851.1929456</v>
      </c>
      <c r="Q98" s="23">
        <f t="shared" si="26"/>
        <v>173</v>
      </c>
      <c r="R98" s="24">
        <f t="shared" si="26"/>
        <v>51409.679940000002</v>
      </c>
      <c r="S98" s="23">
        <f t="shared" si="26"/>
        <v>0</v>
      </c>
      <c r="T98" s="24">
        <f t="shared" si="26"/>
        <v>0</v>
      </c>
      <c r="U98" s="39">
        <f t="shared" si="20"/>
        <v>173</v>
      </c>
      <c r="V98" s="40">
        <f t="shared" si="20"/>
        <v>51409.679940000002</v>
      </c>
      <c r="W98" s="23">
        <f t="shared" si="27"/>
        <v>4294</v>
      </c>
      <c r="X98" s="24">
        <f t="shared" si="27"/>
        <v>3933732.2835599999</v>
      </c>
      <c r="Y98" s="23">
        <f t="shared" si="27"/>
        <v>2295</v>
      </c>
      <c r="Z98" s="24">
        <f t="shared" si="27"/>
        <v>2166158.8377000005</v>
      </c>
      <c r="AA98" s="37">
        <f t="shared" si="22"/>
        <v>6589</v>
      </c>
      <c r="AB98" s="38">
        <f t="shared" si="22"/>
        <v>6099891.1212600004</v>
      </c>
      <c r="AC98" s="40">
        <f t="shared" si="23"/>
        <v>8424151.9941456001</v>
      </c>
    </row>
    <row r="99" spans="1:29">
      <c r="A99" s="41">
        <v>21</v>
      </c>
      <c r="B99" s="42" t="s">
        <v>88</v>
      </c>
      <c r="C99" s="23">
        <f t="shared" si="24"/>
        <v>0</v>
      </c>
      <c r="D99" s="22">
        <f t="shared" si="24"/>
        <v>0</v>
      </c>
      <c r="E99" s="23">
        <f t="shared" si="24"/>
        <v>3777.6200000000003</v>
      </c>
      <c r="F99" s="24">
        <f t="shared" si="24"/>
        <v>977519.01250080019</v>
      </c>
      <c r="G99" s="37">
        <f t="shared" si="15"/>
        <v>3777.6200000000003</v>
      </c>
      <c r="H99" s="38">
        <f t="shared" si="15"/>
        <v>977519.01250080019</v>
      </c>
      <c r="I99" s="23">
        <f t="shared" si="25"/>
        <v>3336</v>
      </c>
      <c r="J99" s="24">
        <f t="shared" si="25"/>
        <v>772196.26320000004</v>
      </c>
      <c r="K99" s="23">
        <f t="shared" si="25"/>
        <v>1128.3800000000001</v>
      </c>
      <c r="L99" s="24">
        <f t="shared" si="25"/>
        <v>364982.74817400007</v>
      </c>
      <c r="M99" s="37">
        <f t="shared" si="17"/>
        <v>4464.38</v>
      </c>
      <c r="N99" s="38">
        <f t="shared" si="17"/>
        <v>1137179.011374</v>
      </c>
      <c r="O99" s="37">
        <f t="shared" si="18"/>
        <v>8242</v>
      </c>
      <c r="P99" s="38">
        <f t="shared" si="18"/>
        <v>2114698.0238748002</v>
      </c>
      <c r="Q99" s="23">
        <f t="shared" si="26"/>
        <v>257</v>
      </c>
      <c r="R99" s="24">
        <f t="shared" si="26"/>
        <v>60930.248760000002</v>
      </c>
      <c r="S99" s="23">
        <f t="shared" si="26"/>
        <v>0</v>
      </c>
      <c r="T99" s="24">
        <f t="shared" si="26"/>
        <v>0</v>
      </c>
      <c r="U99" s="39">
        <f t="shared" si="20"/>
        <v>257</v>
      </c>
      <c r="V99" s="40">
        <f t="shared" si="20"/>
        <v>60930.248760000002</v>
      </c>
      <c r="W99" s="23">
        <f t="shared" si="27"/>
        <v>4373</v>
      </c>
      <c r="X99" s="24">
        <f t="shared" si="27"/>
        <v>2954006.5419000001</v>
      </c>
      <c r="Y99" s="23">
        <f t="shared" si="27"/>
        <v>2299</v>
      </c>
      <c r="Z99" s="24">
        <f t="shared" si="27"/>
        <v>2169934.2779400004</v>
      </c>
      <c r="AA99" s="37">
        <f t="shared" si="22"/>
        <v>6672</v>
      </c>
      <c r="AB99" s="38">
        <f t="shared" si="22"/>
        <v>5123940.8198400009</v>
      </c>
      <c r="AC99" s="40">
        <f t="shared" si="23"/>
        <v>7299569.0924748015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2481</v>
      </c>
      <c r="F100" s="24">
        <f t="shared" si="24"/>
        <v>730572.27966</v>
      </c>
      <c r="G100" s="37">
        <f t="shared" si="15"/>
        <v>2481</v>
      </c>
      <c r="H100" s="38">
        <f t="shared" si="15"/>
        <v>730572.27966</v>
      </c>
      <c r="I100" s="23">
        <f t="shared" si="25"/>
        <v>4554</v>
      </c>
      <c r="J100" s="24">
        <f t="shared" si="25"/>
        <v>1276537.6602</v>
      </c>
      <c r="K100" s="23">
        <f t="shared" si="25"/>
        <v>618</v>
      </c>
      <c r="L100" s="24">
        <f t="shared" si="25"/>
        <v>227474.23104000001</v>
      </c>
      <c r="M100" s="37">
        <f t="shared" si="17"/>
        <v>5172</v>
      </c>
      <c r="N100" s="38">
        <f t="shared" si="17"/>
        <v>1504011.89124</v>
      </c>
      <c r="O100" s="37">
        <f t="shared" si="18"/>
        <v>7653</v>
      </c>
      <c r="P100" s="38">
        <f t="shared" si="18"/>
        <v>2234584.1709000003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4136</v>
      </c>
      <c r="X100" s="24">
        <f t="shared" si="27"/>
        <v>3750716.2968000006</v>
      </c>
      <c r="Y100" s="23">
        <f t="shared" si="27"/>
        <v>1429</v>
      </c>
      <c r="Z100" s="24">
        <f t="shared" si="27"/>
        <v>1692578.3355</v>
      </c>
      <c r="AA100" s="37">
        <f t="shared" si="22"/>
        <v>5565</v>
      </c>
      <c r="AB100" s="38">
        <f t="shared" si="22"/>
        <v>5443294.6323000006</v>
      </c>
      <c r="AC100" s="40">
        <f t="shared" si="23"/>
        <v>7677878.8032000009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3971</v>
      </c>
      <c r="D102" s="22">
        <f t="shared" si="24"/>
        <v>841316.78862000001</v>
      </c>
      <c r="E102" s="23">
        <f t="shared" si="24"/>
        <v>2344.16</v>
      </c>
      <c r="F102" s="24">
        <f t="shared" si="24"/>
        <v>496645.97411520005</v>
      </c>
      <c r="G102" s="37">
        <f t="shared" si="15"/>
        <v>6315.16</v>
      </c>
      <c r="H102" s="38">
        <f t="shared" si="15"/>
        <v>1337962.7627352001</v>
      </c>
      <c r="I102" s="23">
        <f t="shared" si="25"/>
        <v>10231</v>
      </c>
      <c r="J102" s="24">
        <f t="shared" si="25"/>
        <v>2167593.0658199997</v>
      </c>
      <c r="K102" s="23">
        <f t="shared" si="25"/>
        <v>2163.84</v>
      </c>
      <c r="L102" s="24">
        <f t="shared" si="25"/>
        <v>458442.4376448</v>
      </c>
      <c r="M102" s="37">
        <f t="shared" si="17"/>
        <v>12394.84</v>
      </c>
      <c r="N102" s="38">
        <f t="shared" si="17"/>
        <v>2626035.5034647998</v>
      </c>
      <c r="O102" s="37">
        <f t="shared" si="18"/>
        <v>18710</v>
      </c>
      <c r="P102" s="38">
        <f t="shared" si="18"/>
        <v>3963998.2662</v>
      </c>
      <c r="Q102" s="23">
        <f t="shared" si="26"/>
        <v>1960</v>
      </c>
      <c r="R102" s="24">
        <f t="shared" si="26"/>
        <v>531633.26160000009</v>
      </c>
      <c r="S102" s="23">
        <f t="shared" si="26"/>
        <v>450</v>
      </c>
      <c r="T102" s="24">
        <f t="shared" si="26"/>
        <v>122058.65700000001</v>
      </c>
      <c r="U102" s="39">
        <f t="shared" si="20"/>
        <v>2410</v>
      </c>
      <c r="V102" s="40">
        <f t="shared" si="20"/>
        <v>653691.91860000009</v>
      </c>
      <c r="W102" s="23">
        <f t="shared" si="27"/>
        <v>300</v>
      </c>
      <c r="X102" s="24">
        <f t="shared" si="27"/>
        <v>169340.70600000001</v>
      </c>
      <c r="Y102" s="23">
        <f t="shared" si="27"/>
        <v>0</v>
      </c>
      <c r="Z102" s="24">
        <f t="shared" si="27"/>
        <v>0</v>
      </c>
      <c r="AA102" s="37">
        <f t="shared" si="22"/>
        <v>300</v>
      </c>
      <c r="AB102" s="38">
        <f t="shared" si="22"/>
        <v>169340.70600000001</v>
      </c>
      <c r="AC102" s="40">
        <f t="shared" si="23"/>
        <v>4787030.8908000002</v>
      </c>
    </row>
    <row r="103" spans="1:29" s="10" customFormat="1">
      <c r="A103" s="43"/>
      <c r="B103" s="44" t="s">
        <v>107</v>
      </c>
      <c r="C103" s="37">
        <f t="shared" ref="C103:AC103" si="28">SUM(C79:C102)</f>
        <v>62989</v>
      </c>
      <c r="D103" s="38">
        <f t="shared" si="28"/>
        <v>20637707.936940003</v>
      </c>
      <c r="E103" s="37">
        <f t="shared" si="28"/>
        <v>29558.899999999994</v>
      </c>
      <c r="F103" s="38">
        <f t="shared" si="28"/>
        <v>10412595.347893201</v>
      </c>
      <c r="G103" s="37">
        <f t="shared" si="28"/>
        <v>92547.9</v>
      </c>
      <c r="H103" s="38">
        <f t="shared" si="28"/>
        <v>31050303.2848332</v>
      </c>
      <c r="I103" s="37">
        <f t="shared" si="28"/>
        <v>70125</v>
      </c>
      <c r="J103" s="38">
        <f t="shared" si="28"/>
        <v>24483839.8869</v>
      </c>
      <c r="K103" s="37">
        <f t="shared" si="28"/>
        <v>13842.099999999999</v>
      </c>
      <c r="L103" s="38">
        <f t="shared" si="28"/>
        <v>5960350.4967431994</v>
      </c>
      <c r="M103" s="37">
        <f t="shared" si="28"/>
        <v>83967.099999999991</v>
      </c>
      <c r="N103" s="38">
        <f t="shared" si="28"/>
        <v>30444190.383643202</v>
      </c>
      <c r="O103" s="37">
        <f t="shared" si="28"/>
        <v>176515</v>
      </c>
      <c r="P103" s="38">
        <f t="shared" si="28"/>
        <v>61494493.668476403</v>
      </c>
      <c r="Q103" s="39">
        <f t="shared" si="28"/>
        <v>34462</v>
      </c>
      <c r="R103" s="40">
        <f t="shared" si="28"/>
        <v>12775725.78516</v>
      </c>
      <c r="S103" s="39">
        <f t="shared" si="28"/>
        <v>11238</v>
      </c>
      <c r="T103" s="40">
        <f t="shared" si="28"/>
        <v>5976963.6598799992</v>
      </c>
      <c r="U103" s="39">
        <f t="shared" si="28"/>
        <v>45700</v>
      </c>
      <c r="V103" s="40">
        <f t="shared" si="28"/>
        <v>18752689.445039995</v>
      </c>
      <c r="W103" s="37">
        <f t="shared" si="28"/>
        <v>107138</v>
      </c>
      <c r="X103" s="38">
        <f t="shared" si="28"/>
        <v>89789641.662060007</v>
      </c>
      <c r="Y103" s="37">
        <f t="shared" si="28"/>
        <v>35061</v>
      </c>
      <c r="Z103" s="38">
        <f t="shared" si="28"/>
        <v>38687224.106700003</v>
      </c>
      <c r="AA103" s="37">
        <f t="shared" si="28"/>
        <v>142199</v>
      </c>
      <c r="AB103" s="38">
        <f t="shared" si="28"/>
        <v>128476865.76876001</v>
      </c>
      <c r="AC103" s="40">
        <f t="shared" si="28"/>
        <v>208724048.88227642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44" sqref="F44"/>
    </sheetView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W27"/>
  <sheetViews>
    <sheetView workbookViewId="0">
      <selection activeCell="D27" sqref="D27"/>
    </sheetView>
  </sheetViews>
  <sheetFormatPr defaultRowHeight="15"/>
  <cols>
    <col min="1" max="1" width="36.28515625" customWidth="1"/>
    <col min="2" max="3" width="11.140625" style="15" customWidth="1"/>
    <col min="4" max="7" width="10.7109375" style="15" customWidth="1"/>
    <col min="8" max="8" width="12.28515625" style="15" customWidth="1"/>
    <col min="9" max="9" width="10.42578125" style="15" customWidth="1"/>
    <col min="10" max="23" width="9.140625" style="15"/>
  </cols>
  <sheetData>
    <row r="2" spans="1:23" s="10" customFormat="1" ht="28.5" customHeight="1">
      <c r="A2" s="134" t="s">
        <v>93</v>
      </c>
      <c r="B2" s="133" t="s">
        <v>95</v>
      </c>
      <c r="C2" s="133"/>
      <c r="D2" s="133" t="s">
        <v>110</v>
      </c>
      <c r="E2" s="133"/>
      <c r="F2" s="132" t="s">
        <v>96</v>
      </c>
      <c r="G2" s="132"/>
      <c r="H2" s="132" t="s">
        <v>97</v>
      </c>
      <c r="I2" s="132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3" s="10" customFormat="1">
      <c r="A3" s="135"/>
      <c r="B3" s="18" t="s">
        <v>108</v>
      </c>
      <c r="C3" s="18" t="s">
        <v>109</v>
      </c>
      <c r="D3" s="18" t="s">
        <v>108</v>
      </c>
      <c r="E3" s="18" t="s">
        <v>109</v>
      </c>
      <c r="F3" s="18" t="s">
        <v>108</v>
      </c>
      <c r="G3" s="18" t="s">
        <v>109</v>
      </c>
      <c r="H3" s="18" t="s">
        <v>108</v>
      </c>
      <c r="I3" s="18" t="s">
        <v>109</v>
      </c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1:23">
      <c r="A4" s="17" t="s">
        <v>68</v>
      </c>
      <c r="B4" s="19">
        <v>348.08</v>
      </c>
      <c r="C4" s="19">
        <v>371.64</v>
      </c>
      <c r="D4" s="19">
        <v>435.1</v>
      </c>
      <c r="E4" s="19">
        <v>464.55</v>
      </c>
      <c r="F4" s="19">
        <v>445.63</v>
      </c>
      <c r="G4" s="19">
        <v>475.8</v>
      </c>
      <c r="H4" s="19">
        <v>1048.33</v>
      </c>
      <c r="I4" s="19">
        <v>1118.8900000000001</v>
      </c>
    </row>
    <row r="5" spans="1:23">
      <c r="A5" s="5" t="s">
        <v>69</v>
      </c>
      <c r="B5" s="19">
        <v>0</v>
      </c>
      <c r="C5" s="19">
        <v>464.1</v>
      </c>
      <c r="D5" s="19">
        <v>0</v>
      </c>
      <c r="E5" s="19">
        <v>580.13</v>
      </c>
      <c r="F5" s="19">
        <v>0</v>
      </c>
      <c r="G5" s="19">
        <v>594.16999999999996</v>
      </c>
      <c r="H5" s="19">
        <v>0</v>
      </c>
      <c r="I5" s="19">
        <v>1260.01</v>
      </c>
    </row>
    <row r="6" spans="1:23">
      <c r="A6" s="5" t="s">
        <v>70</v>
      </c>
      <c r="B6" s="19">
        <v>307.75</v>
      </c>
      <c r="C6" s="19">
        <v>0</v>
      </c>
      <c r="D6" s="19">
        <v>384.69</v>
      </c>
      <c r="E6" s="19">
        <v>0</v>
      </c>
      <c r="F6" s="19">
        <v>394</v>
      </c>
      <c r="G6" s="19">
        <v>0</v>
      </c>
      <c r="H6" s="19">
        <v>816.49</v>
      </c>
      <c r="I6" s="19">
        <v>0</v>
      </c>
    </row>
    <row r="7" spans="1:23">
      <c r="A7" s="5" t="s">
        <v>71</v>
      </c>
      <c r="B7" s="19">
        <v>307.75</v>
      </c>
      <c r="C7" s="19">
        <v>464.1</v>
      </c>
      <c r="D7" s="19">
        <v>384.69</v>
      </c>
      <c r="E7" s="19">
        <v>580.13</v>
      </c>
      <c r="F7" s="19">
        <v>394</v>
      </c>
      <c r="G7" s="19">
        <v>594.16999999999996</v>
      </c>
      <c r="H7" s="19">
        <v>816.49</v>
      </c>
      <c r="I7" s="19">
        <v>1260.01</v>
      </c>
    </row>
    <row r="8" spans="1:23">
      <c r="A8" s="5" t="s">
        <v>72</v>
      </c>
      <c r="B8" s="19">
        <v>307.75</v>
      </c>
      <c r="C8" s="19">
        <v>464.1</v>
      </c>
      <c r="D8" s="19">
        <v>384.69</v>
      </c>
      <c r="E8" s="19">
        <v>580.13</v>
      </c>
      <c r="F8" s="19">
        <v>0</v>
      </c>
      <c r="G8" s="19">
        <v>0</v>
      </c>
      <c r="H8" s="19">
        <v>816.49</v>
      </c>
      <c r="I8" s="19">
        <v>1260.01</v>
      </c>
    </row>
    <row r="9" spans="1:23">
      <c r="A9" s="5" t="s">
        <v>73</v>
      </c>
      <c r="B9" s="19">
        <v>307.75</v>
      </c>
      <c r="C9" s="19">
        <v>464.1</v>
      </c>
      <c r="D9" s="19">
        <v>384.69</v>
      </c>
      <c r="E9" s="19">
        <v>580.13</v>
      </c>
      <c r="F9" s="19">
        <v>394</v>
      </c>
      <c r="G9" s="19">
        <v>594.16999999999996</v>
      </c>
      <c r="H9" s="19">
        <v>816.49</v>
      </c>
      <c r="I9" s="19">
        <v>1260.01</v>
      </c>
    </row>
    <row r="10" spans="1:23">
      <c r="A10" s="5" t="s">
        <v>74</v>
      </c>
      <c r="B10" s="19">
        <v>307.75</v>
      </c>
      <c r="C10" s="19">
        <v>464.1</v>
      </c>
      <c r="D10" s="19">
        <v>384.69</v>
      </c>
      <c r="E10" s="19">
        <v>580.13</v>
      </c>
      <c r="F10" s="19">
        <v>0</v>
      </c>
      <c r="G10" s="19">
        <v>0</v>
      </c>
      <c r="H10" s="19">
        <v>816.49</v>
      </c>
      <c r="I10" s="19">
        <v>1260.01</v>
      </c>
    </row>
    <row r="11" spans="1:23">
      <c r="A11" s="5" t="s">
        <v>75</v>
      </c>
      <c r="B11" s="19">
        <v>589.20000000000005</v>
      </c>
      <c r="C11" s="19">
        <v>808.08</v>
      </c>
      <c r="D11" s="19">
        <v>736.5</v>
      </c>
      <c r="E11" s="19">
        <v>1010.1</v>
      </c>
      <c r="F11" s="19">
        <v>757.32</v>
      </c>
      <c r="G11" s="19">
        <v>1034.55</v>
      </c>
      <c r="H11" s="19">
        <v>1421.29</v>
      </c>
      <c r="I11" s="19">
        <v>1945.46</v>
      </c>
    </row>
    <row r="12" spans="1:23">
      <c r="A12" s="5" t="s">
        <v>76</v>
      </c>
      <c r="B12" s="19">
        <v>550.29999999999995</v>
      </c>
      <c r="C12" s="19">
        <v>625.6</v>
      </c>
      <c r="D12" s="19">
        <v>687.88</v>
      </c>
      <c r="E12" s="19">
        <v>782</v>
      </c>
      <c r="F12" s="19">
        <v>704.53</v>
      </c>
      <c r="G12" s="19">
        <v>800.94</v>
      </c>
      <c r="H12" s="19">
        <v>1391.05</v>
      </c>
      <c r="I12" s="19">
        <v>1582.58</v>
      </c>
    </row>
    <row r="13" spans="1:23">
      <c r="A13" s="5" t="s">
        <v>77</v>
      </c>
      <c r="B13" s="19">
        <v>359.23</v>
      </c>
      <c r="C13" s="19">
        <v>385.82</v>
      </c>
      <c r="D13" s="19">
        <v>449.04</v>
      </c>
      <c r="E13" s="19">
        <v>482.28</v>
      </c>
      <c r="F13" s="19">
        <v>459.91</v>
      </c>
      <c r="G13" s="19">
        <v>493.95</v>
      </c>
      <c r="H13" s="25">
        <v>1018.09</v>
      </c>
      <c r="I13" s="19">
        <v>1088.6500000000001</v>
      </c>
    </row>
    <row r="14" spans="1:23">
      <c r="A14" s="5" t="s">
        <v>78</v>
      </c>
      <c r="B14" s="19">
        <v>460.72</v>
      </c>
      <c r="C14" s="19">
        <v>468.06</v>
      </c>
      <c r="D14" s="19">
        <v>575.9</v>
      </c>
      <c r="E14" s="19">
        <v>585.08000000000004</v>
      </c>
      <c r="F14" s="19">
        <v>589.84</v>
      </c>
      <c r="G14" s="19">
        <v>599.24</v>
      </c>
      <c r="H14" s="19">
        <v>1058.4100000000001</v>
      </c>
      <c r="I14" s="19">
        <v>1078.57</v>
      </c>
    </row>
    <row r="15" spans="1:23">
      <c r="A15" s="5" t="s">
        <v>79</v>
      </c>
      <c r="B15" s="19">
        <v>327.64</v>
      </c>
      <c r="C15" s="19">
        <v>328.97</v>
      </c>
      <c r="D15" s="19">
        <v>409.55</v>
      </c>
      <c r="E15" s="19">
        <v>411.21</v>
      </c>
      <c r="F15" s="19">
        <v>419.47</v>
      </c>
      <c r="G15" s="19">
        <v>421.17</v>
      </c>
      <c r="H15" s="19">
        <v>957.61</v>
      </c>
      <c r="I15" s="19">
        <v>957.61</v>
      </c>
    </row>
    <row r="16" spans="1:23">
      <c r="A16" s="5" t="s">
        <v>80</v>
      </c>
      <c r="B16" s="19">
        <v>327.64</v>
      </c>
      <c r="C16" s="19">
        <v>328.97</v>
      </c>
      <c r="D16" s="19">
        <v>409.55</v>
      </c>
      <c r="E16" s="19">
        <v>411.21</v>
      </c>
      <c r="F16" s="19">
        <v>419.47</v>
      </c>
      <c r="G16" s="19">
        <v>421.17</v>
      </c>
      <c r="H16" s="19">
        <v>957.61</v>
      </c>
      <c r="I16" s="19">
        <v>957.61</v>
      </c>
    </row>
    <row r="17" spans="1:9">
      <c r="A17" s="5" t="s">
        <v>81</v>
      </c>
      <c r="B17" s="19">
        <v>0</v>
      </c>
      <c r="C17" s="19">
        <v>0</v>
      </c>
      <c r="D17" s="19">
        <v>409.55</v>
      </c>
      <c r="E17" s="19">
        <v>411.21</v>
      </c>
      <c r="F17" s="19">
        <v>419.47</v>
      </c>
      <c r="G17" s="19">
        <v>421.17</v>
      </c>
      <c r="H17" s="19">
        <v>957.61</v>
      </c>
      <c r="I17" s="19">
        <v>957.61</v>
      </c>
    </row>
    <row r="18" spans="1:9">
      <c r="A18" s="5" t="s">
        <v>82</v>
      </c>
      <c r="B18" s="19">
        <v>0</v>
      </c>
      <c r="C18" s="19">
        <v>0</v>
      </c>
      <c r="D18" s="19">
        <v>409.55</v>
      </c>
      <c r="E18" s="19">
        <v>411.21</v>
      </c>
      <c r="F18" s="19">
        <v>419.47</v>
      </c>
      <c r="G18" s="19">
        <v>521.16999999999996</v>
      </c>
      <c r="H18" s="19">
        <v>957.61</v>
      </c>
      <c r="I18" s="19">
        <v>957.61</v>
      </c>
    </row>
    <row r="19" spans="1:9">
      <c r="A19" s="5" t="s">
        <v>83</v>
      </c>
      <c r="B19" s="19">
        <v>0</v>
      </c>
      <c r="C19" s="19">
        <v>0</v>
      </c>
      <c r="D19" s="19">
        <v>409.55</v>
      </c>
      <c r="E19" s="19">
        <v>411.21</v>
      </c>
      <c r="F19" s="19">
        <v>0</v>
      </c>
      <c r="G19" s="19">
        <v>0</v>
      </c>
      <c r="H19" s="19">
        <v>957.61</v>
      </c>
      <c r="I19" s="19">
        <v>957.61</v>
      </c>
    </row>
    <row r="20" spans="1:9">
      <c r="A20" s="5" t="s">
        <v>84</v>
      </c>
      <c r="B20" s="19">
        <v>327.64</v>
      </c>
      <c r="C20" s="19">
        <v>328.97</v>
      </c>
      <c r="D20" s="19">
        <v>409.55</v>
      </c>
      <c r="E20" s="19">
        <v>411.21</v>
      </c>
      <c r="F20" s="19">
        <v>419.47</v>
      </c>
      <c r="G20" s="19">
        <v>421.17</v>
      </c>
      <c r="H20" s="19">
        <v>957.61</v>
      </c>
      <c r="I20" s="19">
        <v>957.61</v>
      </c>
    </row>
    <row r="21" spans="1:9">
      <c r="A21" s="5" t="s">
        <v>85</v>
      </c>
      <c r="B21" s="19">
        <v>262.67</v>
      </c>
      <c r="C21" s="19">
        <v>330.59</v>
      </c>
      <c r="D21" s="19">
        <v>328.34</v>
      </c>
      <c r="E21" s="19">
        <v>413.24</v>
      </c>
      <c r="F21" s="19">
        <v>336.28</v>
      </c>
      <c r="G21" s="19">
        <v>423.25</v>
      </c>
      <c r="H21" s="19">
        <v>665.29</v>
      </c>
      <c r="I21" s="19">
        <v>836.65</v>
      </c>
    </row>
    <row r="22" spans="1:9">
      <c r="A22" s="5" t="s">
        <v>86</v>
      </c>
      <c r="B22" s="19">
        <v>431.72</v>
      </c>
      <c r="C22" s="19">
        <v>344.52</v>
      </c>
      <c r="D22" s="19">
        <v>539.65</v>
      </c>
      <c r="E22" s="19">
        <v>430.65</v>
      </c>
      <c r="F22" s="19">
        <v>552.72</v>
      </c>
      <c r="G22" s="19">
        <v>441.07</v>
      </c>
      <c r="H22" s="19">
        <v>1572.5</v>
      </c>
      <c r="I22" s="19">
        <v>1249.93</v>
      </c>
    </row>
    <row r="23" spans="1:9">
      <c r="A23" s="5" t="s">
        <v>87</v>
      </c>
      <c r="B23" s="19">
        <v>252.85</v>
      </c>
      <c r="C23" s="19">
        <v>261.44</v>
      </c>
      <c r="D23" s="19">
        <v>316.06</v>
      </c>
      <c r="E23" s="19">
        <v>326.8</v>
      </c>
      <c r="F23" s="19">
        <v>323.70999999999998</v>
      </c>
      <c r="G23" s="19">
        <v>334.72</v>
      </c>
      <c r="H23" s="19">
        <v>997.93</v>
      </c>
      <c r="I23" s="19">
        <v>1028.17</v>
      </c>
    </row>
    <row r="24" spans="1:9">
      <c r="A24" s="5" t="s">
        <v>88</v>
      </c>
      <c r="B24" s="19">
        <v>201.72</v>
      </c>
      <c r="C24" s="19">
        <v>281.88</v>
      </c>
      <c r="D24" s="19">
        <v>252.15</v>
      </c>
      <c r="E24" s="19">
        <v>352.35</v>
      </c>
      <c r="F24" s="19">
        <v>258.26</v>
      </c>
      <c r="G24" s="19">
        <v>360.88</v>
      </c>
      <c r="H24" s="19">
        <v>735.85</v>
      </c>
      <c r="I24" s="19">
        <v>1028.17</v>
      </c>
    </row>
    <row r="25" spans="1:9">
      <c r="A25" s="5" t="s">
        <v>89</v>
      </c>
      <c r="B25" s="19">
        <v>244.28</v>
      </c>
      <c r="C25" s="19">
        <v>320.77</v>
      </c>
      <c r="D25" s="19">
        <v>305.35000000000002</v>
      </c>
      <c r="E25" s="19">
        <v>400.96</v>
      </c>
      <c r="F25" s="19">
        <v>312.75</v>
      </c>
      <c r="G25" s="19">
        <v>410.67</v>
      </c>
      <c r="H25" s="19">
        <v>987.85</v>
      </c>
      <c r="I25" s="19">
        <v>1290.25</v>
      </c>
    </row>
    <row r="26" spans="1:9">
      <c r="A26" s="5" t="s">
        <v>90</v>
      </c>
      <c r="B26" s="19">
        <v>809.3</v>
      </c>
      <c r="C26" s="19">
        <v>809.3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</row>
    <row r="27" spans="1:9">
      <c r="A27" s="5" t="s">
        <v>91</v>
      </c>
      <c r="B27" s="19">
        <v>230.79</v>
      </c>
      <c r="C27" s="20">
        <v>230.79</v>
      </c>
      <c r="D27" s="19">
        <v>230.79</v>
      </c>
      <c r="E27" s="19">
        <v>230.79</v>
      </c>
      <c r="F27" s="19">
        <v>295.47000000000003</v>
      </c>
      <c r="G27" s="19">
        <v>295.47000000000003</v>
      </c>
      <c r="H27" s="19">
        <v>614.89</v>
      </c>
      <c r="I27" s="19">
        <v>624.97</v>
      </c>
    </row>
  </sheetData>
  <mergeCells count="5">
    <mergeCell ref="H2:I2"/>
    <mergeCell ref="B2:C2"/>
    <mergeCell ref="A2:A3"/>
    <mergeCell ref="D2:E2"/>
    <mergeCell ref="F2:G2"/>
  </mergeCells>
  <phoneticPr fontId="0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AC103"/>
  <sheetViews>
    <sheetView topLeftCell="A64" zoomScale="70" zoomScaleNormal="70" workbookViewId="0">
      <selection activeCell="AB103" sqref="AB103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6.8554687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5.85546875" style="15" customWidth="1"/>
    <col min="15" max="15" width="11.140625" style="12" customWidth="1"/>
    <col min="16" max="16" width="16.42578125" style="15" customWidth="1"/>
    <col min="17" max="17" width="11.140625" style="12" customWidth="1"/>
    <col min="18" max="18" width="13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5.42578125" style="15" customWidth="1"/>
    <col min="23" max="23" width="11.140625" style="12" customWidth="1"/>
    <col min="24" max="24" width="13.5703125" style="15" customWidth="1"/>
    <col min="25" max="25" width="11.140625" style="12" customWidth="1"/>
    <col min="26" max="26" width="11.140625" style="15" customWidth="1"/>
    <col min="27" max="27" width="11.140625" style="12" customWidth="1"/>
    <col min="28" max="28" width="14.85546875" style="15" customWidth="1"/>
    <col min="29" max="29" width="19.425781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150001</v>
      </c>
      <c r="G2" s="131" t="str">
        <f>VLOOKUP(F2,Списки!$A$1:$B$68,2,0)</f>
        <v>ГБУЗ "РКБ"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53"/>
      <c r="B3" s="53"/>
      <c r="C3" s="53"/>
      <c r="D3" s="53"/>
      <c r="E3" s="53"/>
      <c r="F3" s="28"/>
      <c r="G3" s="53"/>
      <c r="H3" s="53"/>
      <c r="I3" s="53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54" t="s">
        <v>105</v>
      </c>
      <c r="H8" s="55" t="s">
        <v>98</v>
      </c>
      <c r="I8" s="115"/>
      <c r="J8" s="116"/>
      <c r="K8" s="115"/>
      <c r="L8" s="116"/>
      <c r="M8" s="54" t="s">
        <v>105</v>
      </c>
      <c r="N8" s="55" t="s">
        <v>98</v>
      </c>
      <c r="O8" s="54" t="s">
        <v>105</v>
      </c>
      <c r="P8" s="55" t="s">
        <v>98</v>
      </c>
      <c r="Q8" s="121"/>
      <c r="R8" s="123"/>
      <c r="S8" s="121"/>
      <c r="T8" s="123"/>
      <c r="U8" s="57" t="s">
        <v>105</v>
      </c>
      <c r="V8" s="56" t="s">
        <v>98</v>
      </c>
      <c r="W8" s="115"/>
      <c r="X8" s="116"/>
      <c r="Y8" s="115"/>
      <c r="Z8" s="116"/>
      <c r="AA8" s="54" t="s">
        <v>105</v>
      </c>
      <c r="AB8" s="55" t="s">
        <v>98</v>
      </c>
      <c r="AC8" s="56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58">
        <v>1633</v>
      </c>
      <c r="J9" s="24">
        <f>I9*Тарифы!D4*$C$4</f>
        <v>710518.3</v>
      </c>
      <c r="K9" s="58"/>
      <c r="L9" s="24">
        <f>K9*Тарифы!E4*$C$4</f>
        <v>0</v>
      </c>
      <c r="M9" s="37">
        <f>I9+K9</f>
        <v>1633</v>
      </c>
      <c r="N9" s="38">
        <f>J9+L9</f>
        <v>710518.3</v>
      </c>
      <c r="O9" s="37">
        <f>G9+M9</f>
        <v>1633</v>
      </c>
      <c r="P9" s="38">
        <f>H9+N9</f>
        <v>710518.3</v>
      </c>
      <c r="Q9" s="58">
        <v>0</v>
      </c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58">
        <v>424</v>
      </c>
      <c r="X9" s="24">
        <f>W9*Тарифы!H4*$C$4</f>
        <v>444491.92</v>
      </c>
      <c r="Y9" s="23"/>
      <c r="Z9" s="24">
        <f>Y9*Тарифы!I4*$C$4</f>
        <v>0</v>
      </c>
      <c r="AA9" s="37">
        <f>W9+Y9</f>
        <v>424</v>
      </c>
      <c r="AB9" s="38">
        <f>X9+Z9</f>
        <v>444491.92</v>
      </c>
      <c r="AC9" s="40">
        <f>P9+V9+AB9</f>
        <v>1155010.22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/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58">
        <v>0</v>
      </c>
      <c r="J10" s="24">
        <f>I10*Тарифы!D5*$C$4</f>
        <v>0</v>
      </c>
      <c r="K10" s="58"/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58">
        <v>0</v>
      </c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58">
        <v>0</v>
      </c>
      <c r="X10" s="24">
        <f>W10*Тарифы!H5*$C$4</f>
        <v>0</v>
      </c>
      <c r="Y10" s="23"/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/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58">
        <v>0</v>
      </c>
      <c r="J11" s="24">
        <f>I11*Тарифы!D6*$C$4</f>
        <v>0</v>
      </c>
      <c r="K11" s="58"/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58">
        <v>847</v>
      </c>
      <c r="R11" s="24">
        <f>Q11*Тарифы!F6*$C$4</f>
        <v>333718</v>
      </c>
      <c r="S11" s="23"/>
      <c r="T11" s="24">
        <f>S11*Тарифы!G6*$C$4</f>
        <v>0</v>
      </c>
      <c r="U11" s="39">
        <f t="shared" si="3"/>
        <v>847</v>
      </c>
      <c r="V11" s="40">
        <f t="shared" si="3"/>
        <v>333718</v>
      </c>
      <c r="W11" s="58">
        <v>0</v>
      </c>
      <c r="X11" s="24">
        <f>W11*Тарифы!H6*$C$4</f>
        <v>0</v>
      </c>
      <c r="Y11" s="23"/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333718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58">
        <v>2160</v>
      </c>
      <c r="J12" s="24">
        <f>I12*Тарифы!D7*$C$4</f>
        <v>830930.4</v>
      </c>
      <c r="K12" s="58"/>
      <c r="L12" s="24">
        <f>K12*Тарифы!E7*$C$4</f>
        <v>0</v>
      </c>
      <c r="M12" s="37">
        <f t="shared" si="1"/>
        <v>2160</v>
      </c>
      <c r="N12" s="38">
        <f t="shared" si="1"/>
        <v>830930.4</v>
      </c>
      <c r="O12" s="37">
        <f t="shared" si="2"/>
        <v>2160</v>
      </c>
      <c r="P12" s="38">
        <f t="shared" si="2"/>
        <v>830930.4</v>
      </c>
      <c r="Q12" s="58">
        <v>0</v>
      </c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58">
        <v>616</v>
      </c>
      <c r="X12" s="24">
        <f>W12*Тарифы!H7*$C$4</f>
        <v>502957.84</v>
      </c>
      <c r="Y12" s="23"/>
      <c r="Z12" s="24">
        <f>Y12*Тарифы!I7*$C$4</f>
        <v>0</v>
      </c>
      <c r="AA12" s="37">
        <f t="shared" si="4"/>
        <v>616</v>
      </c>
      <c r="AB12" s="38">
        <f t="shared" si="4"/>
        <v>502957.84</v>
      </c>
      <c r="AC12" s="40">
        <f t="shared" si="5"/>
        <v>1333888.24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58">
        <v>620</v>
      </c>
      <c r="J13" s="24">
        <f>I13*Тарифы!D8*$C$4</f>
        <v>238507.8</v>
      </c>
      <c r="K13" s="58"/>
      <c r="L13" s="24">
        <f>K13*Тарифы!E8*$C$4</f>
        <v>0</v>
      </c>
      <c r="M13" s="37">
        <f t="shared" si="1"/>
        <v>620</v>
      </c>
      <c r="N13" s="38">
        <f t="shared" si="1"/>
        <v>238507.8</v>
      </c>
      <c r="O13" s="37">
        <f t="shared" si="2"/>
        <v>620</v>
      </c>
      <c r="P13" s="38">
        <f t="shared" si="2"/>
        <v>238507.8</v>
      </c>
      <c r="Q13" s="58">
        <v>0</v>
      </c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58">
        <v>308</v>
      </c>
      <c r="X13" s="24">
        <f>W13*Тарифы!H8*$C$4</f>
        <v>251478.92</v>
      </c>
      <c r="Y13" s="23"/>
      <c r="Z13" s="24">
        <f>Y13*Тарифы!I8*$C$4</f>
        <v>0</v>
      </c>
      <c r="AA13" s="37">
        <f t="shared" si="4"/>
        <v>308</v>
      </c>
      <c r="AB13" s="38">
        <f t="shared" si="4"/>
        <v>251478.92</v>
      </c>
      <c r="AC13" s="40">
        <f t="shared" si="5"/>
        <v>489986.72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58">
        <v>847</v>
      </c>
      <c r="J14" s="24">
        <f>I14*Тарифы!D9*$C$4</f>
        <v>325832.43</v>
      </c>
      <c r="K14" s="58"/>
      <c r="L14" s="24">
        <f>K14*Тарифы!E9*$C$4</f>
        <v>0</v>
      </c>
      <c r="M14" s="37">
        <f t="shared" si="1"/>
        <v>847</v>
      </c>
      <c r="N14" s="38">
        <f t="shared" si="1"/>
        <v>325832.43</v>
      </c>
      <c r="O14" s="37">
        <f t="shared" si="2"/>
        <v>847</v>
      </c>
      <c r="P14" s="38">
        <f t="shared" si="2"/>
        <v>325832.43</v>
      </c>
      <c r="Q14" s="58">
        <v>0</v>
      </c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58">
        <v>193</v>
      </c>
      <c r="X14" s="24">
        <f>W14*Тарифы!H9*$C$4</f>
        <v>157582.57</v>
      </c>
      <c r="Y14" s="23"/>
      <c r="Z14" s="24">
        <f>Y14*Тарифы!I9*$C$4</f>
        <v>0</v>
      </c>
      <c r="AA14" s="37">
        <f t="shared" si="4"/>
        <v>193</v>
      </c>
      <c r="AB14" s="38">
        <f t="shared" si="4"/>
        <v>157582.57</v>
      </c>
      <c r="AC14" s="40">
        <f t="shared" si="5"/>
        <v>483415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58">
        <v>0</v>
      </c>
      <c r="J15" s="24">
        <f>I15*Тарифы!D10*$C$4</f>
        <v>0</v>
      </c>
      <c r="K15" s="58"/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58">
        <v>0</v>
      </c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58">
        <v>0</v>
      </c>
      <c r="X15" s="24">
        <f>W15*Тарифы!H10*$C$4</f>
        <v>0</v>
      </c>
      <c r="Y15" s="23"/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58">
        <v>0</v>
      </c>
      <c r="J16" s="24">
        <f>I16*Тарифы!D11*$C$4</f>
        <v>0</v>
      </c>
      <c r="K16" s="58"/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58">
        <v>0</v>
      </c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58">
        <v>16</v>
      </c>
      <c r="X16" s="24">
        <f>W16*Тарифы!H11*$C$4</f>
        <v>22740.639999999999</v>
      </c>
      <c r="Y16" s="23"/>
      <c r="Z16" s="24">
        <f>Y16*Тарифы!I11*$C$4</f>
        <v>0</v>
      </c>
      <c r="AA16" s="37">
        <f t="shared" si="4"/>
        <v>16</v>
      </c>
      <c r="AB16" s="38">
        <f t="shared" si="4"/>
        <v>22740.639999999999</v>
      </c>
      <c r="AC16" s="40">
        <f t="shared" si="5"/>
        <v>22740.639999999999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58">
        <v>1194</v>
      </c>
      <c r="J17" s="24">
        <f>I17*Тарифы!D12*$C$4</f>
        <v>821328.72</v>
      </c>
      <c r="K17" s="58"/>
      <c r="L17" s="24">
        <f>K17*Тарифы!E12*$C$4</f>
        <v>0</v>
      </c>
      <c r="M17" s="37">
        <f t="shared" si="1"/>
        <v>1194</v>
      </c>
      <c r="N17" s="38">
        <f t="shared" si="1"/>
        <v>821328.72</v>
      </c>
      <c r="O17" s="37">
        <f t="shared" si="2"/>
        <v>1194</v>
      </c>
      <c r="P17" s="38">
        <f t="shared" si="2"/>
        <v>821328.72</v>
      </c>
      <c r="Q17" s="58">
        <v>0</v>
      </c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58">
        <v>655</v>
      </c>
      <c r="X17" s="24">
        <f>W17*Тарифы!H12*$C$4</f>
        <v>911137.75</v>
      </c>
      <c r="Y17" s="23"/>
      <c r="Z17" s="24">
        <f>Y17*Тарифы!I12*$C$4</f>
        <v>0</v>
      </c>
      <c r="AA17" s="37">
        <f t="shared" si="4"/>
        <v>655</v>
      </c>
      <c r="AB17" s="38">
        <f t="shared" si="4"/>
        <v>911137.75</v>
      </c>
      <c r="AC17" s="40">
        <f t="shared" si="5"/>
        <v>1732466.47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58">
        <v>1386</v>
      </c>
      <c r="J18" s="24">
        <f>I18*Тарифы!D13*$C$4</f>
        <v>622369.44000000006</v>
      </c>
      <c r="K18" s="58"/>
      <c r="L18" s="24">
        <f>K18*Тарифы!E13*$C$4</f>
        <v>0</v>
      </c>
      <c r="M18" s="37">
        <f t="shared" si="1"/>
        <v>1386</v>
      </c>
      <c r="N18" s="38">
        <f t="shared" si="1"/>
        <v>622369.44000000006</v>
      </c>
      <c r="O18" s="37">
        <f t="shared" si="2"/>
        <v>1386</v>
      </c>
      <c r="P18" s="38">
        <f t="shared" si="2"/>
        <v>622369.44000000006</v>
      </c>
      <c r="Q18" s="58">
        <v>347</v>
      </c>
      <c r="R18" s="24">
        <f>Q18*Тарифы!F13*$C$4</f>
        <v>159588.77000000002</v>
      </c>
      <c r="S18" s="23"/>
      <c r="T18" s="24">
        <f>S18*Тарифы!G13*$C$4</f>
        <v>0</v>
      </c>
      <c r="U18" s="39">
        <f t="shared" si="3"/>
        <v>347</v>
      </c>
      <c r="V18" s="40">
        <f t="shared" si="3"/>
        <v>159588.77000000002</v>
      </c>
      <c r="W18" s="58">
        <v>501</v>
      </c>
      <c r="X18" s="24">
        <f>W18*Тарифы!H13*$C$4</f>
        <v>510063.09</v>
      </c>
      <c r="Y18" s="23"/>
      <c r="Z18" s="24">
        <f>Y18*Тарифы!I13*$C$4</f>
        <v>0</v>
      </c>
      <c r="AA18" s="37">
        <f t="shared" si="4"/>
        <v>501</v>
      </c>
      <c r="AB18" s="38">
        <f t="shared" si="4"/>
        <v>510063.09</v>
      </c>
      <c r="AC18" s="40">
        <f t="shared" si="5"/>
        <v>1292021.3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58">
        <v>0</v>
      </c>
      <c r="J19" s="24">
        <f>I19*Тарифы!D14*$C$4</f>
        <v>0</v>
      </c>
      <c r="K19" s="58"/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58">
        <v>0</v>
      </c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58">
        <v>116</v>
      </c>
      <c r="X19" s="24">
        <f>W19*Тарифы!H14*$C$4</f>
        <v>122775.56000000001</v>
      </c>
      <c r="Y19" s="23"/>
      <c r="Z19" s="24">
        <f>Y19*Тарифы!I14*$C$4</f>
        <v>0</v>
      </c>
      <c r="AA19" s="37">
        <f t="shared" si="4"/>
        <v>116</v>
      </c>
      <c r="AB19" s="38">
        <f t="shared" si="4"/>
        <v>122775.56000000001</v>
      </c>
      <c r="AC19" s="40">
        <f t="shared" si="5"/>
        <v>122775.56000000001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/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58">
        <v>301</v>
      </c>
      <c r="J20" s="24">
        <f>I20*Тарифы!D15*$C$4</f>
        <v>123274.55</v>
      </c>
      <c r="K20" s="58"/>
      <c r="L20" s="24">
        <f>K20*Тарифы!E15*$C$4</f>
        <v>0</v>
      </c>
      <c r="M20" s="37">
        <f t="shared" si="1"/>
        <v>301</v>
      </c>
      <c r="N20" s="38">
        <f t="shared" si="1"/>
        <v>123274.55</v>
      </c>
      <c r="O20" s="37">
        <f t="shared" si="2"/>
        <v>301</v>
      </c>
      <c r="P20" s="38">
        <f t="shared" si="2"/>
        <v>123274.55</v>
      </c>
      <c r="Q20" s="58">
        <v>385</v>
      </c>
      <c r="R20" s="24">
        <f>Q20*Тарифы!F15*$C$4</f>
        <v>161495.95000000001</v>
      </c>
      <c r="S20" s="23"/>
      <c r="T20" s="24">
        <f>S20*Тарифы!G15*$C$4</f>
        <v>0</v>
      </c>
      <c r="U20" s="39">
        <f t="shared" si="3"/>
        <v>385</v>
      </c>
      <c r="V20" s="40">
        <f t="shared" si="3"/>
        <v>161495.95000000001</v>
      </c>
      <c r="W20" s="58">
        <v>35</v>
      </c>
      <c r="X20" s="24">
        <f>W20*Тарифы!H15*$C$4</f>
        <v>33516.35</v>
      </c>
      <c r="Y20" s="23"/>
      <c r="Z20" s="24">
        <f>Y20*Тарифы!I15*$C$4</f>
        <v>0</v>
      </c>
      <c r="AA20" s="37">
        <f t="shared" si="4"/>
        <v>35</v>
      </c>
      <c r="AB20" s="38">
        <f t="shared" si="4"/>
        <v>33516.35</v>
      </c>
      <c r="AC20" s="40">
        <f t="shared" si="5"/>
        <v>318286.84999999998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58">
        <v>0</v>
      </c>
      <c r="J21" s="24">
        <f>I21*Тарифы!D16*$C$4</f>
        <v>0</v>
      </c>
      <c r="K21" s="58"/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58">
        <v>385</v>
      </c>
      <c r="R21" s="24">
        <f>Q21*Тарифы!F16*$C$4</f>
        <v>161495.95000000001</v>
      </c>
      <c r="S21" s="23"/>
      <c r="T21" s="24">
        <f>S21*Тарифы!G16*$C$4</f>
        <v>0</v>
      </c>
      <c r="U21" s="39">
        <f t="shared" si="3"/>
        <v>385</v>
      </c>
      <c r="V21" s="40">
        <f t="shared" si="3"/>
        <v>161495.95000000001</v>
      </c>
      <c r="W21" s="58">
        <v>0</v>
      </c>
      <c r="X21" s="24">
        <f>W21*Тарифы!H16*$C$4</f>
        <v>0</v>
      </c>
      <c r="Y21" s="23"/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161495.95000000001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58">
        <v>400</v>
      </c>
      <c r="J22" s="24">
        <f>I22*Тарифы!D17*$C$4</f>
        <v>163820</v>
      </c>
      <c r="K22" s="58"/>
      <c r="L22" s="24">
        <f>K22*Тарифы!E17*$C$4</f>
        <v>0</v>
      </c>
      <c r="M22" s="37">
        <f t="shared" si="1"/>
        <v>400</v>
      </c>
      <c r="N22" s="38">
        <f t="shared" si="1"/>
        <v>163820</v>
      </c>
      <c r="O22" s="37">
        <f t="shared" si="2"/>
        <v>400</v>
      </c>
      <c r="P22" s="38">
        <f t="shared" si="2"/>
        <v>163820</v>
      </c>
      <c r="Q22" s="58">
        <v>616</v>
      </c>
      <c r="R22" s="24">
        <f>Q22*Тарифы!F17*$C$4</f>
        <v>258393.52000000002</v>
      </c>
      <c r="S22" s="23"/>
      <c r="T22" s="24">
        <f>S22*Тарифы!G17*$C$4</f>
        <v>0</v>
      </c>
      <c r="U22" s="39">
        <f t="shared" si="3"/>
        <v>616</v>
      </c>
      <c r="V22" s="40">
        <f t="shared" si="3"/>
        <v>258393.52000000002</v>
      </c>
      <c r="W22" s="58">
        <v>8</v>
      </c>
      <c r="X22" s="24">
        <f>W22*Тарифы!H17*$C$4</f>
        <v>7660.88</v>
      </c>
      <c r="Y22" s="23"/>
      <c r="Z22" s="24">
        <f>Y22*Тарифы!I17*$C$4</f>
        <v>0</v>
      </c>
      <c r="AA22" s="37">
        <f t="shared" si="4"/>
        <v>8</v>
      </c>
      <c r="AB22" s="38">
        <f t="shared" si="4"/>
        <v>7660.88</v>
      </c>
      <c r="AC22" s="40">
        <f t="shared" si="5"/>
        <v>429874.4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58">
        <v>1540</v>
      </c>
      <c r="J23" s="24">
        <f>I23*Тарифы!D18*$C$4</f>
        <v>630707</v>
      </c>
      <c r="K23" s="58"/>
      <c r="L23" s="24">
        <f>K23*Тарифы!E18*$C$4</f>
        <v>0</v>
      </c>
      <c r="M23" s="37">
        <f t="shared" si="1"/>
        <v>1540</v>
      </c>
      <c r="N23" s="38">
        <f t="shared" si="1"/>
        <v>630707</v>
      </c>
      <c r="O23" s="37">
        <f t="shared" si="2"/>
        <v>1540</v>
      </c>
      <c r="P23" s="38">
        <f t="shared" si="2"/>
        <v>630707</v>
      </c>
      <c r="Q23" s="58">
        <v>39</v>
      </c>
      <c r="R23" s="24">
        <f>Q23*Тарифы!F18*$C$4</f>
        <v>16359.330000000002</v>
      </c>
      <c r="S23" s="23"/>
      <c r="T23" s="24">
        <f>S23*Тарифы!G18*$C$4</f>
        <v>0</v>
      </c>
      <c r="U23" s="39">
        <f t="shared" si="3"/>
        <v>39</v>
      </c>
      <c r="V23" s="40">
        <f t="shared" si="3"/>
        <v>16359.330000000002</v>
      </c>
      <c r="W23" s="58">
        <v>193</v>
      </c>
      <c r="X23" s="24">
        <f>W23*Тарифы!H18*$C$4</f>
        <v>184818.73</v>
      </c>
      <c r="Y23" s="23"/>
      <c r="Z23" s="24">
        <f>Y23*Тарифы!I18*$C$4</f>
        <v>0</v>
      </c>
      <c r="AA23" s="37">
        <f t="shared" si="4"/>
        <v>193</v>
      </c>
      <c r="AB23" s="38">
        <f t="shared" si="4"/>
        <v>184818.73</v>
      </c>
      <c r="AC23" s="40">
        <f t="shared" si="5"/>
        <v>831885.05999999994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58">
        <v>1121</v>
      </c>
      <c r="J24" s="24">
        <f>I24*Тарифы!D19*$C$4</f>
        <v>459105.55</v>
      </c>
      <c r="K24" s="58"/>
      <c r="L24" s="24">
        <f>K24*Тарифы!E19*$C$4</f>
        <v>0</v>
      </c>
      <c r="M24" s="37">
        <f t="shared" si="1"/>
        <v>1121</v>
      </c>
      <c r="N24" s="38">
        <f t="shared" si="1"/>
        <v>459105.55</v>
      </c>
      <c r="O24" s="37">
        <f t="shared" si="2"/>
        <v>1121</v>
      </c>
      <c r="P24" s="38">
        <f t="shared" si="2"/>
        <v>459105.55</v>
      </c>
      <c r="Q24" s="58">
        <v>0</v>
      </c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58">
        <v>151</v>
      </c>
      <c r="X24" s="24">
        <f>W24*Тарифы!H19*$C$4</f>
        <v>144599.11000000002</v>
      </c>
      <c r="Y24" s="23"/>
      <c r="Z24" s="24">
        <f>Y24*Тарифы!I19*$C$4</f>
        <v>0</v>
      </c>
      <c r="AA24" s="37">
        <f t="shared" si="4"/>
        <v>151</v>
      </c>
      <c r="AB24" s="38">
        <f t="shared" si="4"/>
        <v>144599.11000000002</v>
      </c>
      <c r="AC24" s="40">
        <f t="shared" si="5"/>
        <v>603704.66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58">
        <v>0</v>
      </c>
      <c r="J25" s="24">
        <f>I25*Тарифы!D20*$C$4</f>
        <v>0</v>
      </c>
      <c r="K25" s="58"/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58">
        <v>0</v>
      </c>
      <c r="R25" s="24">
        <f>Q25*Тарифы!F20*$C$4</f>
        <v>0</v>
      </c>
      <c r="S25" s="23"/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58">
        <v>0</v>
      </c>
      <c r="X25" s="24">
        <f>W25*Тарифы!H20*$C$4</f>
        <v>0</v>
      </c>
      <c r="Y25" s="23"/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58">
        <v>847</v>
      </c>
      <c r="J26" s="24">
        <f>I26*Тарифы!D21*$C$4</f>
        <v>278103.98</v>
      </c>
      <c r="K26" s="58"/>
      <c r="L26" s="24">
        <f>K26*Тарифы!E21*$C$4</f>
        <v>0</v>
      </c>
      <c r="M26" s="37">
        <f t="shared" si="1"/>
        <v>847</v>
      </c>
      <c r="N26" s="38">
        <f t="shared" si="1"/>
        <v>278103.98</v>
      </c>
      <c r="O26" s="37">
        <f t="shared" si="2"/>
        <v>847</v>
      </c>
      <c r="P26" s="38">
        <f t="shared" si="2"/>
        <v>278103.98</v>
      </c>
      <c r="Q26" s="58">
        <v>1001</v>
      </c>
      <c r="R26" s="24">
        <f>Q26*Тарифы!F21*$C$4</f>
        <v>336616.27999999997</v>
      </c>
      <c r="S26" s="23"/>
      <c r="T26" s="24">
        <f>S26*Тарифы!G21*$C$4</f>
        <v>0</v>
      </c>
      <c r="U26" s="39">
        <f t="shared" si="3"/>
        <v>1001</v>
      </c>
      <c r="V26" s="40">
        <f t="shared" si="3"/>
        <v>336616.27999999997</v>
      </c>
      <c r="W26" s="58">
        <v>231</v>
      </c>
      <c r="X26" s="24">
        <f>W26*Тарифы!H21*$C$4</f>
        <v>153681.99</v>
      </c>
      <c r="Y26" s="23"/>
      <c r="Z26" s="24">
        <f>Y26*Тарифы!I21*$C$4</f>
        <v>0</v>
      </c>
      <c r="AA26" s="37">
        <f t="shared" si="4"/>
        <v>231</v>
      </c>
      <c r="AB26" s="38">
        <f t="shared" si="4"/>
        <v>153681.99</v>
      </c>
      <c r="AC26" s="40">
        <f t="shared" si="5"/>
        <v>768402.25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/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58">
        <v>655</v>
      </c>
      <c r="J27" s="24">
        <f>I27*Тарифы!D22*$C$4</f>
        <v>353470.75</v>
      </c>
      <c r="K27" s="58"/>
      <c r="L27" s="24">
        <f>K27*Тарифы!E22*$C$4</f>
        <v>0</v>
      </c>
      <c r="M27" s="37">
        <f t="shared" si="1"/>
        <v>655</v>
      </c>
      <c r="N27" s="38">
        <f t="shared" si="1"/>
        <v>353470.75</v>
      </c>
      <c r="O27" s="37">
        <f t="shared" si="2"/>
        <v>655</v>
      </c>
      <c r="P27" s="38">
        <f t="shared" si="2"/>
        <v>353470.75</v>
      </c>
      <c r="Q27" s="58">
        <v>193</v>
      </c>
      <c r="R27" s="24">
        <f>Q27*Тарифы!F22*$C$4</f>
        <v>106674.96</v>
      </c>
      <c r="S27" s="23"/>
      <c r="T27" s="24">
        <f>S27*Тарифы!G22*$C$4</f>
        <v>0</v>
      </c>
      <c r="U27" s="39">
        <f t="shared" si="3"/>
        <v>193</v>
      </c>
      <c r="V27" s="40">
        <f t="shared" si="3"/>
        <v>106674.96</v>
      </c>
      <c r="W27" s="58">
        <v>12</v>
      </c>
      <c r="X27" s="24">
        <f>W27*Тарифы!H22*$C$4</f>
        <v>18870</v>
      </c>
      <c r="Y27" s="23"/>
      <c r="Z27" s="24">
        <f>Y27*Тарифы!I22*$C$4</f>
        <v>0</v>
      </c>
      <c r="AA27" s="37">
        <f t="shared" si="4"/>
        <v>12</v>
      </c>
      <c r="AB27" s="38">
        <f t="shared" si="4"/>
        <v>18870</v>
      </c>
      <c r="AC27" s="40">
        <f t="shared" si="5"/>
        <v>479015.71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58">
        <v>1400</v>
      </c>
      <c r="J28" s="24">
        <f>I28*Тарифы!D23*$C$4</f>
        <v>442484</v>
      </c>
      <c r="K28" s="58"/>
      <c r="L28" s="24">
        <f>K28*Тарифы!E23*$C$4</f>
        <v>0</v>
      </c>
      <c r="M28" s="37">
        <f t="shared" si="1"/>
        <v>1400</v>
      </c>
      <c r="N28" s="38">
        <f t="shared" si="1"/>
        <v>442484</v>
      </c>
      <c r="O28" s="37">
        <f t="shared" si="2"/>
        <v>1400</v>
      </c>
      <c r="P28" s="38">
        <f t="shared" si="2"/>
        <v>442484</v>
      </c>
      <c r="Q28" s="58">
        <v>270</v>
      </c>
      <c r="R28" s="24">
        <f>Q28*Тарифы!F23*$C$4</f>
        <v>87401.7</v>
      </c>
      <c r="S28" s="23"/>
      <c r="T28" s="24">
        <f>S28*Тарифы!G23*$C$4</f>
        <v>0</v>
      </c>
      <c r="U28" s="39">
        <f t="shared" si="3"/>
        <v>270</v>
      </c>
      <c r="V28" s="40">
        <f t="shared" si="3"/>
        <v>87401.7</v>
      </c>
      <c r="W28" s="58">
        <v>193</v>
      </c>
      <c r="X28" s="24">
        <f>W28*Тарифы!H23*$C$4</f>
        <v>192600.49</v>
      </c>
      <c r="Y28" s="23"/>
      <c r="Z28" s="24">
        <f>Y28*Тарифы!I23*$C$4</f>
        <v>0</v>
      </c>
      <c r="AA28" s="37">
        <f t="shared" si="4"/>
        <v>193</v>
      </c>
      <c r="AB28" s="38">
        <f t="shared" si="4"/>
        <v>192600.49</v>
      </c>
      <c r="AC28" s="40">
        <f t="shared" si="5"/>
        <v>722486.19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58">
        <v>190</v>
      </c>
      <c r="J29" s="24">
        <f>I29*Тарифы!D24*$C$4</f>
        <v>47908.5</v>
      </c>
      <c r="K29" s="58"/>
      <c r="L29" s="24">
        <f>K29*Тарифы!E24*$C$4</f>
        <v>0</v>
      </c>
      <c r="M29" s="37">
        <f t="shared" si="1"/>
        <v>190</v>
      </c>
      <c r="N29" s="38">
        <f t="shared" si="1"/>
        <v>47908.5</v>
      </c>
      <c r="O29" s="37">
        <f t="shared" si="2"/>
        <v>190</v>
      </c>
      <c r="P29" s="38">
        <f t="shared" si="2"/>
        <v>47908.5</v>
      </c>
      <c r="Q29" s="58">
        <v>0</v>
      </c>
      <c r="R29" s="24">
        <f>Q29*Тарифы!F24*$C$4</f>
        <v>0</v>
      </c>
      <c r="S29" s="23"/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58">
        <v>77</v>
      </c>
      <c r="X29" s="24">
        <f>W29*Тарифы!H24*$C$4</f>
        <v>56660.450000000004</v>
      </c>
      <c r="Y29" s="23"/>
      <c r="Z29" s="24">
        <f>Y29*Тарифы!I24*$C$4</f>
        <v>0</v>
      </c>
      <c r="AA29" s="37">
        <f t="shared" si="4"/>
        <v>77</v>
      </c>
      <c r="AB29" s="38">
        <f t="shared" si="4"/>
        <v>56660.450000000004</v>
      </c>
      <c r="AC29" s="40">
        <f t="shared" si="5"/>
        <v>104568.95000000001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>
        <v>0</v>
      </c>
      <c r="J30" s="24">
        <f>I30*Тарифы!D25*$C$4</f>
        <v>0</v>
      </c>
      <c r="K30" s="23"/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>
        <v>0</v>
      </c>
      <c r="R30" s="24">
        <f>Q30*Тарифы!F25*$C$4</f>
        <v>0</v>
      </c>
      <c r="S30" s="23"/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0</v>
      </c>
      <c r="X30" s="24">
        <f>W30*Тарифы!H25*$C$4</f>
        <v>0</v>
      </c>
      <c r="Y30" s="23"/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/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/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>
        <v>0</v>
      </c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/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0</v>
      </c>
      <c r="F33" s="38">
        <f t="shared" si="6"/>
        <v>0</v>
      </c>
      <c r="G33" s="37">
        <f t="shared" si="6"/>
        <v>0</v>
      </c>
      <c r="H33" s="38">
        <f t="shared" si="6"/>
        <v>0</v>
      </c>
      <c r="I33" s="37">
        <f t="shared" si="6"/>
        <v>14294</v>
      </c>
      <c r="J33" s="38">
        <f t="shared" si="6"/>
        <v>6048361.4199999999</v>
      </c>
      <c r="K33" s="37">
        <f t="shared" si="6"/>
        <v>0</v>
      </c>
      <c r="L33" s="38">
        <f t="shared" si="6"/>
        <v>0</v>
      </c>
      <c r="M33" s="37">
        <f t="shared" si="6"/>
        <v>14294</v>
      </c>
      <c r="N33" s="38">
        <f t="shared" si="6"/>
        <v>6048361.4199999999</v>
      </c>
      <c r="O33" s="37">
        <f t="shared" si="6"/>
        <v>14294</v>
      </c>
      <c r="P33" s="38">
        <f t="shared" si="6"/>
        <v>6048361.4199999999</v>
      </c>
      <c r="Q33" s="39">
        <f t="shared" si="6"/>
        <v>4083</v>
      </c>
      <c r="R33" s="40">
        <f t="shared" si="6"/>
        <v>1621744.46</v>
      </c>
      <c r="S33" s="39">
        <f t="shared" si="6"/>
        <v>0</v>
      </c>
      <c r="T33" s="40">
        <f t="shared" si="6"/>
        <v>0</v>
      </c>
      <c r="U33" s="39">
        <f t="shared" si="6"/>
        <v>4083</v>
      </c>
      <c r="V33" s="40">
        <f t="shared" si="6"/>
        <v>1621744.46</v>
      </c>
      <c r="W33" s="37">
        <f t="shared" si="6"/>
        <v>3729</v>
      </c>
      <c r="X33" s="38">
        <f t="shared" si="6"/>
        <v>3715636.29</v>
      </c>
      <c r="Y33" s="37">
        <f t="shared" si="6"/>
        <v>0</v>
      </c>
      <c r="Z33" s="38">
        <f t="shared" si="6"/>
        <v>0</v>
      </c>
      <c r="AA33" s="37">
        <f t="shared" si="6"/>
        <v>3729</v>
      </c>
      <c r="AB33" s="38">
        <f t="shared" si="6"/>
        <v>3715636.29</v>
      </c>
      <c r="AC33" s="40">
        <f t="shared" si="6"/>
        <v>11385742.17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150001</v>
      </c>
      <c r="G37" s="131" t="str">
        <f>VLOOKUP(F37,Списки!$A$1:$B$68,2,0)</f>
        <v>ГБУЗ "РКБ"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53"/>
      <c r="B38" s="53"/>
      <c r="C38" s="53"/>
      <c r="D38" s="53"/>
      <c r="E38" s="53"/>
      <c r="F38" s="28"/>
      <c r="G38" s="53"/>
      <c r="H38" s="53"/>
      <c r="I38" s="53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54" t="s">
        <v>105</v>
      </c>
      <c r="H43" s="55" t="s">
        <v>98</v>
      </c>
      <c r="I43" s="115"/>
      <c r="J43" s="116"/>
      <c r="K43" s="115"/>
      <c r="L43" s="116"/>
      <c r="M43" s="54" t="s">
        <v>105</v>
      </c>
      <c r="N43" s="55" t="s">
        <v>98</v>
      </c>
      <c r="O43" s="54" t="s">
        <v>105</v>
      </c>
      <c r="P43" s="55" t="s">
        <v>98</v>
      </c>
      <c r="Q43" s="121"/>
      <c r="R43" s="123"/>
      <c r="S43" s="121"/>
      <c r="T43" s="123"/>
      <c r="U43" s="57" t="s">
        <v>105</v>
      </c>
      <c r="V43" s="56" t="s">
        <v>98</v>
      </c>
      <c r="W43" s="115"/>
      <c r="X43" s="116"/>
      <c r="Y43" s="115"/>
      <c r="Z43" s="116"/>
      <c r="AA43" s="54" t="s">
        <v>105</v>
      </c>
      <c r="AB43" s="55" t="s">
        <v>98</v>
      </c>
      <c r="AC43" s="56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467</v>
      </c>
      <c r="J44" s="24">
        <f>I44*Тарифы!D4*$C$4</f>
        <v>203191.7</v>
      </c>
      <c r="K44" s="23"/>
      <c r="L44" s="24">
        <f>K44*Тарифы!E4*$C$4</f>
        <v>0</v>
      </c>
      <c r="M44" s="37">
        <f>I44+K44</f>
        <v>467</v>
      </c>
      <c r="N44" s="38">
        <f>J44+L44</f>
        <v>203191.7</v>
      </c>
      <c r="O44" s="37">
        <f>G44+M44</f>
        <v>467</v>
      </c>
      <c r="P44" s="38">
        <f>H44+N44</f>
        <v>203191.7</v>
      </c>
      <c r="Q44" s="23">
        <v>0</v>
      </c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126</v>
      </c>
      <c r="X44" s="24">
        <f>W44*Тарифы!H4*$C$4</f>
        <v>132089.57999999999</v>
      </c>
      <c r="Y44" s="23"/>
      <c r="Z44" s="24">
        <f>Y44*Тарифы!I4*$C$4</f>
        <v>0</v>
      </c>
      <c r="AA44" s="37">
        <f>W44+Y44</f>
        <v>126</v>
      </c>
      <c r="AB44" s="38">
        <f>X44+Z44</f>
        <v>132089.57999999999</v>
      </c>
      <c r="AC44" s="40">
        <f>P44+V44+AB44</f>
        <v>335281.28000000003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>
        <v>0</v>
      </c>
      <c r="J45" s="24">
        <f>I45*Тарифы!D5*$C$4</f>
        <v>0</v>
      </c>
      <c r="K45" s="23"/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>
        <v>0</v>
      </c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>
        <v>0</v>
      </c>
      <c r="X45" s="24">
        <f>W45*Тарифы!H5*$C$4</f>
        <v>0</v>
      </c>
      <c r="Y45" s="23"/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/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>
        <v>0</v>
      </c>
      <c r="J46" s="24">
        <f>I46*Тарифы!D6*$C$4</f>
        <v>0</v>
      </c>
      <c r="K46" s="23"/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>
        <v>253</v>
      </c>
      <c r="R46" s="24">
        <f>Q46*Тарифы!F6*$C$4</f>
        <v>99682</v>
      </c>
      <c r="S46" s="23"/>
      <c r="T46" s="24">
        <f>S46*Тарифы!G6*$C$4</f>
        <v>0</v>
      </c>
      <c r="U46" s="39">
        <f t="shared" si="10"/>
        <v>253</v>
      </c>
      <c r="V46" s="40">
        <f t="shared" si="10"/>
        <v>99682</v>
      </c>
      <c r="W46" s="23">
        <v>0</v>
      </c>
      <c r="X46" s="24">
        <f>W46*Тарифы!H6*$C$4</f>
        <v>0</v>
      </c>
      <c r="Y46" s="23"/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99682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640</v>
      </c>
      <c r="J47" s="24">
        <f>I47*Тарифы!D7*$C$4</f>
        <v>246201.60000000001</v>
      </c>
      <c r="K47" s="23"/>
      <c r="L47" s="24">
        <f>K47*Тарифы!E7*$C$4</f>
        <v>0</v>
      </c>
      <c r="M47" s="37">
        <f t="shared" si="8"/>
        <v>640</v>
      </c>
      <c r="N47" s="38">
        <f t="shared" si="8"/>
        <v>246201.60000000001</v>
      </c>
      <c r="O47" s="37">
        <f t="shared" si="9"/>
        <v>640</v>
      </c>
      <c r="P47" s="38">
        <f t="shared" si="9"/>
        <v>246201.60000000001</v>
      </c>
      <c r="Q47" s="23">
        <v>0</v>
      </c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184</v>
      </c>
      <c r="X47" s="24">
        <f>W47*Тарифы!H7*$C$4</f>
        <v>150234.16</v>
      </c>
      <c r="Y47" s="23"/>
      <c r="Z47" s="24">
        <f>Y47*Тарифы!I7*$C$4</f>
        <v>0</v>
      </c>
      <c r="AA47" s="37">
        <f t="shared" si="11"/>
        <v>184</v>
      </c>
      <c r="AB47" s="38">
        <f t="shared" si="11"/>
        <v>150234.16</v>
      </c>
      <c r="AC47" s="40">
        <f t="shared" si="12"/>
        <v>396435.76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180</v>
      </c>
      <c r="J48" s="24">
        <f>I48*Тарифы!D8*$C$4</f>
        <v>69244.2</v>
      </c>
      <c r="K48" s="23"/>
      <c r="L48" s="24">
        <f>K48*Тарифы!E8*$C$4</f>
        <v>0</v>
      </c>
      <c r="M48" s="37">
        <f t="shared" si="8"/>
        <v>180</v>
      </c>
      <c r="N48" s="38">
        <f t="shared" si="8"/>
        <v>69244.2</v>
      </c>
      <c r="O48" s="37">
        <f t="shared" si="9"/>
        <v>180</v>
      </c>
      <c r="P48" s="38">
        <f t="shared" si="9"/>
        <v>69244.2</v>
      </c>
      <c r="Q48" s="23">
        <v>0</v>
      </c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92</v>
      </c>
      <c r="X48" s="24">
        <f>W48*Тарифы!H8*$C$4</f>
        <v>75117.08</v>
      </c>
      <c r="Y48" s="23"/>
      <c r="Z48" s="24">
        <f>Y48*Тарифы!I8*$C$4</f>
        <v>0</v>
      </c>
      <c r="AA48" s="37">
        <f t="shared" si="11"/>
        <v>92</v>
      </c>
      <c r="AB48" s="38">
        <f t="shared" si="11"/>
        <v>75117.08</v>
      </c>
      <c r="AC48" s="40">
        <f t="shared" si="12"/>
        <v>144361.28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253</v>
      </c>
      <c r="J49" s="24">
        <f>I49*Тарифы!D9*$C$4</f>
        <v>97326.569999999992</v>
      </c>
      <c r="K49" s="23"/>
      <c r="L49" s="24">
        <f>K49*Тарифы!E9*$C$4</f>
        <v>0</v>
      </c>
      <c r="M49" s="37">
        <f t="shared" si="8"/>
        <v>253</v>
      </c>
      <c r="N49" s="38">
        <f t="shared" si="8"/>
        <v>97326.569999999992</v>
      </c>
      <c r="O49" s="37">
        <f t="shared" si="9"/>
        <v>253</v>
      </c>
      <c r="P49" s="38">
        <f t="shared" si="9"/>
        <v>97326.569999999992</v>
      </c>
      <c r="Q49" s="23">
        <v>0</v>
      </c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57</v>
      </c>
      <c r="X49" s="24">
        <f>W49*Тарифы!H9*$C$4</f>
        <v>46539.93</v>
      </c>
      <c r="Y49" s="23"/>
      <c r="Z49" s="24">
        <f>Y49*Тарифы!I9*$C$4</f>
        <v>0</v>
      </c>
      <c r="AA49" s="37">
        <f t="shared" si="11"/>
        <v>57</v>
      </c>
      <c r="AB49" s="38">
        <f t="shared" si="11"/>
        <v>46539.93</v>
      </c>
      <c r="AC49" s="40">
        <f t="shared" si="12"/>
        <v>143866.5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/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/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0</v>
      </c>
      <c r="J51" s="24">
        <f>I51*Тарифы!D11*$C$4</f>
        <v>0</v>
      </c>
      <c r="K51" s="23"/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>
        <v>0</v>
      </c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4</v>
      </c>
      <c r="X51" s="24">
        <f>W51*Тарифы!H11*$C$4</f>
        <v>5685.16</v>
      </c>
      <c r="Y51" s="23"/>
      <c r="Z51" s="24">
        <f>Y51*Тарифы!I11*$C$4</f>
        <v>0</v>
      </c>
      <c r="AA51" s="37">
        <f t="shared" si="11"/>
        <v>4</v>
      </c>
      <c r="AB51" s="38">
        <f t="shared" si="11"/>
        <v>5685.16</v>
      </c>
      <c r="AC51" s="40">
        <f t="shared" si="12"/>
        <v>5685.16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356</v>
      </c>
      <c r="J52" s="24">
        <f>I52*Тарифы!D12*$C$4</f>
        <v>244885.28</v>
      </c>
      <c r="K52" s="23"/>
      <c r="L52" s="24">
        <f>K52*Тарифы!E12*$C$4</f>
        <v>0</v>
      </c>
      <c r="M52" s="37">
        <f t="shared" si="8"/>
        <v>356</v>
      </c>
      <c r="N52" s="38">
        <f t="shared" si="8"/>
        <v>244885.28</v>
      </c>
      <c r="O52" s="37">
        <f t="shared" si="9"/>
        <v>356</v>
      </c>
      <c r="P52" s="38">
        <f t="shared" si="9"/>
        <v>244885.28</v>
      </c>
      <c r="Q52" s="23">
        <v>0</v>
      </c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195</v>
      </c>
      <c r="X52" s="24">
        <f>W52*Тарифы!H12*$C$4</f>
        <v>271254.75</v>
      </c>
      <c r="Y52" s="23"/>
      <c r="Z52" s="24">
        <f>Y52*Тарифы!I12*$C$4</f>
        <v>0</v>
      </c>
      <c r="AA52" s="37">
        <f t="shared" si="11"/>
        <v>195</v>
      </c>
      <c r="AB52" s="38">
        <f t="shared" si="11"/>
        <v>271254.75</v>
      </c>
      <c r="AC52" s="40">
        <f t="shared" si="12"/>
        <v>516140.03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>
        <v>414</v>
      </c>
      <c r="J53" s="24">
        <f>I53*Тарифы!D13*$C$4</f>
        <v>185902.56</v>
      </c>
      <c r="K53" s="23"/>
      <c r="L53" s="24">
        <f>K53*Тарифы!E13*$C$4</f>
        <v>0</v>
      </c>
      <c r="M53" s="37">
        <f t="shared" si="8"/>
        <v>414</v>
      </c>
      <c r="N53" s="38">
        <f t="shared" si="8"/>
        <v>185902.56</v>
      </c>
      <c r="O53" s="37">
        <f t="shared" si="9"/>
        <v>414</v>
      </c>
      <c r="P53" s="38">
        <f t="shared" si="9"/>
        <v>185902.56</v>
      </c>
      <c r="Q53" s="23">
        <v>103</v>
      </c>
      <c r="R53" s="24">
        <f>Q53*Тарифы!F13*$C$4</f>
        <v>47370.73</v>
      </c>
      <c r="S53" s="23"/>
      <c r="T53" s="24">
        <f>S53*Тарифы!G13*$C$4</f>
        <v>0</v>
      </c>
      <c r="U53" s="39">
        <f t="shared" si="10"/>
        <v>103</v>
      </c>
      <c r="V53" s="40">
        <f t="shared" si="10"/>
        <v>47370.73</v>
      </c>
      <c r="W53" s="23">
        <v>149</v>
      </c>
      <c r="X53" s="24">
        <f>W53*Тарифы!H13*$C$4</f>
        <v>151695.41</v>
      </c>
      <c r="Y53" s="23"/>
      <c r="Z53" s="24">
        <f>Y53*Тарифы!I13*$C$4</f>
        <v>0</v>
      </c>
      <c r="AA53" s="37">
        <f t="shared" si="11"/>
        <v>149</v>
      </c>
      <c r="AB53" s="38">
        <f t="shared" si="11"/>
        <v>151695.41</v>
      </c>
      <c r="AC53" s="40">
        <f t="shared" si="12"/>
        <v>384968.7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/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>
        <v>0</v>
      </c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34</v>
      </c>
      <c r="X54" s="24">
        <f>W54*Тарифы!H14*$C$4</f>
        <v>35985.94</v>
      </c>
      <c r="Y54" s="23"/>
      <c r="Z54" s="24">
        <f>Y54*Тарифы!I14*$C$4</f>
        <v>0</v>
      </c>
      <c r="AA54" s="37">
        <f t="shared" si="11"/>
        <v>34</v>
      </c>
      <c r="AB54" s="38">
        <f t="shared" si="11"/>
        <v>35985.94</v>
      </c>
      <c r="AC54" s="40">
        <f t="shared" si="12"/>
        <v>35985.94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/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>
        <v>89</v>
      </c>
      <c r="J55" s="24">
        <f>I55*Тарифы!D15*$C$4</f>
        <v>36449.950000000004</v>
      </c>
      <c r="K55" s="23"/>
      <c r="L55" s="24">
        <f>K55*Тарифы!E15*$C$4</f>
        <v>0</v>
      </c>
      <c r="M55" s="37">
        <f t="shared" si="8"/>
        <v>89</v>
      </c>
      <c r="N55" s="38">
        <f t="shared" si="8"/>
        <v>36449.950000000004</v>
      </c>
      <c r="O55" s="37">
        <f t="shared" si="9"/>
        <v>89</v>
      </c>
      <c r="P55" s="38">
        <f t="shared" si="9"/>
        <v>36449.950000000004</v>
      </c>
      <c r="Q55" s="23">
        <v>115</v>
      </c>
      <c r="R55" s="24">
        <f>Q55*Тарифы!F15*$C$4</f>
        <v>48239.05</v>
      </c>
      <c r="S55" s="23"/>
      <c r="T55" s="24">
        <f>S55*Тарифы!G15*$C$4</f>
        <v>0</v>
      </c>
      <c r="U55" s="39">
        <f t="shared" si="10"/>
        <v>115</v>
      </c>
      <c r="V55" s="40">
        <f t="shared" si="10"/>
        <v>48239.05</v>
      </c>
      <c r="W55" s="23">
        <v>10</v>
      </c>
      <c r="X55" s="24">
        <f>W55*Тарифы!H15*$C$4</f>
        <v>9576.1</v>
      </c>
      <c r="Y55" s="23"/>
      <c r="Z55" s="24">
        <f>Y55*Тарифы!I15*$C$4</f>
        <v>0</v>
      </c>
      <c r="AA55" s="37">
        <f t="shared" si="11"/>
        <v>10</v>
      </c>
      <c r="AB55" s="38">
        <f t="shared" si="11"/>
        <v>9576.1</v>
      </c>
      <c r="AC55" s="40">
        <f t="shared" si="12"/>
        <v>94265.1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0</v>
      </c>
      <c r="J56" s="24">
        <f>I56*Тарифы!D16*$C$4</f>
        <v>0</v>
      </c>
      <c r="K56" s="23"/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>
        <v>115</v>
      </c>
      <c r="R56" s="24">
        <f>Q56*Тарифы!F16*$C$4</f>
        <v>48239.05</v>
      </c>
      <c r="S56" s="23"/>
      <c r="T56" s="24">
        <f>S56*Тарифы!G16*$C$4</f>
        <v>0</v>
      </c>
      <c r="U56" s="39">
        <f t="shared" si="10"/>
        <v>115</v>
      </c>
      <c r="V56" s="40">
        <f t="shared" si="10"/>
        <v>48239.05</v>
      </c>
      <c r="W56" s="23">
        <v>0</v>
      </c>
      <c r="X56" s="24">
        <f>W56*Тарифы!H16*$C$4</f>
        <v>0</v>
      </c>
      <c r="Y56" s="23"/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48239.05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100</v>
      </c>
      <c r="J57" s="24">
        <f>I57*Тарифы!D17*$C$4</f>
        <v>40955</v>
      </c>
      <c r="K57" s="23"/>
      <c r="L57" s="24">
        <f>K57*Тарифы!E17*$C$4</f>
        <v>0</v>
      </c>
      <c r="M57" s="37">
        <f t="shared" si="8"/>
        <v>100</v>
      </c>
      <c r="N57" s="38">
        <f t="shared" si="8"/>
        <v>40955</v>
      </c>
      <c r="O57" s="37">
        <f t="shared" si="9"/>
        <v>100</v>
      </c>
      <c r="P57" s="38">
        <f t="shared" si="9"/>
        <v>40955</v>
      </c>
      <c r="Q57" s="23">
        <v>184</v>
      </c>
      <c r="R57" s="24">
        <f>Q57*Тарифы!F17*$C$4</f>
        <v>77182.48000000001</v>
      </c>
      <c r="S57" s="23"/>
      <c r="T57" s="24">
        <f>S57*Тарифы!G17*$C$4</f>
        <v>0</v>
      </c>
      <c r="U57" s="39">
        <f t="shared" si="10"/>
        <v>184</v>
      </c>
      <c r="V57" s="40">
        <f t="shared" si="10"/>
        <v>77182.48000000001</v>
      </c>
      <c r="W57" s="23">
        <v>2</v>
      </c>
      <c r="X57" s="24">
        <f>W57*Тарифы!H17*$C$4</f>
        <v>1915.22</v>
      </c>
      <c r="Y57" s="23"/>
      <c r="Z57" s="24">
        <f>Y57*Тарифы!I17*$C$4</f>
        <v>0</v>
      </c>
      <c r="AA57" s="37">
        <f t="shared" si="11"/>
        <v>2</v>
      </c>
      <c r="AB57" s="38">
        <f t="shared" si="11"/>
        <v>1915.22</v>
      </c>
      <c r="AC57" s="40">
        <f t="shared" si="12"/>
        <v>120052.70000000001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460</v>
      </c>
      <c r="J58" s="24">
        <f>I58*Тарифы!D18*$C$4</f>
        <v>188393</v>
      </c>
      <c r="K58" s="23"/>
      <c r="L58" s="24">
        <f>K58*Тарифы!E18*$C$4</f>
        <v>0</v>
      </c>
      <c r="M58" s="37">
        <f t="shared" si="8"/>
        <v>460</v>
      </c>
      <c r="N58" s="38">
        <f t="shared" si="8"/>
        <v>188393</v>
      </c>
      <c r="O58" s="37">
        <f t="shared" si="9"/>
        <v>460</v>
      </c>
      <c r="P58" s="38">
        <f t="shared" si="9"/>
        <v>188393</v>
      </c>
      <c r="Q58" s="23">
        <v>11</v>
      </c>
      <c r="R58" s="24">
        <f>Q58*Тарифы!F18*$C$4</f>
        <v>4614.17</v>
      </c>
      <c r="S58" s="23"/>
      <c r="T58" s="24">
        <f>S58*Тарифы!G18*$C$4</f>
        <v>0</v>
      </c>
      <c r="U58" s="39">
        <f t="shared" si="10"/>
        <v>11</v>
      </c>
      <c r="V58" s="40">
        <f t="shared" si="10"/>
        <v>4614.17</v>
      </c>
      <c r="W58" s="23">
        <v>57</v>
      </c>
      <c r="X58" s="24">
        <f>W58*Тарифы!H18*$C$4</f>
        <v>54583.770000000004</v>
      </c>
      <c r="Y58" s="23"/>
      <c r="Z58" s="24">
        <f>Y58*Тарифы!I18*$C$4</f>
        <v>0</v>
      </c>
      <c r="AA58" s="37">
        <f t="shared" si="11"/>
        <v>57</v>
      </c>
      <c r="AB58" s="38">
        <f t="shared" si="11"/>
        <v>54583.770000000004</v>
      </c>
      <c r="AC58" s="40">
        <f t="shared" si="12"/>
        <v>247590.94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329</v>
      </c>
      <c r="J59" s="24">
        <f>I59*Тарифы!D19*$C$4</f>
        <v>134741.95000000001</v>
      </c>
      <c r="K59" s="23"/>
      <c r="L59" s="24">
        <f>K59*Тарифы!E19*$C$4</f>
        <v>0</v>
      </c>
      <c r="M59" s="37">
        <f t="shared" si="8"/>
        <v>329</v>
      </c>
      <c r="N59" s="38">
        <f t="shared" si="8"/>
        <v>134741.95000000001</v>
      </c>
      <c r="O59" s="37">
        <f t="shared" si="9"/>
        <v>329</v>
      </c>
      <c r="P59" s="38">
        <f t="shared" si="9"/>
        <v>134741.95000000001</v>
      </c>
      <c r="Q59" s="23">
        <v>0</v>
      </c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44</v>
      </c>
      <c r="X59" s="24">
        <f>W59*Тарифы!H19*$C$4</f>
        <v>42134.840000000004</v>
      </c>
      <c r="Y59" s="23"/>
      <c r="Z59" s="24">
        <f>Y59*Тарифы!I19*$C$4</f>
        <v>0</v>
      </c>
      <c r="AA59" s="37">
        <f t="shared" si="11"/>
        <v>44</v>
      </c>
      <c r="AB59" s="38">
        <f t="shared" si="11"/>
        <v>42134.840000000004</v>
      </c>
      <c r="AC59" s="40">
        <f t="shared" si="12"/>
        <v>176876.79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0</v>
      </c>
      <c r="J60" s="24">
        <f>I60*Тарифы!D20*$C$4</f>
        <v>0</v>
      </c>
      <c r="K60" s="23"/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>
        <v>0</v>
      </c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0</v>
      </c>
      <c r="X60" s="24">
        <f>W60*Тарифы!H20*$C$4</f>
        <v>0</v>
      </c>
      <c r="Y60" s="23"/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253</v>
      </c>
      <c r="J61" s="24">
        <f>I61*Тарифы!D21*$C$4</f>
        <v>83070.01999999999</v>
      </c>
      <c r="K61" s="23"/>
      <c r="L61" s="24">
        <f>K61*Тарифы!E21*$C$4</f>
        <v>0</v>
      </c>
      <c r="M61" s="37">
        <f t="shared" si="8"/>
        <v>253</v>
      </c>
      <c r="N61" s="38">
        <f t="shared" si="8"/>
        <v>83070.01999999999</v>
      </c>
      <c r="O61" s="37">
        <f t="shared" si="9"/>
        <v>253</v>
      </c>
      <c r="P61" s="38">
        <f t="shared" si="9"/>
        <v>83070.01999999999</v>
      </c>
      <c r="Q61" s="23">
        <v>299</v>
      </c>
      <c r="R61" s="24">
        <f>Q61*Тарифы!F21*$C$4</f>
        <v>100547.71999999999</v>
      </c>
      <c r="S61" s="23"/>
      <c r="T61" s="24">
        <f>S61*Тарифы!G21*$C$4</f>
        <v>0</v>
      </c>
      <c r="U61" s="39">
        <f t="shared" si="10"/>
        <v>299</v>
      </c>
      <c r="V61" s="40">
        <f t="shared" si="10"/>
        <v>100547.71999999999</v>
      </c>
      <c r="W61" s="23">
        <v>69</v>
      </c>
      <c r="X61" s="24">
        <f>W61*Тарифы!H21*$C$4</f>
        <v>45905.009999999995</v>
      </c>
      <c r="Y61" s="23"/>
      <c r="Z61" s="24">
        <f>Y61*Тарифы!I21*$C$4</f>
        <v>0</v>
      </c>
      <c r="AA61" s="37">
        <f t="shared" si="11"/>
        <v>69</v>
      </c>
      <c r="AB61" s="38">
        <f t="shared" si="11"/>
        <v>45905.009999999995</v>
      </c>
      <c r="AC61" s="40">
        <f t="shared" si="12"/>
        <v>229522.75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/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>
        <v>195</v>
      </c>
      <c r="J62" s="24">
        <f>I62*Тарифы!D22*$C$4</f>
        <v>105231.75</v>
      </c>
      <c r="K62" s="23"/>
      <c r="L62" s="24">
        <f>K62*Тарифы!E22*$C$4</f>
        <v>0</v>
      </c>
      <c r="M62" s="37">
        <f t="shared" si="8"/>
        <v>195</v>
      </c>
      <c r="N62" s="38">
        <f t="shared" si="8"/>
        <v>105231.75</v>
      </c>
      <c r="O62" s="37">
        <f t="shared" si="9"/>
        <v>195</v>
      </c>
      <c r="P62" s="38">
        <f t="shared" si="9"/>
        <v>105231.75</v>
      </c>
      <c r="Q62" s="23">
        <v>57</v>
      </c>
      <c r="R62" s="24">
        <f>Q62*Тарифы!F22*$C$4</f>
        <v>31505.040000000001</v>
      </c>
      <c r="S62" s="23"/>
      <c r="T62" s="24">
        <f>S62*Тарифы!G22*$C$4</f>
        <v>0</v>
      </c>
      <c r="U62" s="39">
        <f t="shared" si="10"/>
        <v>57</v>
      </c>
      <c r="V62" s="40">
        <f t="shared" si="10"/>
        <v>31505.040000000001</v>
      </c>
      <c r="W62" s="23">
        <v>3</v>
      </c>
      <c r="X62" s="24">
        <f>W62*Тарифы!H22*$C$4</f>
        <v>4717.5</v>
      </c>
      <c r="Y62" s="23"/>
      <c r="Z62" s="24">
        <f>Y62*Тарифы!I22*$C$4</f>
        <v>0</v>
      </c>
      <c r="AA62" s="37">
        <f t="shared" si="11"/>
        <v>3</v>
      </c>
      <c r="AB62" s="38">
        <f t="shared" si="11"/>
        <v>4717.5</v>
      </c>
      <c r="AC62" s="40">
        <f t="shared" si="12"/>
        <v>141454.29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>
        <v>400</v>
      </c>
      <c r="J63" s="24">
        <f>I63*Тарифы!D23*$C$4</f>
        <v>126424</v>
      </c>
      <c r="K63" s="23"/>
      <c r="L63" s="24">
        <f>K63*Тарифы!E23*$C$4</f>
        <v>0</v>
      </c>
      <c r="M63" s="37">
        <f t="shared" si="8"/>
        <v>400</v>
      </c>
      <c r="N63" s="38">
        <f t="shared" si="8"/>
        <v>126424</v>
      </c>
      <c r="O63" s="37">
        <f t="shared" si="9"/>
        <v>400</v>
      </c>
      <c r="P63" s="38">
        <f t="shared" si="9"/>
        <v>126424</v>
      </c>
      <c r="Q63" s="23">
        <v>80</v>
      </c>
      <c r="R63" s="24">
        <f>Q63*Тарифы!F23*$C$4</f>
        <v>25896.799999999999</v>
      </c>
      <c r="S63" s="23"/>
      <c r="T63" s="24">
        <f>S63*Тарифы!G23*$C$4</f>
        <v>0</v>
      </c>
      <c r="U63" s="39">
        <f t="shared" si="10"/>
        <v>80</v>
      </c>
      <c r="V63" s="40">
        <f t="shared" si="10"/>
        <v>25896.799999999999</v>
      </c>
      <c r="W63" s="23">
        <v>57</v>
      </c>
      <c r="X63" s="24">
        <f>W63*Тарифы!H23*$C$4</f>
        <v>56882.009999999995</v>
      </c>
      <c r="Y63" s="23"/>
      <c r="Z63" s="24">
        <f>Y63*Тарифы!I23*$C$4</f>
        <v>0</v>
      </c>
      <c r="AA63" s="37">
        <f t="shared" si="11"/>
        <v>57</v>
      </c>
      <c r="AB63" s="38">
        <f t="shared" si="11"/>
        <v>56882.009999999995</v>
      </c>
      <c r="AC63" s="40">
        <f t="shared" si="12"/>
        <v>209202.81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>
        <v>60</v>
      </c>
      <c r="J64" s="24">
        <f>I64*Тарифы!D24*$C$4</f>
        <v>15129</v>
      </c>
      <c r="K64" s="23"/>
      <c r="L64" s="24">
        <f>K64*Тарифы!E24*$C$4</f>
        <v>0</v>
      </c>
      <c r="M64" s="37">
        <f t="shared" si="8"/>
        <v>60</v>
      </c>
      <c r="N64" s="38">
        <f t="shared" si="8"/>
        <v>15129</v>
      </c>
      <c r="O64" s="37">
        <f t="shared" si="9"/>
        <v>60</v>
      </c>
      <c r="P64" s="38">
        <f t="shared" si="9"/>
        <v>15129</v>
      </c>
      <c r="Q64" s="23">
        <v>0</v>
      </c>
      <c r="R64" s="24">
        <f>Q64*Тарифы!F24*$C$4</f>
        <v>0</v>
      </c>
      <c r="S64" s="23"/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>
        <v>23</v>
      </c>
      <c r="X64" s="24">
        <f>W64*Тарифы!H24*$C$4</f>
        <v>16924.55</v>
      </c>
      <c r="Y64" s="23"/>
      <c r="Z64" s="24">
        <f>Y64*Тарифы!I24*$C$4</f>
        <v>0</v>
      </c>
      <c r="AA64" s="37">
        <f t="shared" si="11"/>
        <v>23</v>
      </c>
      <c r="AB64" s="38">
        <f t="shared" si="11"/>
        <v>16924.55</v>
      </c>
      <c r="AC64" s="40">
        <f t="shared" si="12"/>
        <v>32053.55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>
        <v>0</v>
      </c>
      <c r="J65" s="24">
        <f>I65*Тарифы!D25*$C$4</f>
        <v>0</v>
      </c>
      <c r="K65" s="23"/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>
        <v>0</v>
      </c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0</v>
      </c>
      <c r="X65" s="24">
        <f>W65*Тарифы!H25*$C$4</f>
        <v>0</v>
      </c>
      <c r="Y65" s="23"/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/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/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0</v>
      </c>
      <c r="J67" s="24">
        <f>I67*Тарифы!D27*$C$4</f>
        <v>0</v>
      </c>
      <c r="K67" s="23"/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>
        <v>0</v>
      </c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/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0</v>
      </c>
      <c r="F68" s="38">
        <f t="shared" si="13"/>
        <v>0</v>
      </c>
      <c r="G68" s="37">
        <f t="shared" si="13"/>
        <v>0</v>
      </c>
      <c r="H68" s="38">
        <f t="shared" si="13"/>
        <v>0</v>
      </c>
      <c r="I68" s="37">
        <f t="shared" si="13"/>
        <v>4196</v>
      </c>
      <c r="J68" s="38">
        <f t="shared" si="13"/>
        <v>1777146.58</v>
      </c>
      <c r="K68" s="37">
        <f t="shared" si="13"/>
        <v>0</v>
      </c>
      <c r="L68" s="38">
        <f t="shared" si="13"/>
        <v>0</v>
      </c>
      <c r="M68" s="37">
        <f t="shared" si="13"/>
        <v>4196</v>
      </c>
      <c r="N68" s="38">
        <f t="shared" si="13"/>
        <v>1777146.58</v>
      </c>
      <c r="O68" s="37">
        <f t="shared" si="13"/>
        <v>4196</v>
      </c>
      <c r="P68" s="38">
        <f t="shared" si="13"/>
        <v>1777146.58</v>
      </c>
      <c r="Q68" s="39">
        <f t="shared" si="13"/>
        <v>1217</v>
      </c>
      <c r="R68" s="40">
        <f t="shared" si="13"/>
        <v>483277.04</v>
      </c>
      <c r="S68" s="39">
        <f t="shared" si="13"/>
        <v>0</v>
      </c>
      <c r="T68" s="40">
        <f t="shared" si="13"/>
        <v>0</v>
      </c>
      <c r="U68" s="39">
        <f t="shared" si="13"/>
        <v>1217</v>
      </c>
      <c r="V68" s="40">
        <f t="shared" si="13"/>
        <v>483277.04</v>
      </c>
      <c r="W68" s="37">
        <f t="shared" si="13"/>
        <v>1106</v>
      </c>
      <c r="X68" s="38">
        <f t="shared" si="13"/>
        <v>1101241.01</v>
      </c>
      <c r="Y68" s="37">
        <f t="shared" si="13"/>
        <v>0</v>
      </c>
      <c r="Z68" s="38">
        <f t="shared" si="13"/>
        <v>0</v>
      </c>
      <c r="AA68" s="37">
        <f t="shared" si="13"/>
        <v>1106</v>
      </c>
      <c r="AB68" s="38">
        <f t="shared" si="13"/>
        <v>1101241.01</v>
      </c>
      <c r="AC68" s="40">
        <f t="shared" si="13"/>
        <v>3361664.63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150001</v>
      </c>
      <c r="G72" s="131" t="str">
        <f>VLOOKUP(F72,Списки!$A$1:$B$68,2,0)</f>
        <v>ГБУЗ "РКБ"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53"/>
      <c r="B73" s="53"/>
      <c r="C73" s="53"/>
      <c r="D73" s="53"/>
      <c r="E73" s="53"/>
      <c r="F73" s="28"/>
      <c r="G73" s="53"/>
      <c r="H73" s="53"/>
      <c r="I73" s="53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54" t="s">
        <v>105</v>
      </c>
      <c r="H78" s="55" t="s">
        <v>98</v>
      </c>
      <c r="I78" s="115"/>
      <c r="J78" s="116"/>
      <c r="K78" s="115"/>
      <c r="L78" s="116"/>
      <c r="M78" s="54" t="s">
        <v>105</v>
      </c>
      <c r="N78" s="55" t="s">
        <v>98</v>
      </c>
      <c r="O78" s="54" t="s">
        <v>105</v>
      </c>
      <c r="P78" s="55" t="s">
        <v>98</v>
      </c>
      <c r="Q78" s="121"/>
      <c r="R78" s="123"/>
      <c r="S78" s="121"/>
      <c r="T78" s="123"/>
      <c r="U78" s="57" t="s">
        <v>105</v>
      </c>
      <c r="V78" s="56" t="s">
        <v>98</v>
      </c>
      <c r="W78" s="115"/>
      <c r="X78" s="116"/>
      <c r="Y78" s="115"/>
      <c r="Z78" s="116"/>
      <c r="AA78" s="54" t="s">
        <v>105</v>
      </c>
      <c r="AB78" s="55" t="s">
        <v>98</v>
      </c>
      <c r="AC78" s="56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 t="shared" ref="I79:L94" si="14">I9+I44</f>
        <v>2100</v>
      </c>
      <c r="J79" s="24">
        <f t="shared" si="14"/>
        <v>913710</v>
      </c>
      <c r="K79" s="23">
        <f t="shared" si="14"/>
        <v>0</v>
      </c>
      <c r="L79" s="24">
        <f t="shared" si="14"/>
        <v>0</v>
      </c>
      <c r="M79" s="37">
        <f>I79+K79</f>
        <v>2100</v>
      </c>
      <c r="N79" s="38">
        <f>J79+L79</f>
        <v>913710</v>
      </c>
      <c r="O79" s="37">
        <f>G79+M79</f>
        <v>2100</v>
      </c>
      <c r="P79" s="38">
        <f>H79+N79</f>
        <v>913710</v>
      </c>
      <c r="Q79" s="23">
        <f t="shared" ref="Q79:T94" si="15">Q9+Q44</f>
        <v>0</v>
      </c>
      <c r="R79" s="24">
        <f t="shared" si="15"/>
        <v>0</v>
      </c>
      <c r="S79" s="23">
        <f t="shared" si="15"/>
        <v>0</v>
      </c>
      <c r="T79" s="24">
        <f t="shared" si="15"/>
        <v>0</v>
      </c>
      <c r="U79" s="39">
        <f>Q79+S79</f>
        <v>0</v>
      </c>
      <c r="V79" s="40">
        <f>R79+T79</f>
        <v>0</v>
      </c>
      <c r="W79" s="23">
        <f t="shared" ref="W79:Z94" si="16">W9+W44</f>
        <v>550</v>
      </c>
      <c r="X79" s="24">
        <f t="shared" si="16"/>
        <v>576581.5</v>
      </c>
      <c r="Y79" s="23">
        <f t="shared" si="16"/>
        <v>0</v>
      </c>
      <c r="Z79" s="24">
        <f t="shared" si="16"/>
        <v>0</v>
      </c>
      <c r="AA79" s="37">
        <f>W79+Y79</f>
        <v>550</v>
      </c>
      <c r="AB79" s="38">
        <f>X79+Z79</f>
        <v>576581.5</v>
      </c>
      <c r="AC79" s="40">
        <f>P79+V79+AB79</f>
        <v>1490291.5</v>
      </c>
    </row>
    <row r="80" spans="1:29">
      <c r="A80" s="41">
        <v>2</v>
      </c>
      <c r="B80" s="42" t="s">
        <v>69</v>
      </c>
      <c r="C80" s="21">
        <f t="shared" ref="C80:F95" si="17">C10+C45</f>
        <v>0</v>
      </c>
      <c r="D80" s="22">
        <f t="shared" si="17"/>
        <v>0</v>
      </c>
      <c r="E80" s="23">
        <f t="shared" si="17"/>
        <v>0</v>
      </c>
      <c r="F80" s="24">
        <f t="shared" si="17"/>
        <v>0</v>
      </c>
      <c r="G80" s="37">
        <f t="shared" ref="G80:H102" si="18">C80+E80</f>
        <v>0</v>
      </c>
      <c r="H80" s="38">
        <f t="shared" si="18"/>
        <v>0</v>
      </c>
      <c r="I80" s="23">
        <f t="shared" si="14"/>
        <v>0</v>
      </c>
      <c r="J80" s="24">
        <f t="shared" si="14"/>
        <v>0</v>
      </c>
      <c r="K80" s="23">
        <f t="shared" si="14"/>
        <v>0</v>
      </c>
      <c r="L80" s="24">
        <f t="shared" si="14"/>
        <v>0</v>
      </c>
      <c r="M80" s="37">
        <f t="shared" ref="M80:N102" si="19">I80+K80</f>
        <v>0</v>
      </c>
      <c r="N80" s="38">
        <f t="shared" si="19"/>
        <v>0</v>
      </c>
      <c r="O80" s="37">
        <f t="shared" ref="O80:P102" si="20">G80+M80</f>
        <v>0</v>
      </c>
      <c r="P80" s="38">
        <f t="shared" si="20"/>
        <v>0</v>
      </c>
      <c r="Q80" s="23">
        <f t="shared" si="15"/>
        <v>0</v>
      </c>
      <c r="R80" s="24">
        <f t="shared" si="15"/>
        <v>0</v>
      </c>
      <c r="S80" s="23">
        <f t="shared" si="15"/>
        <v>0</v>
      </c>
      <c r="T80" s="24">
        <f t="shared" si="15"/>
        <v>0</v>
      </c>
      <c r="U80" s="39">
        <f t="shared" ref="U80:V102" si="21">Q80+S80</f>
        <v>0</v>
      </c>
      <c r="V80" s="40">
        <f t="shared" si="21"/>
        <v>0</v>
      </c>
      <c r="W80" s="23">
        <f t="shared" si="16"/>
        <v>0</v>
      </c>
      <c r="X80" s="24">
        <f t="shared" si="16"/>
        <v>0</v>
      </c>
      <c r="Y80" s="23">
        <f t="shared" si="16"/>
        <v>0</v>
      </c>
      <c r="Z80" s="24">
        <f t="shared" si="16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7"/>
        <v>0</v>
      </c>
      <c r="D81" s="22">
        <f t="shared" si="17"/>
        <v>0</v>
      </c>
      <c r="E81" s="23">
        <f t="shared" si="17"/>
        <v>0</v>
      </c>
      <c r="F81" s="24">
        <f t="shared" si="17"/>
        <v>0</v>
      </c>
      <c r="G81" s="37">
        <f t="shared" si="18"/>
        <v>0</v>
      </c>
      <c r="H81" s="38">
        <f t="shared" si="18"/>
        <v>0</v>
      </c>
      <c r="I81" s="23">
        <f t="shared" si="14"/>
        <v>0</v>
      </c>
      <c r="J81" s="24">
        <f t="shared" si="14"/>
        <v>0</v>
      </c>
      <c r="K81" s="23">
        <f t="shared" si="14"/>
        <v>0</v>
      </c>
      <c r="L81" s="24">
        <f t="shared" si="14"/>
        <v>0</v>
      </c>
      <c r="M81" s="37">
        <f t="shared" si="19"/>
        <v>0</v>
      </c>
      <c r="N81" s="38">
        <f t="shared" si="19"/>
        <v>0</v>
      </c>
      <c r="O81" s="37">
        <f t="shared" si="20"/>
        <v>0</v>
      </c>
      <c r="P81" s="38">
        <f t="shared" si="20"/>
        <v>0</v>
      </c>
      <c r="Q81" s="23">
        <f t="shared" si="15"/>
        <v>1100</v>
      </c>
      <c r="R81" s="24">
        <f t="shared" si="15"/>
        <v>433400</v>
      </c>
      <c r="S81" s="23">
        <f t="shared" si="15"/>
        <v>0</v>
      </c>
      <c r="T81" s="24">
        <f t="shared" si="15"/>
        <v>0</v>
      </c>
      <c r="U81" s="39">
        <f t="shared" si="21"/>
        <v>1100</v>
      </c>
      <c r="V81" s="40">
        <f t="shared" si="21"/>
        <v>433400</v>
      </c>
      <c r="W81" s="23">
        <f t="shared" si="16"/>
        <v>0</v>
      </c>
      <c r="X81" s="24">
        <f t="shared" si="16"/>
        <v>0</v>
      </c>
      <c r="Y81" s="23">
        <f t="shared" si="16"/>
        <v>0</v>
      </c>
      <c r="Z81" s="24">
        <f t="shared" si="16"/>
        <v>0</v>
      </c>
      <c r="AA81" s="37">
        <f t="shared" si="22"/>
        <v>0</v>
      </c>
      <c r="AB81" s="38">
        <f t="shared" si="22"/>
        <v>0</v>
      </c>
      <c r="AC81" s="40">
        <f t="shared" si="23"/>
        <v>433400</v>
      </c>
    </row>
    <row r="82" spans="1:29">
      <c r="A82" s="41">
        <v>4</v>
      </c>
      <c r="B82" s="42" t="s">
        <v>71</v>
      </c>
      <c r="C82" s="21">
        <f t="shared" si="17"/>
        <v>0</v>
      </c>
      <c r="D82" s="22">
        <f t="shared" si="17"/>
        <v>0</v>
      </c>
      <c r="E82" s="23">
        <f t="shared" si="17"/>
        <v>0</v>
      </c>
      <c r="F82" s="24">
        <f t="shared" si="17"/>
        <v>0</v>
      </c>
      <c r="G82" s="37">
        <f t="shared" si="18"/>
        <v>0</v>
      </c>
      <c r="H82" s="38">
        <f t="shared" si="18"/>
        <v>0</v>
      </c>
      <c r="I82" s="23">
        <f t="shared" si="14"/>
        <v>2800</v>
      </c>
      <c r="J82" s="24">
        <f t="shared" si="14"/>
        <v>1077132</v>
      </c>
      <c r="K82" s="23">
        <f t="shared" si="14"/>
        <v>0</v>
      </c>
      <c r="L82" s="24">
        <f t="shared" si="14"/>
        <v>0</v>
      </c>
      <c r="M82" s="37">
        <f t="shared" si="19"/>
        <v>2800</v>
      </c>
      <c r="N82" s="38">
        <f t="shared" si="19"/>
        <v>1077132</v>
      </c>
      <c r="O82" s="37">
        <f t="shared" si="20"/>
        <v>2800</v>
      </c>
      <c r="P82" s="38">
        <f t="shared" si="20"/>
        <v>1077132</v>
      </c>
      <c r="Q82" s="23">
        <f t="shared" si="15"/>
        <v>0</v>
      </c>
      <c r="R82" s="24">
        <f t="shared" si="15"/>
        <v>0</v>
      </c>
      <c r="S82" s="23">
        <f t="shared" si="15"/>
        <v>0</v>
      </c>
      <c r="T82" s="24">
        <f t="shared" si="15"/>
        <v>0</v>
      </c>
      <c r="U82" s="39">
        <f t="shared" si="21"/>
        <v>0</v>
      </c>
      <c r="V82" s="40">
        <f t="shared" si="21"/>
        <v>0</v>
      </c>
      <c r="W82" s="23">
        <f t="shared" si="16"/>
        <v>800</v>
      </c>
      <c r="X82" s="24">
        <f t="shared" si="16"/>
        <v>653192</v>
      </c>
      <c r="Y82" s="23">
        <f t="shared" si="16"/>
        <v>0</v>
      </c>
      <c r="Z82" s="24">
        <f t="shared" si="16"/>
        <v>0</v>
      </c>
      <c r="AA82" s="37">
        <f t="shared" si="22"/>
        <v>800</v>
      </c>
      <c r="AB82" s="38">
        <f t="shared" si="22"/>
        <v>653192</v>
      </c>
      <c r="AC82" s="40">
        <f t="shared" si="23"/>
        <v>1730324</v>
      </c>
    </row>
    <row r="83" spans="1:29">
      <c r="A83" s="41">
        <v>5</v>
      </c>
      <c r="B83" s="42" t="s">
        <v>72</v>
      </c>
      <c r="C83" s="21">
        <f t="shared" si="17"/>
        <v>0</v>
      </c>
      <c r="D83" s="22">
        <f t="shared" si="17"/>
        <v>0</v>
      </c>
      <c r="E83" s="23">
        <f t="shared" si="17"/>
        <v>0</v>
      </c>
      <c r="F83" s="24">
        <f t="shared" si="17"/>
        <v>0</v>
      </c>
      <c r="G83" s="37">
        <f t="shared" si="18"/>
        <v>0</v>
      </c>
      <c r="H83" s="38">
        <f t="shared" si="18"/>
        <v>0</v>
      </c>
      <c r="I83" s="23">
        <f t="shared" si="14"/>
        <v>800</v>
      </c>
      <c r="J83" s="24">
        <f t="shared" si="14"/>
        <v>307752</v>
      </c>
      <c r="K83" s="23">
        <f t="shared" si="14"/>
        <v>0</v>
      </c>
      <c r="L83" s="24">
        <f t="shared" si="14"/>
        <v>0</v>
      </c>
      <c r="M83" s="37">
        <f t="shared" si="19"/>
        <v>800</v>
      </c>
      <c r="N83" s="38">
        <f t="shared" si="19"/>
        <v>307752</v>
      </c>
      <c r="O83" s="37">
        <f t="shared" si="20"/>
        <v>800</v>
      </c>
      <c r="P83" s="38">
        <f t="shared" si="20"/>
        <v>307752</v>
      </c>
      <c r="Q83" s="23">
        <f t="shared" si="15"/>
        <v>0</v>
      </c>
      <c r="R83" s="24">
        <f t="shared" si="15"/>
        <v>0</v>
      </c>
      <c r="S83" s="23">
        <f t="shared" si="15"/>
        <v>0</v>
      </c>
      <c r="T83" s="24">
        <f t="shared" si="15"/>
        <v>0</v>
      </c>
      <c r="U83" s="39">
        <f t="shared" si="21"/>
        <v>0</v>
      </c>
      <c r="V83" s="40">
        <f t="shared" si="21"/>
        <v>0</v>
      </c>
      <c r="W83" s="23">
        <f t="shared" si="16"/>
        <v>400</v>
      </c>
      <c r="X83" s="24">
        <f t="shared" si="16"/>
        <v>326596</v>
      </c>
      <c r="Y83" s="23">
        <f t="shared" si="16"/>
        <v>0</v>
      </c>
      <c r="Z83" s="24">
        <f t="shared" si="16"/>
        <v>0</v>
      </c>
      <c r="AA83" s="37">
        <f t="shared" si="22"/>
        <v>400</v>
      </c>
      <c r="AB83" s="38">
        <f t="shared" si="22"/>
        <v>326596</v>
      </c>
      <c r="AC83" s="40">
        <f t="shared" si="23"/>
        <v>634348</v>
      </c>
    </row>
    <row r="84" spans="1:29">
      <c r="A84" s="41">
        <v>6</v>
      </c>
      <c r="B84" s="42" t="s">
        <v>73</v>
      </c>
      <c r="C84" s="21">
        <f t="shared" si="17"/>
        <v>0</v>
      </c>
      <c r="D84" s="22">
        <f t="shared" si="17"/>
        <v>0</v>
      </c>
      <c r="E84" s="23">
        <f t="shared" si="17"/>
        <v>0</v>
      </c>
      <c r="F84" s="24">
        <f t="shared" si="17"/>
        <v>0</v>
      </c>
      <c r="G84" s="37">
        <f t="shared" si="18"/>
        <v>0</v>
      </c>
      <c r="H84" s="38">
        <f t="shared" si="18"/>
        <v>0</v>
      </c>
      <c r="I84" s="23">
        <f t="shared" si="14"/>
        <v>1100</v>
      </c>
      <c r="J84" s="24">
        <f t="shared" si="14"/>
        <v>423159</v>
      </c>
      <c r="K84" s="23">
        <f t="shared" si="14"/>
        <v>0</v>
      </c>
      <c r="L84" s="24">
        <f t="shared" si="14"/>
        <v>0</v>
      </c>
      <c r="M84" s="37">
        <f t="shared" si="19"/>
        <v>1100</v>
      </c>
      <c r="N84" s="38">
        <f t="shared" si="19"/>
        <v>423159</v>
      </c>
      <c r="O84" s="37">
        <f t="shared" si="20"/>
        <v>1100</v>
      </c>
      <c r="P84" s="38">
        <f t="shared" si="20"/>
        <v>423159</v>
      </c>
      <c r="Q84" s="23">
        <f t="shared" si="15"/>
        <v>0</v>
      </c>
      <c r="R84" s="24">
        <f t="shared" si="15"/>
        <v>0</v>
      </c>
      <c r="S84" s="23">
        <f t="shared" si="15"/>
        <v>0</v>
      </c>
      <c r="T84" s="24">
        <f t="shared" si="15"/>
        <v>0</v>
      </c>
      <c r="U84" s="39">
        <f t="shared" si="21"/>
        <v>0</v>
      </c>
      <c r="V84" s="40">
        <f t="shared" si="21"/>
        <v>0</v>
      </c>
      <c r="W84" s="23">
        <f t="shared" si="16"/>
        <v>250</v>
      </c>
      <c r="X84" s="24">
        <f t="shared" si="16"/>
        <v>204122.5</v>
      </c>
      <c r="Y84" s="23">
        <f t="shared" si="16"/>
        <v>0</v>
      </c>
      <c r="Z84" s="24">
        <f t="shared" si="16"/>
        <v>0</v>
      </c>
      <c r="AA84" s="37">
        <f t="shared" si="22"/>
        <v>250</v>
      </c>
      <c r="AB84" s="38">
        <f t="shared" si="22"/>
        <v>204122.5</v>
      </c>
      <c r="AC84" s="40">
        <f t="shared" si="23"/>
        <v>627281.5</v>
      </c>
    </row>
    <row r="85" spans="1:29">
      <c r="A85" s="41">
        <v>7</v>
      </c>
      <c r="B85" s="42" t="s">
        <v>74</v>
      </c>
      <c r="C85" s="21">
        <f t="shared" si="17"/>
        <v>0</v>
      </c>
      <c r="D85" s="22">
        <f t="shared" si="17"/>
        <v>0</v>
      </c>
      <c r="E85" s="23">
        <f t="shared" si="17"/>
        <v>0</v>
      </c>
      <c r="F85" s="24">
        <f t="shared" si="17"/>
        <v>0</v>
      </c>
      <c r="G85" s="37">
        <f t="shared" si="18"/>
        <v>0</v>
      </c>
      <c r="H85" s="38">
        <f t="shared" si="18"/>
        <v>0</v>
      </c>
      <c r="I85" s="23">
        <f t="shared" si="14"/>
        <v>0</v>
      </c>
      <c r="J85" s="24">
        <f t="shared" si="14"/>
        <v>0</v>
      </c>
      <c r="K85" s="23">
        <f t="shared" si="14"/>
        <v>0</v>
      </c>
      <c r="L85" s="24">
        <f t="shared" si="14"/>
        <v>0</v>
      </c>
      <c r="M85" s="37">
        <f t="shared" si="19"/>
        <v>0</v>
      </c>
      <c r="N85" s="38">
        <f t="shared" si="19"/>
        <v>0</v>
      </c>
      <c r="O85" s="37">
        <f t="shared" si="20"/>
        <v>0</v>
      </c>
      <c r="P85" s="38">
        <f t="shared" si="20"/>
        <v>0</v>
      </c>
      <c r="Q85" s="23">
        <f t="shared" si="15"/>
        <v>0</v>
      </c>
      <c r="R85" s="24">
        <f t="shared" si="15"/>
        <v>0</v>
      </c>
      <c r="S85" s="23">
        <f t="shared" si="15"/>
        <v>0</v>
      </c>
      <c r="T85" s="24">
        <f t="shared" si="15"/>
        <v>0</v>
      </c>
      <c r="U85" s="39">
        <f t="shared" si="21"/>
        <v>0</v>
      </c>
      <c r="V85" s="40">
        <f t="shared" si="21"/>
        <v>0</v>
      </c>
      <c r="W85" s="23">
        <f t="shared" si="16"/>
        <v>0</v>
      </c>
      <c r="X85" s="24">
        <f t="shared" si="16"/>
        <v>0</v>
      </c>
      <c r="Y85" s="23">
        <f t="shared" si="16"/>
        <v>0</v>
      </c>
      <c r="Z85" s="24">
        <f t="shared" si="16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7"/>
        <v>0</v>
      </c>
      <c r="D86" s="22">
        <f t="shared" si="17"/>
        <v>0</v>
      </c>
      <c r="E86" s="23">
        <f t="shared" si="17"/>
        <v>0</v>
      </c>
      <c r="F86" s="24">
        <f t="shared" si="17"/>
        <v>0</v>
      </c>
      <c r="G86" s="37">
        <f t="shared" si="18"/>
        <v>0</v>
      </c>
      <c r="H86" s="38">
        <f t="shared" si="18"/>
        <v>0</v>
      </c>
      <c r="I86" s="23">
        <f t="shared" si="14"/>
        <v>0</v>
      </c>
      <c r="J86" s="24">
        <f t="shared" si="14"/>
        <v>0</v>
      </c>
      <c r="K86" s="23">
        <f t="shared" si="14"/>
        <v>0</v>
      </c>
      <c r="L86" s="24">
        <f t="shared" si="14"/>
        <v>0</v>
      </c>
      <c r="M86" s="37">
        <f t="shared" si="19"/>
        <v>0</v>
      </c>
      <c r="N86" s="38">
        <f t="shared" si="19"/>
        <v>0</v>
      </c>
      <c r="O86" s="37">
        <f t="shared" si="20"/>
        <v>0</v>
      </c>
      <c r="P86" s="38">
        <f t="shared" si="20"/>
        <v>0</v>
      </c>
      <c r="Q86" s="23">
        <f t="shared" si="15"/>
        <v>0</v>
      </c>
      <c r="R86" s="24">
        <f t="shared" si="15"/>
        <v>0</v>
      </c>
      <c r="S86" s="23">
        <f t="shared" si="15"/>
        <v>0</v>
      </c>
      <c r="T86" s="24">
        <f t="shared" si="15"/>
        <v>0</v>
      </c>
      <c r="U86" s="39">
        <f t="shared" si="21"/>
        <v>0</v>
      </c>
      <c r="V86" s="40">
        <f t="shared" si="21"/>
        <v>0</v>
      </c>
      <c r="W86" s="23">
        <f t="shared" si="16"/>
        <v>20</v>
      </c>
      <c r="X86" s="24">
        <f t="shared" si="16"/>
        <v>28425.8</v>
      </c>
      <c r="Y86" s="23">
        <f t="shared" si="16"/>
        <v>0</v>
      </c>
      <c r="Z86" s="24">
        <f t="shared" si="16"/>
        <v>0</v>
      </c>
      <c r="AA86" s="37">
        <f t="shared" si="22"/>
        <v>20</v>
      </c>
      <c r="AB86" s="38">
        <f t="shared" si="22"/>
        <v>28425.8</v>
      </c>
      <c r="AC86" s="40">
        <f t="shared" si="23"/>
        <v>28425.8</v>
      </c>
    </row>
    <row r="87" spans="1:29">
      <c r="A87" s="41">
        <v>9</v>
      </c>
      <c r="B87" s="42" t="s">
        <v>76</v>
      </c>
      <c r="C87" s="21">
        <f t="shared" si="17"/>
        <v>0</v>
      </c>
      <c r="D87" s="22">
        <f t="shared" si="17"/>
        <v>0</v>
      </c>
      <c r="E87" s="23">
        <f t="shared" si="17"/>
        <v>0</v>
      </c>
      <c r="F87" s="24">
        <f t="shared" si="17"/>
        <v>0</v>
      </c>
      <c r="G87" s="37">
        <f t="shared" si="18"/>
        <v>0</v>
      </c>
      <c r="H87" s="38">
        <f t="shared" si="18"/>
        <v>0</v>
      </c>
      <c r="I87" s="23">
        <f t="shared" si="14"/>
        <v>1550</v>
      </c>
      <c r="J87" s="24">
        <f t="shared" si="14"/>
        <v>1066214</v>
      </c>
      <c r="K87" s="23">
        <f t="shared" si="14"/>
        <v>0</v>
      </c>
      <c r="L87" s="24">
        <f t="shared" si="14"/>
        <v>0</v>
      </c>
      <c r="M87" s="37">
        <f t="shared" si="19"/>
        <v>1550</v>
      </c>
      <c r="N87" s="38">
        <f t="shared" si="19"/>
        <v>1066214</v>
      </c>
      <c r="O87" s="37">
        <f t="shared" si="20"/>
        <v>1550</v>
      </c>
      <c r="P87" s="38">
        <f t="shared" si="20"/>
        <v>1066214</v>
      </c>
      <c r="Q87" s="23">
        <f t="shared" si="15"/>
        <v>0</v>
      </c>
      <c r="R87" s="24">
        <f t="shared" si="15"/>
        <v>0</v>
      </c>
      <c r="S87" s="23">
        <f t="shared" si="15"/>
        <v>0</v>
      </c>
      <c r="T87" s="24">
        <f t="shared" si="15"/>
        <v>0</v>
      </c>
      <c r="U87" s="39">
        <f t="shared" si="21"/>
        <v>0</v>
      </c>
      <c r="V87" s="40">
        <f t="shared" si="21"/>
        <v>0</v>
      </c>
      <c r="W87" s="23">
        <f t="shared" si="16"/>
        <v>850</v>
      </c>
      <c r="X87" s="24">
        <f t="shared" si="16"/>
        <v>1182392.5</v>
      </c>
      <c r="Y87" s="23">
        <f t="shared" si="16"/>
        <v>0</v>
      </c>
      <c r="Z87" s="24">
        <f t="shared" si="16"/>
        <v>0</v>
      </c>
      <c r="AA87" s="37">
        <f t="shared" si="22"/>
        <v>850</v>
      </c>
      <c r="AB87" s="38">
        <f t="shared" si="22"/>
        <v>1182392.5</v>
      </c>
      <c r="AC87" s="40">
        <f t="shared" si="23"/>
        <v>2248606.5</v>
      </c>
    </row>
    <row r="88" spans="1:29">
      <c r="A88" s="41">
        <v>10</v>
      </c>
      <c r="B88" s="42" t="s">
        <v>77</v>
      </c>
      <c r="C88" s="21">
        <f t="shared" si="17"/>
        <v>0</v>
      </c>
      <c r="D88" s="22">
        <f t="shared" si="17"/>
        <v>0</v>
      </c>
      <c r="E88" s="23">
        <f t="shared" si="17"/>
        <v>0</v>
      </c>
      <c r="F88" s="24">
        <f t="shared" si="17"/>
        <v>0</v>
      </c>
      <c r="G88" s="37">
        <f t="shared" si="18"/>
        <v>0</v>
      </c>
      <c r="H88" s="38">
        <f t="shared" si="18"/>
        <v>0</v>
      </c>
      <c r="I88" s="23">
        <f t="shared" si="14"/>
        <v>1800</v>
      </c>
      <c r="J88" s="24">
        <f t="shared" si="14"/>
        <v>808272</v>
      </c>
      <c r="K88" s="23">
        <f t="shared" si="14"/>
        <v>0</v>
      </c>
      <c r="L88" s="24">
        <f t="shared" si="14"/>
        <v>0</v>
      </c>
      <c r="M88" s="37">
        <f t="shared" si="19"/>
        <v>1800</v>
      </c>
      <c r="N88" s="38">
        <f t="shared" si="19"/>
        <v>808272</v>
      </c>
      <c r="O88" s="37">
        <f t="shared" si="20"/>
        <v>1800</v>
      </c>
      <c r="P88" s="38">
        <f t="shared" si="20"/>
        <v>808272</v>
      </c>
      <c r="Q88" s="23">
        <f t="shared" si="15"/>
        <v>450</v>
      </c>
      <c r="R88" s="24">
        <f t="shared" si="15"/>
        <v>206959.50000000003</v>
      </c>
      <c r="S88" s="23">
        <f t="shared" si="15"/>
        <v>0</v>
      </c>
      <c r="T88" s="24">
        <f t="shared" si="15"/>
        <v>0</v>
      </c>
      <c r="U88" s="39">
        <f t="shared" si="21"/>
        <v>450</v>
      </c>
      <c r="V88" s="40">
        <f t="shared" si="21"/>
        <v>206959.50000000003</v>
      </c>
      <c r="W88" s="23">
        <f t="shared" si="16"/>
        <v>650</v>
      </c>
      <c r="X88" s="24">
        <f t="shared" si="16"/>
        <v>661758.5</v>
      </c>
      <c r="Y88" s="23">
        <f t="shared" si="16"/>
        <v>0</v>
      </c>
      <c r="Z88" s="24">
        <f t="shared" si="16"/>
        <v>0</v>
      </c>
      <c r="AA88" s="37">
        <f t="shared" si="22"/>
        <v>650</v>
      </c>
      <c r="AB88" s="38">
        <f t="shared" si="22"/>
        <v>661758.5</v>
      </c>
      <c r="AC88" s="40">
        <f t="shared" si="23"/>
        <v>1676990</v>
      </c>
    </row>
    <row r="89" spans="1:29">
      <c r="A89" s="41">
        <v>11</v>
      </c>
      <c r="B89" s="42" t="s">
        <v>78</v>
      </c>
      <c r="C89" s="21">
        <f t="shared" si="17"/>
        <v>0</v>
      </c>
      <c r="D89" s="22">
        <f t="shared" si="17"/>
        <v>0</v>
      </c>
      <c r="E89" s="23">
        <f t="shared" si="17"/>
        <v>0</v>
      </c>
      <c r="F89" s="24">
        <f t="shared" si="17"/>
        <v>0</v>
      </c>
      <c r="G89" s="37">
        <f t="shared" si="18"/>
        <v>0</v>
      </c>
      <c r="H89" s="38">
        <f t="shared" si="18"/>
        <v>0</v>
      </c>
      <c r="I89" s="23">
        <f t="shared" si="14"/>
        <v>0</v>
      </c>
      <c r="J89" s="24">
        <f t="shared" si="14"/>
        <v>0</v>
      </c>
      <c r="K89" s="23">
        <f t="shared" si="14"/>
        <v>0</v>
      </c>
      <c r="L89" s="24">
        <f t="shared" si="14"/>
        <v>0</v>
      </c>
      <c r="M89" s="37">
        <f t="shared" si="19"/>
        <v>0</v>
      </c>
      <c r="N89" s="38">
        <f t="shared" si="19"/>
        <v>0</v>
      </c>
      <c r="O89" s="37">
        <f t="shared" si="20"/>
        <v>0</v>
      </c>
      <c r="P89" s="38">
        <f t="shared" si="20"/>
        <v>0</v>
      </c>
      <c r="Q89" s="23">
        <f t="shared" si="15"/>
        <v>0</v>
      </c>
      <c r="R89" s="24">
        <f t="shared" si="15"/>
        <v>0</v>
      </c>
      <c r="S89" s="23">
        <f t="shared" si="15"/>
        <v>0</v>
      </c>
      <c r="T89" s="24">
        <f t="shared" si="15"/>
        <v>0</v>
      </c>
      <c r="U89" s="39">
        <f t="shared" si="21"/>
        <v>0</v>
      </c>
      <c r="V89" s="40">
        <f t="shared" si="21"/>
        <v>0</v>
      </c>
      <c r="W89" s="23">
        <f t="shared" si="16"/>
        <v>150</v>
      </c>
      <c r="X89" s="24">
        <f t="shared" si="16"/>
        <v>158761.5</v>
      </c>
      <c r="Y89" s="23">
        <f t="shared" si="16"/>
        <v>0</v>
      </c>
      <c r="Z89" s="24">
        <f t="shared" si="16"/>
        <v>0</v>
      </c>
      <c r="AA89" s="37">
        <f t="shared" si="22"/>
        <v>150</v>
      </c>
      <c r="AB89" s="38">
        <f t="shared" si="22"/>
        <v>158761.5</v>
      </c>
      <c r="AC89" s="40">
        <f t="shared" si="23"/>
        <v>158761.5</v>
      </c>
    </row>
    <row r="90" spans="1:29">
      <c r="A90" s="41">
        <v>12</v>
      </c>
      <c r="B90" s="42" t="s">
        <v>79</v>
      </c>
      <c r="C90" s="21">
        <f t="shared" si="17"/>
        <v>0</v>
      </c>
      <c r="D90" s="22">
        <f t="shared" si="17"/>
        <v>0</v>
      </c>
      <c r="E90" s="23">
        <f t="shared" si="17"/>
        <v>0</v>
      </c>
      <c r="F90" s="24">
        <f t="shared" si="17"/>
        <v>0</v>
      </c>
      <c r="G90" s="37">
        <f t="shared" si="18"/>
        <v>0</v>
      </c>
      <c r="H90" s="38">
        <f t="shared" si="18"/>
        <v>0</v>
      </c>
      <c r="I90" s="23">
        <f t="shared" si="14"/>
        <v>390</v>
      </c>
      <c r="J90" s="24">
        <f t="shared" si="14"/>
        <v>159724.5</v>
      </c>
      <c r="K90" s="23">
        <f t="shared" si="14"/>
        <v>0</v>
      </c>
      <c r="L90" s="24">
        <f t="shared" si="14"/>
        <v>0</v>
      </c>
      <c r="M90" s="37">
        <f t="shared" si="19"/>
        <v>390</v>
      </c>
      <c r="N90" s="38">
        <f t="shared" si="19"/>
        <v>159724.5</v>
      </c>
      <c r="O90" s="37">
        <f t="shared" si="20"/>
        <v>390</v>
      </c>
      <c r="P90" s="38">
        <f t="shared" si="20"/>
        <v>159724.5</v>
      </c>
      <c r="Q90" s="23">
        <f t="shared" si="15"/>
        <v>500</v>
      </c>
      <c r="R90" s="24">
        <f t="shared" si="15"/>
        <v>209735</v>
      </c>
      <c r="S90" s="23">
        <f t="shared" si="15"/>
        <v>0</v>
      </c>
      <c r="T90" s="24">
        <f t="shared" si="15"/>
        <v>0</v>
      </c>
      <c r="U90" s="39">
        <f t="shared" si="21"/>
        <v>500</v>
      </c>
      <c r="V90" s="40">
        <f t="shared" si="21"/>
        <v>209735</v>
      </c>
      <c r="W90" s="23">
        <f t="shared" si="16"/>
        <v>45</v>
      </c>
      <c r="X90" s="24">
        <f t="shared" si="16"/>
        <v>43092.45</v>
      </c>
      <c r="Y90" s="23">
        <f t="shared" si="16"/>
        <v>0</v>
      </c>
      <c r="Z90" s="24">
        <f t="shared" si="16"/>
        <v>0</v>
      </c>
      <c r="AA90" s="37">
        <f t="shared" si="22"/>
        <v>45</v>
      </c>
      <c r="AB90" s="38">
        <f t="shared" si="22"/>
        <v>43092.45</v>
      </c>
      <c r="AC90" s="40">
        <f t="shared" si="23"/>
        <v>412551.95</v>
      </c>
    </row>
    <row r="91" spans="1:29">
      <c r="A91" s="41">
        <v>13</v>
      </c>
      <c r="B91" s="42" t="s">
        <v>80</v>
      </c>
      <c r="C91" s="21">
        <f t="shared" si="17"/>
        <v>0</v>
      </c>
      <c r="D91" s="22">
        <f t="shared" si="17"/>
        <v>0</v>
      </c>
      <c r="E91" s="23">
        <f t="shared" si="17"/>
        <v>0</v>
      </c>
      <c r="F91" s="24">
        <f t="shared" si="17"/>
        <v>0</v>
      </c>
      <c r="G91" s="37">
        <f t="shared" si="18"/>
        <v>0</v>
      </c>
      <c r="H91" s="38">
        <f t="shared" si="18"/>
        <v>0</v>
      </c>
      <c r="I91" s="23">
        <f t="shared" si="14"/>
        <v>0</v>
      </c>
      <c r="J91" s="24">
        <f t="shared" si="14"/>
        <v>0</v>
      </c>
      <c r="K91" s="23">
        <f t="shared" si="14"/>
        <v>0</v>
      </c>
      <c r="L91" s="24">
        <f t="shared" si="14"/>
        <v>0</v>
      </c>
      <c r="M91" s="37">
        <f t="shared" si="19"/>
        <v>0</v>
      </c>
      <c r="N91" s="38">
        <f t="shared" si="19"/>
        <v>0</v>
      </c>
      <c r="O91" s="37">
        <f t="shared" si="20"/>
        <v>0</v>
      </c>
      <c r="P91" s="38">
        <f t="shared" si="20"/>
        <v>0</v>
      </c>
      <c r="Q91" s="23">
        <f t="shared" si="15"/>
        <v>500</v>
      </c>
      <c r="R91" s="24">
        <f t="shared" si="15"/>
        <v>209735</v>
      </c>
      <c r="S91" s="23">
        <f t="shared" si="15"/>
        <v>0</v>
      </c>
      <c r="T91" s="24">
        <f t="shared" si="15"/>
        <v>0</v>
      </c>
      <c r="U91" s="39">
        <f t="shared" si="21"/>
        <v>500</v>
      </c>
      <c r="V91" s="40">
        <f t="shared" si="21"/>
        <v>209735</v>
      </c>
      <c r="W91" s="23">
        <f t="shared" si="16"/>
        <v>0</v>
      </c>
      <c r="X91" s="24">
        <f t="shared" si="16"/>
        <v>0</v>
      </c>
      <c r="Y91" s="23">
        <f t="shared" si="16"/>
        <v>0</v>
      </c>
      <c r="Z91" s="24">
        <f t="shared" si="16"/>
        <v>0</v>
      </c>
      <c r="AA91" s="37">
        <f t="shared" si="22"/>
        <v>0</v>
      </c>
      <c r="AB91" s="38">
        <f t="shared" si="22"/>
        <v>0</v>
      </c>
      <c r="AC91" s="40">
        <f t="shared" si="23"/>
        <v>209735</v>
      </c>
    </row>
    <row r="92" spans="1:29">
      <c r="A92" s="41">
        <v>14</v>
      </c>
      <c r="B92" s="42" t="s">
        <v>81</v>
      </c>
      <c r="C92" s="21">
        <f t="shared" si="17"/>
        <v>0</v>
      </c>
      <c r="D92" s="22">
        <f t="shared" si="17"/>
        <v>0</v>
      </c>
      <c r="E92" s="23">
        <f t="shared" si="17"/>
        <v>0</v>
      </c>
      <c r="F92" s="24">
        <f t="shared" si="17"/>
        <v>0</v>
      </c>
      <c r="G92" s="37">
        <f t="shared" si="18"/>
        <v>0</v>
      </c>
      <c r="H92" s="38">
        <f t="shared" si="18"/>
        <v>0</v>
      </c>
      <c r="I92" s="23">
        <f t="shared" si="14"/>
        <v>500</v>
      </c>
      <c r="J92" s="24">
        <f t="shared" si="14"/>
        <v>204775</v>
      </c>
      <c r="K92" s="23">
        <f t="shared" si="14"/>
        <v>0</v>
      </c>
      <c r="L92" s="24">
        <f t="shared" si="14"/>
        <v>0</v>
      </c>
      <c r="M92" s="37">
        <f t="shared" si="19"/>
        <v>500</v>
      </c>
      <c r="N92" s="38">
        <f t="shared" si="19"/>
        <v>204775</v>
      </c>
      <c r="O92" s="37">
        <f t="shared" si="20"/>
        <v>500</v>
      </c>
      <c r="P92" s="38">
        <f t="shared" si="20"/>
        <v>204775</v>
      </c>
      <c r="Q92" s="23">
        <f t="shared" si="15"/>
        <v>800</v>
      </c>
      <c r="R92" s="24">
        <f t="shared" si="15"/>
        <v>335576</v>
      </c>
      <c r="S92" s="23">
        <f t="shared" si="15"/>
        <v>0</v>
      </c>
      <c r="T92" s="24">
        <f t="shared" si="15"/>
        <v>0</v>
      </c>
      <c r="U92" s="39">
        <f t="shared" si="21"/>
        <v>800</v>
      </c>
      <c r="V92" s="40">
        <f t="shared" si="21"/>
        <v>335576</v>
      </c>
      <c r="W92" s="23">
        <f t="shared" si="16"/>
        <v>10</v>
      </c>
      <c r="X92" s="24">
        <f t="shared" si="16"/>
        <v>9576.1</v>
      </c>
      <c r="Y92" s="23">
        <f t="shared" si="16"/>
        <v>0</v>
      </c>
      <c r="Z92" s="24">
        <f t="shared" si="16"/>
        <v>0</v>
      </c>
      <c r="AA92" s="37">
        <f t="shared" si="22"/>
        <v>10</v>
      </c>
      <c r="AB92" s="38">
        <f t="shared" si="22"/>
        <v>9576.1</v>
      </c>
      <c r="AC92" s="40">
        <f t="shared" si="23"/>
        <v>549927.1</v>
      </c>
    </row>
    <row r="93" spans="1:29">
      <c r="A93" s="41">
        <v>15</v>
      </c>
      <c r="B93" s="42" t="s">
        <v>82</v>
      </c>
      <c r="C93" s="21">
        <f t="shared" si="17"/>
        <v>0</v>
      </c>
      <c r="D93" s="22">
        <f t="shared" si="17"/>
        <v>0</v>
      </c>
      <c r="E93" s="23">
        <f t="shared" si="17"/>
        <v>0</v>
      </c>
      <c r="F93" s="24">
        <f t="shared" si="17"/>
        <v>0</v>
      </c>
      <c r="G93" s="37">
        <f t="shared" si="18"/>
        <v>0</v>
      </c>
      <c r="H93" s="38">
        <f t="shared" si="18"/>
        <v>0</v>
      </c>
      <c r="I93" s="23">
        <f t="shared" si="14"/>
        <v>2000</v>
      </c>
      <c r="J93" s="24">
        <f t="shared" si="14"/>
        <v>819100</v>
      </c>
      <c r="K93" s="23">
        <f t="shared" si="14"/>
        <v>0</v>
      </c>
      <c r="L93" s="24">
        <f t="shared" si="14"/>
        <v>0</v>
      </c>
      <c r="M93" s="37">
        <f t="shared" si="19"/>
        <v>2000</v>
      </c>
      <c r="N93" s="38">
        <f t="shared" si="19"/>
        <v>819100</v>
      </c>
      <c r="O93" s="37">
        <f t="shared" si="20"/>
        <v>2000</v>
      </c>
      <c r="P93" s="38">
        <f t="shared" si="20"/>
        <v>819100</v>
      </c>
      <c r="Q93" s="23">
        <f t="shared" si="15"/>
        <v>50</v>
      </c>
      <c r="R93" s="24">
        <f t="shared" si="15"/>
        <v>20973.5</v>
      </c>
      <c r="S93" s="23">
        <f t="shared" si="15"/>
        <v>0</v>
      </c>
      <c r="T93" s="24">
        <f t="shared" si="15"/>
        <v>0</v>
      </c>
      <c r="U93" s="39">
        <f t="shared" si="21"/>
        <v>50</v>
      </c>
      <c r="V93" s="40">
        <f t="shared" si="21"/>
        <v>20973.5</v>
      </c>
      <c r="W93" s="23">
        <f t="shared" si="16"/>
        <v>250</v>
      </c>
      <c r="X93" s="24">
        <f t="shared" si="16"/>
        <v>239402.5</v>
      </c>
      <c r="Y93" s="23">
        <f t="shared" si="16"/>
        <v>0</v>
      </c>
      <c r="Z93" s="24">
        <f t="shared" si="16"/>
        <v>0</v>
      </c>
      <c r="AA93" s="37">
        <f t="shared" si="22"/>
        <v>250</v>
      </c>
      <c r="AB93" s="38">
        <f t="shared" si="22"/>
        <v>239402.5</v>
      </c>
      <c r="AC93" s="40">
        <f t="shared" si="23"/>
        <v>1079476</v>
      </c>
    </row>
    <row r="94" spans="1:29">
      <c r="A94" s="41">
        <v>16</v>
      </c>
      <c r="B94" s="42" t="s">
        <v>83</v>
      </c>
      <c r="C94" s="21">
        <f t="shared" si="17"/>
        <v>0</v>
      </c>
      <c r="D94" s="22">
        <f t="shared" si="17"/>
        <v>0</v>
      </c>
      <c r="E94" s="23">
        <f t="shared" si="17"/>
        <v>0</v>
      </c>
      <c r="F94" s="24">
        <f t="shared" si="17"/>
        <v>0</v>
      </c>
      <c r="G94" s="37">
        <f t="shared" si="18"/>
        <v>0</v>
      </c>
      <c r="H94" s="38">
        <f t="shared" si="18"/>
        <v>0</v>
      </c>
      <c r="I94" s="23">
        <f t="shared" si="14"/>
        <v>1450</v>
      </c>
      <c r="J94" s="24">
        <f t="shared" si="14"/>
        <v>593847.5</v>
      </c>
      <c r="K94" s="23">
        <f t="shared" si="14"/>
        <v>0</v>
      </c>
      <c r="L94" s="24">
        <f t="shared" si="14"/>
        <v>0</v>
      </c>
      <c r="M94" s="37">
        <f t="shared" si="19"/>
        <v>1450</v>
      </c>
      <c r="N94" s="38">
        <f t="shared" si="19"/>
        <v>593847.5</v>
      </c>
      <c r="O94" s="37">
        <f t="shared" si="20"/>
        <v>1450</v>
      </c>
      <c r="P94" s="38">
        <f t="shared" si="20"/>
        <v>593847.5</v>
      </c>
      <c r="Q94" s="23">
        <f t="shared" si="15"/>
        <v>0</v>
      </c>
      <c r="R94" s="24">
        <f t="shared" si="15"/>
        <v>0</v>
      </c>
      <c r="S94" s="23">
        <f t="shared" si="15"/>
        <v>0</v>
      </c>
      <c r="T94" s="24">
        <f t="shared" si="15"/>
        <v>0</v>
      </c>
      <c r="U94" s="39">
        <f t="shared" si="21"/>
        <v>0</v>
      </c>
      <c r="V94" s="40">
        <f t="shared" si="21"/>
        <v>0</v>
      </c>
      <c r="W94" s="23">
        <f t="shared" si="16"/>
        <v>195</v>
      </c>
      <c r="X94" s="24">
        <f t="shared" si="16"/>
        <v>186733.95</v>
      </c>
      <c r="Y94" s="23">
        <f t="shared" si="16"/>
        <v>0</v>
      </c>
      <c r="Z94" s="24">
        <f t="shared" si="16"/>
        <v>0</v>
      </c>
      <c r="AA94" s="37">
        <f t="shared" si="22"/>
        <v>195</v>
      </c>
      <c r="AB94" s="38">
        <f t="shared" si="22"/>
        <v>186733.95</v>
      </c>
      <c r="AC94" s="40">
        <f t="shared" si="23"/>
        <v>780581.45</v>
      </c>
    </row>
    <row r="95" spans="1:29">
      <c r="A95" s="41">
        <v>17</v>
      </c>
      <c r="B95" s="42" t="s">
        <v>84</v>
      </c>
      <c r="C95" s="21">
        <f t="shared" si="17"/>
        <v>0</v>
      </c>
      <c r="D95" s="22">
        <f t="shared" si="17"/>
        <v>0</v>
      </c>
      <c r="E95" s="23">
        <f t="shared" si="17"/>
        <v>0</v>
      </c>
      <c r="F95" s="24">
        <f t="shared" si="17"/>
        <v>0</v>
      </c>
      <c r="G95" s="37">
        <f t="shared" si="18"/>
        <v>0</v>
      </c>
      <c r="H95" s="38">
        <f t="shared" si="18"/>
        <v>0</v>
      </c>
      <c r="I95" s="23">
        <f t="shared" ref="I95:L102" si="24">I25+I60</f>
        <v>0</v>
      </c>
      <c r="J95" s="24">
        <f t="shared" si="24"/>
        <v>0</v>
      </c>
      <c r="K95" s="23">
        <f t="shared" si="24"/>
        <v>0</v>
      </c>
      <c r="L95" s="24">
        <f t="shared" si="24"/>
        <v>0</v>
      </c>
      <c r="M95" s="37">
        <f t="shared" si="19"/>
        <v>0</v>
      </c>
      <c r="N95" s="38">
        <f t="shared" si="19"/>
        <v>0</v>
      </c>
      <c r="O95" s="37">
        <f t="shared" si="20"/>
        <v>0</v>
      </c>
      <c r="P95" s="38">
        <f t="shared" si="20"/>
        <v>0</v>
      </c>
      <c r="Q95" s="23">
        <f t="shared" ref="Q95:T102" si="25">Q25+Q60</f>
        <v>0</v>
      </c>
      <c r="R95" s="24">
        <f t="shared" si="25"/>
        <v>0</v>
      </c>
      <c r="S95" s="23">
        <f t="shared" si="25"/>
        <v>0</v>
      </c>
      <c r="T95" s="24">
        <f t="shared" si="25"/>
        <v>0</v>
      </c>
      <c r="U95" s="39">
        <f t="shared" si="21"/>
        <v>0</v>
      </c>
      <c r="V95" s="40">
        <f t="shared" si="21"/>
        <v>0</v>
      </c>
      <c r="W95" s="23">
        <f t="shared" ref="W95:Z102" si="26">W25+W60</f>
        <v>0</v>
      </c>
      <c r="X95" s="24">
        <f t="shared" si="26"/>
        <v>0</v>
      </c>
      <c r="Y95" s="23">
        <f t="shared" si="26"/>
        <v>0</v>
      </c>
      <c r="Z95" s="24">
        <f t="shared" si="26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7">C26+C61</f>
        <v>0</v>
      </c>
      <c r="D96" s="22">
        <f t="shared" si="27"/>
        <v>0</v>
      </c>
      <c r="E96" s="23">
        <f t="shared" si="27"/>
        <v>0</v>
      </c>
      <c r="F96" s="24">
        <f t="shared" si="27"/>
        <v>0</v>
      </c>
      <c r="G96" s="37">
        <f t="shared" si="18"/>
        <v>0</v>
      </c>
      <c r="H96" s="38">
        <f t="shared" si="18"/>
        <v>0</v>
      </c>
      <c r="I96" s="23">
        <f t="shared" si="24"/>
        <v>1100</v>
      </c>
      <c r="J96" s="24">
        <f t="shared" si="24"/>
        <v>361174</v>
      </c>
      <c r="K96" s="23">
        <f t="shared" si="24"/>
        <v>0</v>
      </c>
      <c r="L96" s="24">
        <f t="shared" si="24"/>
        <v>0</v>
      </c>
      <c r="M96" s="37">
        <f t="shared" si="19"/>
        <v>1100</v>
      </c>
      <c r="N96" s="38">
        <f t="shared" si="19"/>
        <v>361174</v>
      </c>
      <c r="O96" s="37">
        <f t="shared" si="20"/>
        <v>1100</v>
      </c>
      <c r="P96" s="38">
        <f t="shared" si="20"/>
        <v>361174</v>
      </c>
      <c r="Q96" s="23">
        <f t="shared" si="25"/>
        <v>1300</v>
      </c>
      <c r="R96" s="24">
        <f t="shared" si="25"/>
        <v>437163.99999999994</v>
      </c>
      <c r="S96" s="23">
        <f t="shared" si="25"/>
        <v>0</v>
      </c>
      <c r="T96" s="24">
        <f t="shared" si="25"/>
        <v>0</v>
      </c>
      <c r="U96" s="39">
        <f t="shared" si="21"/>
        <v>1300</v>
      </c>
      <c r="V96" s="40">
        <f t="shared" si="21"/>
        <v>437163.99999999994</v>
      </c>
      <c r="W96" s="23">
        <f t="shared" si="26"/>
        <v>300</v>
      </c>
      <c r="X96" s="24">
        <f t="shared" si="26"/>
        <v>199587</v>
      </c>
      <c r="Y96" s="23">
        <f t="shared" si="26"/>
        <v>0</v>
      </c>
      <c r="Z96" s="24">
        <f t="shared" si="26"/>
        <v>0</v>
      </c>
      <c r="AA96" s="37">
        <f t="shared" si="22"/>
        <v>300</v>
      </c>
      <c r="AB96" s="38">
        <f t="shared" si="22"/>
        <v>199587</v>
      </c>
      <c r="AC96" s="40">
        <f t="shared" si="23"/>
        <v>997925</v>
      </c>
    </row>
    <row r="97" spans="1:29">
      <c r="A97" s="41">
        <v>19</v>
      </c>
      <c r="B97" s="42" t="s">
        <v>86</v>
      </c>
      <c r="C97" s="21">
        <f t="shared" si="27"/>
        <v>0</v>
      </c>
      <c r="D97" s="22">
        <f t="shared" si="27"/>
        <v>0</v>
      </c>
      <c r="E97" s="23">
        <f t="shared" si="27"/>
        <v>0</v>
      </c>
      <c r="F97" s="24">
        <f t="shared" si="27"/>
        <v>0</v>
      </c>
      <c r="G97" s="37">
        <f t="shared" si="18"/>
        <v>0</v>
      </c>
      <c r="H97" s="38">
        <f t="shared" si="18"/>
        <v>0</v>
      </c>
      <c r="I97" s="23">
        <f t="shared" si="24"/>
        <v>850</v>
      </c>
      <c r="J97" s="24">
        <f t="shared" si="24"/>
        <v>458702.5</v>
      </c>
      <c r="K97" s="23">
        <f t="shared" si="24"/>
        <v>0</v>
      </c>
      <c r="L97" s="24">
        <f t="shared" si="24"/>
        <v>0</v>
      </c>
      <c r="M97" s="37">
        <f t="shared" si="19"/>
        <v>850</v>
      </c>
      <c r="N97" s="38">
        <f t="shared" si="19"/>
        <v>458702.5</v>
      </c>
      <c r="O97" s="37">
        <f t="shared" si="20"/>
        <v>850</v>
      </c>
      <c r="P97" s="38">
        <f t="shared" si="20"/>
        <v>458702.5</v>
      </c>
      <c r="Q97" s="23">
        <f t="shared" si="25"/>
        <v>250</v>
      </c>
      <c r="R97" s="24">
        <f t="shared" si="25"/>
        <v>138180</v>
      </c>
      <c r="S97" s="23">
        <f t="shared" si="25"/>
        <v>0</v>
      </c>
      <c r="T97" s="24">
        <f t="shared" si="25"/>
        <v>0</v>
      </c>
      <c r="U97" s="39">
        <f t="shared" si="21"/>
        <v>250</v>
      </c>
      <c r="V97" s="40">
        <f t="shared" si="21"/>
        <v>138180</v>
      </c>
      <c r="W97" s="23">
        <f t="shared" si="26"/>
        <v>15</v>
      </c>
      <c r="X97" s="24">
        <f t="shared" si="26"/>
        <v>23587.5</v>
      </c>
      <c r="Y97" s="23">
        <f t="shared" si="26"/>
        <v>0</v>
      </c>
      <c r="Z97" s="24">
        <f t="shared" si="26"/>
        <v>0</v>
      </c>
      <c r="AA97" s="37">
        <f t="shared" si="22"/>
        <v>15</v>
      </c>
      <c r="AB97" s="38">
        <f t="shared" si="22"/>
        <v>23587.5</v>
      </c>
      <c r="AC97" s="40">
        <f t="shared" si="23"/>
        <v>620470</v>
      </c>
    </row>
    <row r="98" spans="1:29">
      <c r="A98" s="41">
        <v>20</v>
      </c>
      <c r="B98" s="42" t="s">
        <v>87</v>
      </c>
      <c r="C98" s="23">
        <f t="shared" si="27"/>
        <v>0</v>
      </c>
      <c r="D98" s="22">
        <f t="shared" si="27"/>
        <v>0</v>
      </c>
      <c r="E98" s="23">
        <f t="shared" si="27"/>
        <v>0</v>
      </c>
      <c r="F98" s="24">
        <f t="shared" si="27"/>
        <v>0</v>
      </c>
      <c r="G98" s="37">
        <f t="shared" si="18"/>
        <v>0</v>
      </c>
      <c r="H98" s="38">
        <f t="shared" si="18"/>
        <v>0</v>
      </c>
      <c r="I98" s="23">
        <f t="shared" si="24"/>
        <v>1800</v>
      </c>
      <c r="J98" s="24">
        <f t="shared" si="24"/>
        <v>568908</v>
      </c>
      <c r="K98" s="23">
        <f t="shared" si="24"/>
        <v>0</v>
      </c>
      <c r="L98" s="24">
        <f t="shared" si="24"/>
        <v>0</v>
      </c>
      <c r="M98" s="37">
        <f t="shared" si="19"/>
        <v>1800</v>
      </c>
      <c r="N98" s="38">
        <f t="shared" si="19"/>
        <v>568908</v>
      </c>
      <c r="O98" s="37">
        <f t="shared" si="20"/>
        <v>1800</v>
      </c>
      <c r="P98" s="38">
        <f t="shared" si="20"/>
        <v>568908</v>
      </c>
      <c r="Q98" s="23">
        <f t="shared" si="25"/>
        <v>350</v>
      </c>
      <c r="R98" s="24">
        <f t="shared" si="25"/>
        <v>113298.5</v>
      </c>
      <c r="S98" s="23">
        <f t="shared" si="25"/>
        <v>0</v>
      </c>
      <c r="T98" s="24">
        <f t="shared" si="25"/>
        <v>0</v>
      </c>
      <c r="U98" s="39">
        <f t="shared" si="21"/>
        <v>350</v>
      </c>
      <c r="V98" s="40">
        <f t="shared" si="21"/>
        <v>113298.5</v>
      </c>
      <c r="W98" s="23">
        <f t="shared" si="26"/>
        <v>250</v>
      </c>
      <c r="X98" s="24">
        <f t="shared" si="26"/>
        <v>249482.5</v>
      </c>
      <c r="Y98" s="23">
        <f t="shared" si="26"/>
        <v>0</v>
      </c>
      <c r="Z98" s="24">
        <f t="shared" si="26"/>
        <v>0</v>
      </c>
      <c r="AA98" s="37">
        <f t="shared" si="22"/>
        <v>250</v>
      </c>
      <c r="AB98" s="38">
        <f t="shared" si="22"/>
        <v>249482.5</v>
      </c>
      <c r="AC98" s="40">
        <f t="shared" si="23"/>
        <v>931689</v>
      </c>
    </row>
    <row r="99" spans="1:29">
      <c r="A99" s="41">
        <v>21</v>
      </c>
      <c r="B99" s="42" t="s">
        <v>88</v>
      </c>
      <c r="C99" s="23">
        <f t="shared" si="27"/>
        <v>0</v>
      </c>
      <c r="D99" s="22">
        <f t="shared" si="27"/>
        <v>0</v>
      </c>
      <c r="E99" s="23">
        <f t="shared" si="27"/>
        <v>0</v>
      </c>
      <c r="F99" s="24">
        <f t="shared" si="27"/>
        <v>0</v>
      </c>
      <c r="G99" s="37">
        <f t="shared" si="18"/>
        <v>0</v>
      </c>
      <c r="H99" s="38">
        <f t="shared" si="18"/>
        <v>0</v>
      </c>
      <c r="I99" s="23">
        <f t="shared" si="24"/>
        <v>250</v>
      </c>
      <c r="J99" s="24">
        <f t="shared" si="24"/>
        <v>63037.5</v>
      </c>
      <c r="K99" s="23">
        <f t="shared" si="24"/>
        <v>0</v>
      </c>
      <c r="L99" s="24">
        <f t="shared" si="24"/>
        <v>0</v>
      </c>
      <c r="M99" s="37">
        <f t="shared" si="19"/>
        <v>250</v>
      </c>
      <c r="N99" s="38">
        <f t="shared" si="19"/>
        <v>63037.5</v>
      </c>
      <c r="O99" s="37">
        <f t="shared" si="20"/>
        <v>250</v>
      </c>
      <c r="P99" s="38">
        <f t="shared" si="20"/>
        <v>63037.5</v>
      </c>
      <c r="Q99" s="23">
        <f t="shared" si="25"/>
        <v>0</v>
      </c>
      <c r="R99" s="24">
        <f t="shared" si="25"/>
        <v>0</v>
      </c>
      <c r="S99" s="23">
        <f t="shared" si="25"/>
        <v>0</v>
      </c>
      <c r="T99" s="24">
        <f t="shared" si="25"/>
        <v>0</v>
      </c>
      <c r="U99" s="39">
        <f t="shared" si="21"/>
        <v>0</v>
      </c>
      <c r="V99" s="40">
        <f t="shared" si="21"/>
        <v>0</v>
      </c>
      <c r="W99" s="23">
        <f t="shared" si="26"/>
        <v>100</v>
      </c>
      <c r="X99" s="24">
        <f t="shared" si="26"/>
        <v>73585</v>
      </c>
      <c r="Y99" s="23">
        <f t="shared" si="26"/>
        <v>0</v>
      </c>
      <c r="Z99" s="24">
        <f t="shared" si="26"/>
        <v>0</v>
      </c>
      <c r="AA99" s="37">
        <f t="shared" si="22"/>
        <v>100</v>
      </c>
      <c r="AB99" s="38">
        <f t="shared" si="22"/>
        <v>73585</v>
      </c>
      <c r="AC99" s="40">
        <f t="shared" si="23"/>
        <v>136622.5</v>
      </c>
    </row>
    <row r="100" spans="1:29">
      <c r="A100" s="41">
        <v>22</v>
      </c>
      <c r="B100" s="42" t="s">
        <v>89</v>
      </c>
      <c r="C100" s="23">
        <f t="shared" si="27"/>
        <v>0</v>
      </c>
      <c r="D100" s="22">
        <f t="shared" si="27"/>
        <v>0</v>
      </c>
      <c r="E100" s="23">
        <f t="shared" si="27"/>
        <v>0</v>
      </c>
      <c r="F100" s="24">
        <f t="shared" si="27"/>
        <v>0</v>
      </c>
      <c r="G100" s="37">
        <f t="shared" si="18"/>
        <v>0</v>
      </c>
      <c r="H100" s="38">
        <f t="shared" si="18"/>
        <v>0</v>
      </c>
      <c r="I100" s="23">
        <f t="shared" si="24"/>
        <v>0</v>
      </c>
      <c r="J100" s="24">
        <f t="shared" si="24"/>
        <v>0</v>
      </c>
      <c r="K100" s="23">
        <f t="shared" si="24"/>
        <v>0</v>
      </c>
      <c r="L100" s="24">
        <f t="shared" si="24"/>
        <v>0</v>
      </c>
      <c r="M100" s="37">
        <f t="shared" si="19"/>
        <v>0</v>
      </c>
      <c r="N100" s="38">
        <f t="shared" si="19"/>
        <v>0</v>
      </c>
      <c r="O100" s="37">
        <f t="shared" si="20"/>
        <v>0</v>
      </c>
      <c r="P100" s="38">
        <f t="shared" si="20"/>
        <v>0</v>
      </c>
      <c r="Q100" s="23">
        <f t="shared" si="25"/>
        <v>0</v>
      </c>
      <c r="R100" s="24">
        <f t="shared" si="25"/>
        <v>0</v>
      </c>
      <c r="S100" s="23">
        <f t="shared" si="25"/>
        <v>0</v>
      </c>
      <c r="T100" s="24">
        <f t="shared" si="25"/>
        <v>0</v>
      </c>
      <c r="U100" s="39">
        <f t="shared" si="21"/>
        <v>0</v>
      </c>
      <c r="V100" s="40">
        <f t="shared" si="21"/>
        <v>0</v>
      </c>
      <c r="W100" s="23">
        <f t="shared" si="26"/>
        <v>0</v>
      </c>
      <c r="X100" s="24">
        <f t="shared" si="26"/>
        <v>0</v>
      </c>
      <c r="Y100" s="23">
        <f t="shared" si="26"/>
        <v>0</v>
      </c>
      <c r="Z100" s="24">
        <f t="shared" si="26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7"/>
        <v>0</v>
      </c>
      <c r="D101" s="22">
        <f t="shared" si="27"/>
        <v>0</v>
      </c>
      <c r="E101" s="23">
        <f t="shared" si="27"/>
        <v>0</v>
      </c>
      <c r="F101" s="24">
        <f t="shared" si="27"/>
        <v>0</v>
      </c>
      <c r="G101" s="37">
        <f t="shared" si="18"/>
        <v>0</v>
      </c>
      <c r="H101" s="38">
        <f t="shared" si="18"/>
        <v>0</v>
      </c>
      <c r="I101" s="23">
        <f t="shared" si="24"/>
        <v>0</v>
      </c>
      <c r="J101" s="24">
        <f t="shared" si="24"/>
        <v>0</v>
      </c>
      <c r="K101" s="23">
        <f t="shared" si="24"/>
        <v>0</v>
      </c>
      <c r="L101" s="24">
        <f t="shared" si="24"/>
        <v>0</v>
      </c>
      <c r="M101" s="37">
        <f t="shared" si="19"/>
        <v>0</v>
      </c>
      <c r="N101" s="38">
        <f t="shared" si="19"/>
        <v>0</v>
      </c>
      <c r="O101" s="37">
        <f t="shared" si="20"/>
        <v>0</v>
      </c>
      <c r="P101" s="38">
        <f t="shared" si="20"/>
        <v>0</v>
      </c>
      <c r="Q101" s="23">
        <f t="shared" si="25"/>
        <v>0</v>
      </c>
      <c r="R101" s="24">
        <f t="shared" si="25"/>
        <v>0</v>
      </c>
      <c r="S101" s="23">
        <f t="shared" si="25"/>
        <v>0</v>
      </c>
      <c r="T101" s="24">
        <f t="shared" si="25"/>
        <v>0</v>
      </c>
      <c r="U101" s="39">
        <f t="shared" si="21"/>
        <v>0</v>
      </c>
      <c r="V101" s="40">
        <f t="shared" si="21"/>
        <v>0</v>
      </c>
      <c r="W101" s="23">
        <f t="shared" si="26"/>
        <v>0</v>
      </c>
      <c r="X101" s="24">
        <f t="shared" si="26"/>
        <v>0</v>
      </c>
      <c r="Y101" s="23">
        <f t="shared" si="26"/>
        <v>0</v>
      </c>
      <c r="Z101" s="24">
        <f t="shared" si="26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7"/>
        <v>0</v>
      </c>
      <c r="D102" s="22">
        <f t="shared" si="27"/>
        <v>0</v>
      </c>
      <c r="E102" s="23">
        <f t="shared" si="27"/>
        <v>0</v>
      </c>
      <c r="F102" s="24">
        <f t="shared" si="27"/>
        <v>0</v>
      </c>
      <c r="G102" s="37">
        <f t="shared" si="18"/>
        <v>0</v>
      </c>
      <c r="H102" s="38">
        <f t="shared" si="18"/>
        <v>0</v>
      </c>
      <c r="I102" s="23">
        <f t="shared" si="24"/>
        <v>0</v>
      </c>
      <c r="J102" s="24">
        <f t="shared" si="24"/>
        <v>0</v>
      </c>
      <c r="K102" s="23">
        <f t="shared" si="24"/>
        <v>0</v>
      </c>
      <c r="L102" s="24">
        <f t="shared" si="24"/>
        <v>0</v>
      </c>
      <c r="M102" s="37">
        <f t="shared" si="19"/>
        <v>0</v>
      </c>
      <c r="N102" s="38">
        <f t="shared" si="19"/>
        <v>0</v>
      </c>
      <c r="O102" s="37">
        <f t="shared" si="20"/>
        <v>0</v>
      </c>
      <c r="P102" s="38">
        <f t="shared" si="20"/>
        <v>0</v>
      </c>
      <c r="Q102" s="23">
        <f t="shared" si="25"/>
        <v>0</v>
      </c>
      <c r="R102" s="24">
        <f t="shared" si="25"/>
        <v>0</v>
      </c>
      <c r="S102" s="23">
        <f t="shared" si="25"/>
        <v>0</v>
      </c>
      <c r="T102" s="24">
        <f t="shared" si="25"/>
        <v>0</v>
      </c>
      <c r="U102" s="39">
        <f t="shared" si="21"/>
        <v>0</v>
      </c>
      <c r="V102" s="40">
        <f t="shared" si="21"/>
        <v>0</v>
      </c>
      <c r="W102" s="23">
        <f t="shared" si="26"/>
        <v>0</v>
      </c>
      <c r="X102" s="24">
        <f t="shared" si="26"/>
        <v>0</v>
      </c>
      <c r="Y102" s="23">
        <f t="shared" si="26"/>
        <v>0</v>
      </c>
      <c r="Z102" s="24">
        <f t="shared" si="26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0</v>
      </c>
      <c r="F103" s="38">
        <f t="shared" si="28"/>
        <v>0</v>
      </c>
      <c r="G103" s="37">
        <f t="shared" si="28"/>
        <v>0</v>
      </c>
      <c r="H103" s="38">
        <f t="shared" si="28"/>
        <v>0</v>
      </c>
      <c r="I103" s="37">
        <f t="shared" si="28"/>
        <v>18490</v>
      </c>
      <c r="J103" s="38">
        <f t="shared" si="28"/>
        <v>7825508</v>
      </c>
      <c r="K103" s="37">
        <f t="shared" si="28"/>
        <v>0</v>
      </c>
      <c r="L103" s="38">
        <f t="shared" si="28"/>
        <v>0</v>
      </c>
      <c r="M103" s="37">
        <f t="shared" si="28"/>
        <v>18490</v>
      </c>
      <c r="N103" s="38">
        <f t="shared" si="28"/>
        <v>7825508</v>
      </c>
      <c r="O103" s="37">
        <f t="shared" si="28"/>
        <v>18490</v>
      </c>
      <c r="P103" s="38">
        <f t="shared" si="28"/>
        <v>7825508</v>
      </c>
      <c r="Q103" s="39">
        <f t="shared" si="28"/>
        <v>5300</v>
      </c>
      <c r="R103" s="40">
        <f t="shared" si="28"/>
        <v>2105021.5</v>
      </c>
      <c r="S103" s="39">
        <f t="shared" si="28"/>
        <v>0</v>
      </c>
      <c r="T103" s="40">
        <f t="shared" si="28"/>
        <v>0</v>
      </c>
      <c r="U103" s="39">
        <f t="shared" si="28"/>
        <v>5300</v>
      </c>
      <c r="V103" s="40">
        <f t="shared" si="28"/>
        <v>2105021.5</v>
      </c>
      <c r="W103" s="37">
        <f t="shared" si="28"/>
        <v>4835</v>
      </c>
      <c r="X103" s="38">
        <f t="shared" si="28"/>
        <v>4816877.3</v>
      </c>
      <c r="Y103" s="37">
        <f t="shared" si="28"/>
        <v>0</v>
      </c>
      <c r="Z103" s="38">
        <f t="shared" si="28"/>
        <v>0</v>
      </c>
      <c r="AA103" s="37">
        <f t="shared" si="28"/>
        <v>4835</v>
      </c>
      <c r="AB103" s="38">
        <f t="shared" si="28"/>
        <v>4816877.3</v>
      </c>
      <c r="AC103" s="40">
        <f t="shared" si="28"/>
        <v>14747406.799999999</v>
      </c>
    </row>
  </sheetData>
  <mergeCells count="93">
    <mergeCell ref="AC75:AC77"/>
    <mergeCell ref="C76:H76"/>
    <mergeCell ref="I76:N76"/>
    <mergeCell ref="O76:P77"/>
    <mergeCell ref="C77:C78"/>
    <mergeCell ref="D77:D78"/>
    <mergeCell ref="E77:E78"/>
    <mergeCell ref="F77:F78"/>
    <mergeCell ref="G77:H77"/>
    <mergeCell ref="I77:I78"/>
    <mergeCell ref="AA77:AB77"/>
    <mergeCell ref="L77:L78"/>
    <mergeCell ref="M77:N77"/>
    <mergeCell ref="Q77:Q78"/>
    <mergeCell ref="R77:R78"/>
    <mergeCell ref="S77:S78"/>
    <mergeCell ref="Q75:V76"/>
    <mergeCell ref="W75:AB76"/>
    <mergeCell ref="J77:J78"/>
    <mergeCell ref="K77:K78"/>
    <mergeCell ref="T42:T43"/>
    <mergeCell ref="U42:V42"/>
    <mergeCell ref="W42:W43"/>
    <mergeCell ref="X42:X43"/>
    <mergeCell ref="Y42:Y43"/>
    <mergeCell ref="Z42:Z43"/>
    <mergeCell ref="T77:T78"/>
    <mergeCell ref="U77:V77"/>
    <mergeCell ref="W77:W78"/>
    <mergeCell ref="X77:X78"/>
    <mergeCell ref="Y77:Y78"/>
    <mergeCell ref="Z77:Z78"/>
    <mergeCell ref="A72:E72"/>
    <mergeCell ref="G72:I72"/>
    <mergeCell ref="A75:A78"/>
    <mergeCell ref="B75:B78"/>
    <mergeCell ref="C75:P75"/>
    <mergeCell ref="A40:A43"/>
    <mergeCell ref="B40:B43"/>
    <mergeCell ref="C40:P40"/>
    <mergeCell ref="Q40:V41"/>
    <mergeCell ref="W40:AB41"/>
    <mergeCell ref="S42:S43"/>
    <mergeCell ref="D42:D43"/>
    <mergeCell ref="E42:E43"/>
    <mergeCell ref="F42:F43"/>
    <mergeCell ref="G42:H42"/>
    <mergeCell ref="I42:I43"/>
    <mergeCell ref="J42:J43"/>
    <mergeCell ref="K42:K43"/>
    <mergeCell ref="L42:L43"/>
    <mergeCell ref="M42:N42"/>
    <mergeCell ref="Q42:Q43"/>
    <mergeCell ref="AC5:AC7"/>
    <mergeCell ref="Q5:V6"/>
    <mergeCell ref="A37:E37"/>
    <mergeCell ref="G37:I37"/>
    <mergeCell ref="M7:N7"/>
    <mergeCell ref="Q7:Q8"/>
    <mergeCell ref="R7:R8"/>
    <mergeCell ref="AC40:AC42"/>
    <mergeCell ref="C41:H41"/>
    <mergeCell ref="I41:N41"/>
    <mergeCell ref="O41:P42"/>
    <mergeCell ref="C42:C43"/>
    <mergeCell ref="R42:R43"/>
    <mergeCell ref="AA42:AB42"/>
    <mergeCell ref="S7:S8"/>
    <mergeCell ref="T7:T8"/>
    <mergeCell ref="F7:F8"/>
    <mergeCell ref="W5:AB6"/>
    <mergeCell ref="W7:W8"/>
    <mergeCell ref="X7:X8"/>
    <mergeCell ref="Y7:Y8"/>
    <mergeCell ref="Z7:Z8"/>
    <mergeCell ref="AA7:AB7"/>
    <mergeCell ref="U7:V7"/>
    <mergeCell ref="A2:E2"/>
    <mergeCell ref="G2:I2"/>
    <mergeCell ref="A5:A8"/>
    <mergeCell ref="B5:B8"/>
    <mergeCell ref="C5:P5"/>
    <mergeCell ref="I7:I8"/>
    <mergeCell ref="J7:J8"/>
    <mergeCell ref="K7:K8"/>
    <mergeCell ref="L7:L8"/>
    <mergeCell ref="C6:H6"/>
    <mergeCell ref="I6:N6"/>
    <mergeCell ref="O6:P7"/>
    <mergeCell ref="C7:C8"/>
    <mergeCell ref="D7:D8"/>
    <mergeCell ref="G7:H7"/>
    <mergeCell ref="E7:E8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0000"/>
  </sheetPr>
  <dimension ref="A1:AC103"/>
  <sheetViews>
    <sheetView topLeftCell="A58" zoomScale="70" zoomScaleNormal="70" workbookViewId="0">
      <selection activeCell="AB103" sqref="AB103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7.42578125" style="15" customWidth="1"/>
    <col min="13" max="13" width="11.140625" style="12" customWidth="1"/>
    <col min="14" max="14" width="15.28515625" style="15" customWidth="1"/>
    <col min="15" max="15" width="11.140625" style="12" customWidth="1"/>
    <col min="16" max="16" width="15.285156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8.42578125" style="15" customWidth="1"/>
    <col min="21" max="21" width="11.140625" style="12" customWidth="1"/>
    <col min="22" max="22" width="17.425781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7.42578125" style="15" customWidth="1"/>
    <col min="27" max="27" width="11.140625" style="12" customWidth="1"/>
    <col min="28" max="28" width="14" style="15" customWidth="1"/>
    <col min="29" max="29" width="15.28515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150002</v>
      </c>
      <c r="G2" s="131" t="str">
        <f>VLOOKUP(F2,Списки!$A$1:$B$68,2,0)</f>
        <v>ГБУЗ "ДРКБ"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53"/>
      <c r="B3" s="53"/>
      <c r="C3" s="53"/>
      <c r="D3" s="53"/>
      <c r="E3" s="53"/>
      <c r="F3" s="28"/>
      <c r="G3" s="53"/>
      <c r="H3" s="53"/>
      <c r="I3" s="53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54" t="s">
        <v>105</v>
      </c>
      <c r="H8" s="55" t="s">
        <v>98</v>
      </c>
      <c r="I8" s="115"/>
      <c r="J8" s="116"/>
      <c r="K8" s="115"/>
      <c r="L8" s="116"/>
      <c r="M8" s="54" t="s">
        <v>105</v>
      </c>
      <c r="N8" s="55" t="s">
        <v>98</v>
      </c>
      <c r="O8" s="54" t="s">
        <v>105</v>
      </c>
      <c r="P8" s="55" t="s">
        <v>98</v>
      </c>
      <c r="Q8" s="121"/>
      <c r="R8" s="123"/>
      <c r="S8" s="121"/>
      <c r="T8" s="123"/>
      <c r="U8" s="57" t="s">
        <v>105</v>
      </c>
      <c r="V8" s="56" t="s">
        <v>98</v>
      </c>
      <c r="W8" s="115"/>
      <c r="X8" s="116"/>
      <c r="Y8" s="115"/>
      <c r="Z8" s="116"/>
      <c r="AA8" s="54" t="s">
        <v>105</v>
      </c>
      <c r="AB8" s="55" t="s">
        <v>98</v>
      </c>
      <c r="AC8" s="56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/>
      <c r="J9" s="24">
        <f>I9*Тарифы!D4*$C$4</f>
        <v>0</v>
      </c>
      <c r="K9" s="23">
        <v>754</v>
      </c>
      <c r="L9" s="24">
        <f>K9*Тарифы!E4*$C$4</f>
        <v>350270.7</v>
      </c>
      <c r="M9" s="37">
        <f>I9+K9</f>
        <v>754</v>
      </c>
      <c r="N9" s="38">
        <f>J9+L9</f>
        <v>350270.7</v>
      </c>
      <c r="O9" s="37">
        <f>G9+M9</f>
        <v>754</v>
      </c>
      <c r="P9" s="38">
        <f>H9+N9</f>
        <v>350270.7</v>
      </c>
      <c r="Q9" s="23"/>
      <c r="R9" s="24">
        <f>Q9*Тарифы!F4*$C$4</f>
        <v>0</v>
      </c>
      <c r="S9" s="23">
        <v>0</v>
      </c>
      <c r="T9" s="24">
        <f>S9*Тарифы!G4*$C$4</f>
        <v>0</v>
      </c>
      <c r="U9" s="39">
        <f>Q9+S9</f>
        <v>0</v>
      </c>
      <c r="V9" s="40">
        <f>R9+T9</f>
        <v>0</v>
      </c>
      <c r="W9" s="23"/>
      <c r="X9" s="24">
        <f>W9*Тарифы!H4*$C$4</f>
        <v>0</v>
      </c>
      <c r="Y9" s="23">
        <v>7</v>
      </c>
      <c r="Z9" s="24">
        <f>Y9*Тарифы!I4*$C$4</f>
        <v>7832.2300000000005</v>
      </c>
      <c r="AA9" s="37">
        <f>W9+Y9</f>
        <v>7</v>
      </c>
      <c r="AB9" s="38">
        <f>X9+Z9</f>
        <v>7832.2300000000005</v>
      </c>
      <c r="AC9" s="40">
        <f>P9+V9+AB9</f>
        <v>358102.93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/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/>
      <c r="J10" s="24">
        <f>I10*Тарифы!D5*$C$4</f>
        <v>0</v>
      </c>
      <c r="K10" s="23">
        <v>2552</v>
      </c>
      <c r="L10" s="24">
        <f>K10*Тарифы!E5*$C$4</f>
        <v>1480491.76</v>
      </c>
      <c r="M10" s="37">
        <f t="shared" ref="M10:N32" si="1">I10+K10</f>
        <v>2552</v>
      </c>
      <c r="N10" s="38">
        <f t="shared" si="1"/>
        <v>1480491.76</v>
      </c>
      <c r="O10" s="37">
        <f t="shared" ref="O10:P32" si="2">G10+M10</f>
        <v>2552</v>
      </c>
      <c r="P10" s="38">
        <f t="shared" si="2"/>
        <v>1480491.76</v>
      </c>
      <c r="Q10" s="23"/>
      <c r="R10" s="24">
        <f>Q10*Тарифы!F5*$C$4</f>
        <v>0</v>
      </c>
      <c r="S10" s="23">
        <v>3168</v>
      </c>
      <c r="T10" s="24">
        <f>S10*Тарифы!G5*$C$4</f>
        <v>1882330.5599999998</v>
      </c>
      <c r="U10" s="39">
        <f t="shared" ref="U10:V32" si="3">Q10+S10</f>
        <v>3168</v>
      </c>
      <c r="V10" s="40">
        <f t="shared" si="3"/>
        <v>1882330.5599999998</v>
      </c>
      <c r="W10" s="23"/>
      <c r="X10" s="24">
        <f>W10*Тарифы!H5*$C$4</f>
        <v>0</v>
      </c>
      <c r="Y10" s="23">
        <v>2450</v>
      </c>
      <c r="Z10" s="24">
        <f>Y10*Тарифы!I5*$C$4</f>
        <v>3087024.5</v>
      </c>
      <c r="AA10" s="37">
        <f t="shared" ref="AA10:AB32" si="4">W10+Y10</f>
        <v>2450</v>
      </c>
      <c r="AB10" s="38">
        <f t="shared" si="4"/>
        <v>3087024.5</v>
      </c>
      <c r="AC10" s="40">
        <f t="shared" ref="AC10:AC32" si="5">P10+V10+AB10</f>
        <v>6449846.8200000003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/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/>
      <c r="J11" s="24">
        <f>I11*Тарифы!D6*$C$4</f>
        <v>0</v>
      </c>
      <c r="K11" s="23">
        <v>0</v>
      </c>
      <c r="L11" s="24">
        <f>K11*Тарифы!E6*$C$4</f>
        <v>0</v>
      </c>
      <c r="M11" s="37">
        <f t="shared" si="1"/>
        <v>0</v>
      </c>
      <c r="N11" s="38">
        <f t="shared" si="1"/>
        <v>0</v>
      </c>
      <c r="O11" s="37">
        <f t="shared" si="2"/>
        <v>0</v>
      </c>
      <c r="P11" s="38">
        <f t="shared" si="2"/>
        <v>0</v>
      </c>
      <c r="Q11" s="23"/>
      <c r="R11" s="24">
        <f>Q11*Тарифы!F6*$C$4</f>
        <v>0</v>
      </c>
      <c r="S11" s="23">
        <v>0</v>
      </c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/>
      <c r="X11" s="24">
        <f>W11*Тарифы!H6*$C$4</f>
        <v>0</v>
      </c>
      <c r="Y11" s="23">
        <v>0</v>
      </c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0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/>
      <c r="J12" s="24">
        <f>I12*Тарифы!D7*$C$4</f>
        <v>0</v>
      </c>
      <c r="K12" s="23">
        <v>2085</v>
      </c>
      <c r="L12" s="24">
        <f>K12*Тарифы!E7*$C$4</f>
        <v>1209571.05</v>
      </c>
      <c r="M12" s="37">
        <f t="shared" si="1"/>
        <v>2085</v>
      </c>
      <c r="N12" s="38">
        <f t="shared" si="1"/>
        <v>1209571.05</v>
      </c>
      <c r="O12" s="37">
        <f t="shared" si="2"/>
        <v>2085</v>
      </c>
      <c r="P12" s="38">
        <f t="shared" si="2"/>
        <v>1209571.05</v>
      </c>
      <c r="Q12" s="23"/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/>
      <c r="X12" s="24">
        <f>W12*Тарифы!H7*$C$4</f>
        <v>0</v>
      </c>
      <c r="Y12" s="23">
        <v>126</v>
      </c>
      <c r="Z12" s="24">
        <f>Y12*Тарифы!I7*$C$4</f>
        <v>158761.26</v>
      </c>
      <c r="AA12" s="37">
        <f t="shared" si="4"/>
        <v>126</v>
      </c>
      <c r="AB12" s="38">
        <f t="shared" si="4"/>
        <v>158761.26</v>
      </c>
      <c r="AC12" s="40">
        <f t="shared" si="5"/>
        <v>1368332.31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/>
      <c r="J13" s="24">
        <f>I13*Тарифы!D8*$C$4</f>
        <v>0</v>
      </c>
      <c r="K13" s="23">
        <v>262</v>
      </c>
      <c r="L13" s="24">
        <f>K13*Тарифы!E8*$C$4</f>
        <v>151994.06</v>
      </c>
      <c r="M13" s="37">
        <f t="shared" si="1"/>
        <v>262</v>
      </c>
      <c r="N13" s="38">
        <f t="shared" si="1"/>
        <v>151994.06</v>
      </c>
      <c r="O13" s="37">
        <f t="shared" si="2"/>
        <v>262</v>
      </c>
      <c r="P13" s="38">
        <f t="shared" si="2"/>
        <v>151994.06</v>
      </c>
      <c r="Q13" s="23"/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/>
      <c r="X13" s="24">
        <f>W13*Тарифы!H8*$C$4</f>
        <v>0</v>
      </c>
      <c r="Y13" s="23">
        <v>74</v>
      </c>
      <c r="Z13" s="24">
        <f>Y13*Тарифы!I8*$C$4</f>
        <v>93240.74</v>
      </c>
      <c r="AA13" s="37">
        <f t="shared" si="4"/>
        <v>74</v>
      </c>
      <c r="AB13" s="38">
        <f t="shared" si="4"/>
        <v>93240.74</v>
      </c>
      <c r="AC13" s="40">
        <f t="shared" si="5"/>
        <v>245234.8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/>
      <c r="J14" s="24">
        <f>I14*Тарифы!D9*$C$4</f>
        <v>0</v>
      </c>
      <c r="K14" s="23">
        <v>289</v>
      </c>
      <c r="L14" s="24">
        <f>K14*Тарифы!E9*$C$4</f>
        <v>167657.57</v>
      </c>
      <c r="M14" s="37">
        <f t="shared" si="1"/>
        <v>289</v>
      </c>
      <c r="N14" s="38">
        <f t="shared" si="1"/>
        <v>167657.57</v>
      </c>
      <c r="O14" s="37">
        <f t="shared" si="2"/>
        <v>289</v>
      </c>
      <c r="P14" s="38">
        <f t="shared" si="2"/>
        <v>167657.57</v>
      </c>
      <c r="Q14" s="23"/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/>
      <c r="X14" s="24">
        <f>W14*Тарифы!H9*$C$4</f>
        <v>0</v>
      </c>
      <c r="Y14" s="23">
        <v>96</v>
      </c>
      <c r="Z14" s="24">
        <f>Y14*Тарифы!I9*$C$4</f>
        <v>120960.95999999999</v>
      </c>
      <c r="AA14" s="37">
        <f t="shared" si="4"/>
        <v>96</v>
      </c>
      <c r="AB14" s="38">
        <f t="shared" si="4"/>
        <v>120960.95999999999</v>
      </c>
      <c r="AC14" s="40">
        <f t="shared" si="5"/>
        <v>288618.53000000003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/>
      <c r="J15" s="24">
        <f>I15*Тарифы!D10*$C$4</f>
        <v>0</v>
      </c>
      <c r="K15" s="23">
        <v>204</v>
      </c>
      <c r="L15" s="24">
        <f>K15*Тарифы!E10*$C$4</f>
        <v>118346.52</v>
      </c>
      <c r="M15" s="37">
        <f t="shared" si="1"/>
        <v>204</v>
      </c>
      <c r="N15" s="38">
        <f t="shared" si="1"/>
        <v>118346.52</v>
      </c>
      <c r="O15" s="37">
        <f t="shared" si="2"/>
        <v>204</v>
      </c>
      <c r="P15" s="38">
        <f t="shared" si="2"/>
        <v>118346.52</v>
      </c>
      <c r="Q15" s="23"/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/>
      <c r="X15" s="24">
        <f>W15*Тарифы!H10*$C$4</f>
        <v>0</v>
      </c>
      <c r="Y15" s="23">
        <v>16</v>
      </c>
      <c r="Z15" s="24">
        <f>Y15*Тарифы!I10*$C$4</f>
        <v>20160.16</v>
      </c>
      <c r="AA15" s="37">
        <f t="shared" si="4"/>
        <v>16</v>
      </c>
      <c r="AB15" s="38">
        <f t="shared" si="4"/>
        <v>20160.16</v>
      </c>
      <c r="AC15" s="40">
        <f t="shared" si="5"/>
        <v>138506.68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/>
      <c r="J16" s="24">
        <f>I16*Тарифы!D11*$C$4</f>
        <v>0</v>
      </c>
      <c r="K16" s="23">
        <v>106</v>
      </c>
      <c r="L16" s="24">
        <f>K16*Тарифы!E11*$C$4</f>
        <v>107070.6</v>
      </c>
      <c r="M16" s="37">
        <f t="shared" si="1"/>
        <v>106</v>
      </c>
      <c r="N16" s="38">
        <f t="shared" si="1"/>
        <v>107070.6</v>
      </c>
      <c r="O16" s="37">
        <f t="shared" si="2"/>
        <v>106</v>
      </c>
      <c r="P16" s="38">
        <f t="shared" si="2"/>
        <v>107070.6</v>
      </c>
      <c r="Q16" s="23"/>
      <c r="R16" s="24">
        <f>Q16*Тарифы!F11*$C$4</f>
        <v>0</v>
      </c>
      <c r="S16" s="23">
        <v>0</v>
      </c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/>
      <c r="X16" s="24">
        <f>W16*Тарифы!H11*$C$4</f>
        <v>0</v>
      </c>
      <c r="Y16" s="23">
        <v>12</v>
      </c>
      <c r="Z16" s="24">
        <f>Y16*Тарифы!I11*$C$4</f>
        <v>23345.52</v>
      </c>
      <c r="AA16" s="37">
        <f t="shared" si="4"/>
        <v>12</v>
      </c>
      <c r="AB16" s="38">
        <f t="shared" si="4"/>
        <v>23345.52</v>
      </c>
      <c r="AC16" s="40">
        <f t="shared" si="5"/>
        <v>130416.12000000001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/>
      <c r="J17" s="24">
        <f>I17*Тарифы!D12*$C$4</f>
        <v>0</v>
      </c>
      <c r="K17" s="23">
        <v>632</v>
      </c>
      <c r="L17" s="24">
        <f>K17*Тарифы!E12*$C$4</f>
        <v>494224</v>
      </c>
      <c r="M17" s="37">
        <f t="shared" si="1"/>
        <v>632</v>
      </c>
      <c r="N17" s="38">
        <f t="shared" si="1"/>
        <v>494224</v>
      </c>
      <c r="O17" s="37">
        <f t="shared" si="2"/>
        <v>632</v>
      </c>
      <c r="P17" s="38">
        <f t="shared" si="2"/>
        <v>494224</v>
      </c>
      <c r="Q17" s="23"/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/>
      <c r="X17" s="24">
        <f>W17*Тарифы!H12*$C$4</f>
        <v>0</v>
      </c>
      <c r="Y17" s="23">
        <v>91</v>
      </c>
      <c r="Z17" s="24">
        <f>Y17*Тарифы!I12*$C$4</f>
        <v>144014.78</v>
      </c>
      <c r="AA17" s="37">
        <f t="shared" si="4"/>
        <v>91</v>
      </c>
      <c r="AB17" s="38">
        <f t="shared" si="4"/>
        <v>144014.78</v>
      </c>
      <c r="AC17" s="40">
        <f t="shared" si="5"/>
        <v>638238.78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/>
      <c r="J18" s="24">
        <f>I18*Тарифы!D13*$C$4</f>
        <v>0</v>
      </c>
      <c r="K18" s="23">
        <v>202</v>
      </c>
      <c r="L18" s="24">
        <f>K18*Тарифы!E13*$C$4</f>
        <v>97420.56</v>
      </c>
      <c r="M18" s="37">
        <f t="shared" si="1"/>
        <v>202</v>
      </c>
      <c r="N18" s="38">
        <f t="shared" si="1"/>
        <v>97420.56</v>
      </c>
      <c r="O18" s="37">
        <f t="shared" si="2"/>
        <v>202</v>
      </c>
      <c r="P18" s="38">
        <f t="shared" si="2"/>
        <v>97420.56</v>
      </c>
      <c r="Q18" s="23"/>
      <c r="R18" s="24">
        <f>Q18*Тарифы!F13*$C$4</f>
        <v>0</v>
      </c>
      <c r="S18" s="23">
        <v>0</v>
      </c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/>
      <c r="X18" s="24">
        <f>W18*Тарифы!H13*$C$4</f>
        <v>0</v>
      </c>
      <c r="Y18" s="23">
        <v>70</v>
      </c>
      <c r="Z18" s="24">
        <f>Y18*Тарифы!I13*$C$4</f>
        <v>76205.5</v>
      </c>
      <c r="AA18" s="37">
        <f t="shared" si="4"/>
        <v>70</v>
      </c>
      <c r="AB18" s="38">
        <f t="shared" si="4"/>
        <v>76205.5</v>
      </c>
      <c r="AC18" s="40">
        <f t="shared" si="5"/>
        <v>173626.06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/>
      <c r="J19" s="24">
        <f>I19*Тарифы!D14*$C$4</f>
        <v>0</v>
      </c>
      <c r="K19" s="23">
        <v>0</v>
      </c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/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/>
      <c r="X19" s="24">
        <f>W19*Тарифы!H14*$C$4</f>
        <v>0</v>
      </c>
      <c r="Y19" s="23">
        <v>0</v>
      </c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/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23"/>
      <c r="J20" s="24">
        <f>I20*Тарифы!D15*$C$4</f>
        <v>0</v>
      </c>
      <c r="K20" s="23">
        <v>189</v>
      </c>
      <c r="L20" s="24">
        <f>K20*Тарифы!E15*$C$4</f>
        <v>77718.69</v>
      </c>
      <c r="M20" s="37">
        <f t="shared" si="1"/>
        <v>189</v>
      </c>
      <c r="N20" s="38">
        <f t="shared" si="1"/>
        <v>77718.69</v>
      </c>
      <c r="O20" s="37">
        <f t="shared" si="2"/>
        <v>189</v>
      </c>
      <c r="P20" s="38">
        <f t="shared" si="2"/>
        <v>77718.69</v>
      </c>
      <c r="Q20" s="23"/>
      <c r="R20" s="24">
        <f>Q20*Тарифы!F15*$C$4</f>
        <v>0</v>
      </c>
      <c r="S20" s="23">
        <v>26</v>
      </c>
      <c r="T20" s="24">
        <f>S20*Тарифы!G15*$C$4</f>
        <v>10950.42</v>
      </c>
      <c r="U20" s="39">
        <f t="shared" si="3"/>
        <v>26</v>
      </c>
      <c r="V20" s="40">
        <f t="shared" si="3"/>
        <v>10950.42</v>
      </c>
      <c r="W20" s="23"/>
      <c r="X20" s="24">
        <f>W20*Тарифы!H15*$C$4</f>
        <v>0</v>
      </c>
      <c r="Y20" s="23">
        <v>105</v>
      </c>
      <c r="Z20" s="24">
        <f>Y20*Тарифы!I15*$C$4</f>
        <v>100549.05</v>
      </c>
      <c r="AA20" s="37">
        <f t="shared" si="4"/>
        <v>105</v>
      </c>
      <c r="AB20" s="38">
        <f t="shared" si="4"/>
        <v>100549.05</v>
      </c>
      <c r="AC20" s="40">
        <f t="shared" si="5"/>
        <v>189218.16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/>
      <c r="J21" s="24">
        <f>I21*Тарифы!D16*$C$4</f>
        <v>0</v>
      </c>
      <c r="K21" s="23">
        <v>4053</v>
      </c>
      <c r="L21" s="24">
        <f>K21*Тарифы!E16*$C$4</f>
        <v>1666634.13</v>
      </c>
      <c r="M21" s="37">
        <f t="shared" si="1"/>
        <v>4053</v>
      </c>
      <c r="N21" s="38">
        <f t="shared" si="1"/>
        <v>1666634.13</v>
      </c>
      <c r="O21" s="37">
        <f t="shared" si="2"/>
        <v>4053</v>
      </c>
      <c r="P21" s="38">
        <f t="shared" si="2"/>
        <v>1666634.13</v>
      </c>
      <c r="Q21" s="23"/>
      <c r="R21" s="24">
        <f>Q21*Тарифы!F16*$C$4</f>
        <v>0</v>
      </c>
      <c r="S21" s="23">
        <v>4082</v>
      </c>
      <c r="T21" s="24">
        <f>S21*Тарифы!G16*$C$4</f>
        <v>1719215.9400000002</v>
      </c>
      <c r="U21" s="39">
        <f t="shared" si="3"/>
        <v>4082</v>
      </c>
      <c r="V21" s="40">
        <f t="shared" si="3"/>
        <v>1719215.9400000002</v>
      </c>
      <c r="W21" s="23"/>
      <c r="X21" s="24">
        <f>W21*Тарифы!H16*$C$4</f>
        <v>0</v>
      </c>
      <c r="Y21" s="23">
        <v>114</v>
      </c>
      <c r="Z21" s="24">
        <f>Y21*Тарифы!I16*$C$4</f>
        <v>109167.54000000001</v>
      </c>
      <c r="AA21" s="37">
        <f t="shared" si="4"/>
        <v>114</v>
      </c>
      <c r="AB21" s="38">
        <f t="shared" si="4"/>
        <v>109167.54000000001</v>
      </c>
      <c r="AC21" s="40">
        <f t="shared" si="5"/>
        <v>3495017.6100000003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/>
      <c r="J22" s="24">
        <f>I22*Тарифы!D17*$C$4</f>
        <v>0</v>
      </c>
      <c r="K22" s="23">
        <v>175</v>
      </c>
      <c r="L22" s="24">
        <f>K22*Тарифы!E17*$C$4</f>
        <v>71961.75</v>
      </c>
      <c r="M22" s="37">
        <f t="shared" si="1"/>
        <v>175</v>
      </c>
      <c r="N22" s="38">
        <f t="shared" si="1"/>
        <v>71961.75</v>
      </c>
      <c r="O22" s="37">
        <f t="shared" si="2"/>
        <v>175</v>
      </c>
      <c r="P22" s="38">
        <f t="shared" si="2"/>
        <v>71961.75</v>
      </c>
      <c r="Q22" s="23"/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/>
      <c r="X22" s="24">
        <f>W22*Тарифы!H17*$C$4</f>
        <v>0</v>
      </c>
      <c r="Y22" s="23">
        <v>52</v>
      </c>
      <c r="Z22" s="24">
        <f>Y22*Тарифы!I17*$C$4</f>
        <v>49795.72</v>
      </c>
      <c r="AA22" s="37">
        <f t="shared" si="4"/>
        <v>52</v>
      </c>
      <c r="AB22" s="38">
        <f t="shared" si="4"/>
        <v>49795.72</v>
      </c>
      <c r="AC22" s="40">
        <f t="shared" si="5"/>
        <v>121757.47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/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/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/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/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/>
      <c r="J25" s="24">
        <f>I25*Тарифы!D20*$C$4</f>
        <v>0</v>
      </c>
      <c r="K25" s="23">
        <v>130</v>
      </c>
      <c r="L25" s="24">
        <f>K25*Тарифы!E20*$C$4</f>
        <v>53457.299999999996</v>
      </c>
      <c r="M25" s="37">
        <f t="shared" si="1"/>
        <v>130</v>
      </c>
      <c r="N25" s="38">
        <f t="shared" si="1"/>
        <v>53457.299999999996</v>
      </c>
      <c r="O25" s="37">
        <f t="shared" si="2"/>
        <v>130</v>
      </c>
      <c r="P25" s="38">
        <f t="shared" si="2"/>
        <v>53457.299999999996</v>
      </c>
      <c r="Q25" s="23"/>
      <c r="R25" s="24">
        <f>Q25*Тарифы!F20*$C$4</f>
        <v>0</v>
      </c>
      <c r="S25" s="23">
        <v>0</v>
      </c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/>
      <c r="X25" s="24">
        <f>W25*Тарифы!H20*$C$4</f>
        <v>0</v>
      </c>
      <c r="Y25" s="23">
        <v>58</v>
      </c>
      <c r="Z25" s="24">
        <f>Y25*Тарифы!I20*$C$4</f>
        <v>55541.38</v>
      </c>
      <c r="AA25" s="37">
        <f t="shared" si="4"/>
        <v>58</v>
      </c>
      <c r="AB25" s="38">
        <f t="shared" si="4"/>
        <v>55541.38</v>
      </c>
      <c r="AC25" s="40">
        <f t="shared" si="5"/>
        <v>108998.68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/>
      <c r="J26" s="24">
        <f>I26*Тарифы!D21*$C$4</f>
        <v>0</v>
      </c>
      <c r="K26" s="23">
        <v>402</v>
      </c>
      <c r="L26" s="24">
        <f>K26*Тарифы!E21*$C$4</f>
        <v>166122.48000000001</v>
      </c>
      <c r="M26" s="37">
        <f t="shared" si="1"/>
        <v>402</v>
      </c>
      <c r="N26" s="38">
        <f t="shared" si="1"/>
        <v>166122.48000000001</v>
      </c>
      <c r="O26" s="37">
        <f t="shared" si="2"/>
        <v>402</v>
      </c>
      <c r="P26" s="38">
        <f t="shared" si="2"/>
        <v>166122.48000000001</v>
      </c>
      <c r="Q26" s="23"/>
      <c r="R26" s="24">
        <f>Q26*Тарифы!F21*$C$4</f>
        <v>0</v>
      </c>
      <c r="S26" s="23">
        <v>0</v>
      </c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/>
      <c r="X26" s="24">
        <f>W26*Тарифы!H21*$C$4</f>
        <v>0</v>
      </c>
      <c r="Y26" s="23">
        <v>50</v>
      </c>
      <c r="Z26" s="24">
        <f>Y26*Тарифы!I21*$C$4</f>
        <v>41832.5</v>
      </c>
      <c r="AA26" s="37">
        <f t="shared" si="4"/>
        <v>50</v>
      </c>
      <c r="AB26" s="38">
        <f t="shared" si="4"/>
        <v>41832.5</v>
      </c>
      <c r="AC26" s="40">
        <f t="shared" si="5"/>
        <v>207954.98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/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/>
      <c r="J27" s="24">
        <f>I27*Тарифы!D22*$C$4</f>
        <v>0</v>
      </c>
      <c r="K27" s="23">
        <v>0</v>
      </c>
      <c r="L27" s="24">
        <f>K27*Тарифы!E22*$C$4</f>
        <v>0</v>
      </c>
      <c r="M27" s="37">
        <f t="shared" si="1"/>
        <v>0</v>
      </c>
      <c r="N27" s="38">
        <f t="shared" si="1"/>
        <v>0</v>
      </c>
      <c r="O27" s="37">
        <f t="shared" si="2"/>
        <v>0</v>
      </c>
      <c r="P27" s="38">
        <f t="shared" si="2"/>
        <v>0</v>
      </c>
      <c r="Q27" s="23"/>
      <c r="R27" s="24">
        <f>Q27*Тарифы!F22*$C$4</f>
        <v>0</v>
      </c>
      <c r="S27" s="23">
        <v>0</v>
      </c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/>
      <c r="X27" s="24">
        <f>W27*Тарифы!H22*$C$4</f>
        <v>0</v>
      </c>
      <c r="Y27" s="23">
        <v>0</v>
      </c>
      <c r="Z27" s="24">
        <f>Y27*Тарифы!I22*$C$4</f>
        <v>0</v>
      </c>
      <c r="AA27" s="37">
        <f t="shared" si="4"/>
        <v>0</v>
      </c>
      <c r="AB27" s="38">
        <f t="shared" si="4"/>
        <v>0</v>
      </c>
      <c r="AC27" s="40">
        <f t="shared" si="5"/>
        <v>0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/>
      <c r="J28" s="24">
        <f>I28*Тарифы!D23*$C$4</f>
        <v>0</v>
      </c>
      <c r="K28" s="23">
        <v>1318</v>
      </c>
      <c r="L28" s="24">
        <f>K28*Тарифы!E23*$C$4</f>
        <v>430722.4</v>
      </c>
      <c r="M28" s="37">
        <f t="shared" si="1"/>
        <v>1318</v>
      </c>
      <c r="N28" s="38">
        <f t="shared" si="1"/>
        <v>430722.4</v>
      </c>
      <c r="O28" s="37">
        <f t="shared" si="2"/>
        <v>1318</v>
      </c>
      <c r="P28" s="38">
        <f t="shared" si="2"/>
        <v>430722.4</v>
      </c>
      <c r="Q28" s="23"/>
      <c r="R28" s="24">
        <f>Q28*Тарифы!F23*$C$4</f>
        <v>0</v>
      </c>
      <c r="S28" s="23">
        <v>128</v>
      </c>
      <c r="T28" s="24">
        <f>S28*Тарифы!G23*$C$4</f>
        <v>42844.160000000003</v>
      </c>
      <c r="U28" s="39">
        <f t="shared" si="3"/>
        <v>128</v>
      </c>
      <c r="V28" s="40">
        <f t="shared" si="3"/>
        <v>42844.160000000003</v>
      </c>
      <c r="W28" s="23"/>
      <c r="X28" s="24">
        <f>W28*Тарифы!H23*$C$4</f>
        <v>0</v>
      </c>
      <c r="Y28" s="23">
        <v>18</v>
      </c>
      <c r="Z28" s="24">
        <f>Y28*Тарифы!I23*$C$4</f>
        <v>18507.060000000001</v>
      </c>
      <c r="AA28" s="37">
        <f t="shared" si="4"/>
        <v>18</v>
      </c>
      <c r="AB28" s="38">
        <f t="shared" si="4"/>
        <v>18507.060000000001</v>
      </c>
      <c r="AC28" s="40">
        <f t="shared" si="5"/>
        <v>492073.62000000005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/>
      <c r="J29" s="24">
        <f>I29*Тарифы!D24*$C$4</f>
        <v>0</v>
      </c>
      <c r="K29" s="23">
        <v>214</v>
      </c>
      <c r="L29" s="24">
        <f>K29*Тарифы!E24*$C$4</f>
        <v>75402.900000000009</v>
      </c>
      <c r="M29" s="37">
        <f t="shared" si="1"/>
        <v>214</v>
      </c>
      <c r="N29" s="38">
        <f t="shared" si="1"/>
        <v>75402.900000000009</v>
      </c>
      <c r="O29" s="37">
        <f t="shared" si="2"/>
        <v>214</v>
      </c>
      <c r="P29" s="38">
        <f t="shared" si="2"/>
        <v>75402.900000000009</v>
      </c>
      <c r="Q29" s="23"/>
      <c r="R29" s="24">
        <f>Q29*Тарифы!F24*$C$4</f>
        <v>0</v>
      </c>
      <c r="S29" s="23">
        <v>0</v>
      </c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/>
      <c r="X29" s="24">
        <f>W29*Тарифы!H24*$C$4</f>
        <v>0</v>
      </c>
      <c r="Y29" s="23">
        <v>6</v>
      </c>
      <c r="Z29" s="24">
        <f>Y29*Тарифы!I24*$C$4</f>
        <v>6169.02</v>
      </c>
      <c r="AA29" s="37">
        <f t="shared" si="4"/>
        <v>6</v>
      </c>
      <c r="AB29" s="38">
        <f t="shared" si="4"/>
        <v>6169.02</v>
      </c>
      <c r="AC29" s="40">
        <f t="shared" si="5"/>
        <v>81571.920000000013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/>
      <c r="J30" s="24">
        <f>I30*Тарифы!D25*$C$4</f>
        <v>0</v>
      </c>
      <c r="K30" s="23">
        <v>0</v>
      </c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/>
      <c r="X30" s="24">
        <f>W30*Тарифы!H25*$C$4</f>
        <v>0</v>
      </c>
      <c r="Y30" s="23">
        <v>0</v>
      </c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/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/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/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/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/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0</v>
      </c>
      <c r="F33" s="38">
        <f t="shared" si="6"/>
        <v>0</v>
      </c>
      <c r="G33" s="37">
        <f t="shared" si="6"/>
        <v>0</v>
      </c>
      <c r="H33" s="38">
        <f t="shared" si="6"/>
        <v>0</v>
      </c>
      <c r="I33" s="37">
        <f t="shared" si="6"/>
        <v>0</v>
      </c>
      <c r="J33" s="38">
        <f t="shared" si="6"/>
        <v>0</v>
      </c>
      <c r="K33" s="37">
        <f t="shared" si="6"/>
        <v>13567</v>
      </c>
      <c r="L33" s="38">
        <f t="shared" si="6"/>
        <v>6719066.4700000007</v>
      </c>
      <c r="M33" s="37">
        <f t="shared" si="6"/>
        <v>13567</v>
      </c>
      <c r="N33" s="38">
        <f t="shared" si="6"/>
        <v>6719066.4700000007</v>
      </c>
      <c r="O33" s="37">
        <f t="shared" si="6"/>
        <v>13567</v>
      </c>
      <c r="P33" s="38">
        <f t="shared" si="6"/>
        <v>6719066.4700000007</v>
      </c>
      <c r="Q33" s="39">
        <f t="shared" si="6"/>
        <v>0</v>
      </c>
      <c r="R33" s="40">
        <f t="shared" si="6"/>
        <v>0</v>
      </c>
      <c r="S33" s="39">
        <f t="shared" si="6"/>
        <v>7404</v>
      </c>
      <c r="T33" s="40">
        <f t="shared" si="6"/>
        <v>3655341.08</v>
      </c>
      <c r="U33" s="39">
        <f t="shared" si="6"/>
        <v>7404</v>
      </c>
      <c r="V33" s="40">
        <f t="shared" si="6"/>
        <v>3655341.08</v>
      </c>
      <c r="W33" s="37">
        <f t="shared" si="6"/>
        <v>0</v>
      </c>
      <c r="X33" s="38">
        <f t="shared" si="6"/>
        <v>0</v>
      </c>
      <c r="Y33" s="37">
        <f t="shared" si="6"/>
        <v>3345</v>
      </c>
      <c r="Z33" s="38">
        <f t="shared" si="6"/>
        <v>4113107.9200000004</v>
      </c>
      <c r="AA33" s="37">
        <f t="shared" si="6"/>
        <v>3345</v>
      </c>
      <c r="AB33" s="38">
        <f t="shared" si="6"/>
        <v>4113107.9200000004</v>
      </c>
      <c r="AC33" s="40">
        <f t="shared" si="6"/>
        <v>14487515.470000001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150002</v>
      </c>
      <c r="G37" s="131" t="str">
        <f>VLOOKUP(F37,Списки!$A$1:$B$68,2,0)</f>
        <v>ГБУЗ "ДРКБ"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53"/>
      <c r="B38" s="53"/>
      <c r="C38" s="53"/>
      <c r="D38" s="53"/>
      <c r="E38" s="53"/>
      <c r="F38" s="28"/>
      <c r="G38" s="53"/>
      <c r="H38" s="53"/>
      <c r="I38" s="53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54" t="s">
        <v>105</v>
      </c>
      <c r="H43" s="55" t="s">
        <v>98</v>
      </c>
      <c r="I43" s="115"/>
      <c r="J43" s="116"/>
      <c r="K43" s="115"/>
      <c r="L43" s="116"/>
      <c r="M43" s="54" t="s">
        <v>105</v>
      </c>
      <c r="N43" s="55" t="s">
        <v>98</v>
      </c>
      <c r="O43" s="54" t="s">
        <v>105</v>
      </c>
      <c r="P43" s="55" t="s">
        <v>98</v>
      </c>
      <c r="Q43" s="121"/>
      <c r="R43" s="123"/>
      <c r="S43" s="121"/>
      <c r="T43" s="123"/>
      <c r="U43" s="57" t="s">
        <v>105</v>
      </c>
      <c r="V43" s="56" t="s">
        <v>98</v>
      </c>
      <c r="W43" s="115"/>
      <c r="X43" s="116"/>
      <c r="Y43" s="115"/>
      <c r="Z43" s="116"/>
      <c r="AA43" s="54" t="s">
        <v>105</v>
      </c>
      <c r="AB43" s="55" t="s">
        <v>98</v>
      </c>
      <c r="AC43" s="56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/>
      <c r="J44" s="24">
        <f>I44*Тарифы!D4*$C$4</f>
        <v>0</v>
      </c>
      <c r="K44" s="23">
        <v>322</v>
      </c>
      <c r="L44" s="24">
        <f>K44*Тарифы!E4*$C$4</f>
        <v>149585.1</v>
      </c>
      <c r="M44" s="37">
        <f>I44+K44</f>
        <v>322</v>
      </c>
      <c r="N44" s="38">
        <f>J44+L44</f>
        <v>149585.1</v>
      </c>
      <c r="O44" s="37">
        <f>G44+M44</f>
        <v>322</v>
      </c>
      <c r="P44" s="38">
        <f>H44+N44</f>
        <v>149585.1</v>
      </c>
      <c r="Q44" s="23"/>
      <c r="R44" s="24">
        <f>Q44*Тарифы!F4*$C$4</f>
        <v>0</v>
      </c>
      <c r="S44" s="23">
        <v>0</v>
      </c>
      <c r="T44" s="24">
        <f>S44*Тарифы!G4*$C$4</f>
        <v>0</v>
      </c>
      <c r="U44" s="39">
        <f>Q44+S44</f>
        <v>0</v>
      </c>
      <c r="V44" s="40">
        <f>R44+T44</f>
        <v>0</v>
      </c>
      <c r="W44" s="23"/>
      <c r="X44" s="24">
        <f>W44*Тарифы!H4*$C$4</f>
        <v>0</v>
      </c>
      <c r="Y44" s="23">
        <v>14</v>
      </c>
      <c r="Z44" s="24">
        <f>Y44*Тарифы!I4*$C$4</f>
        <v>15664.460000000001</v>
      </c>
      <c r="AA44" s="37">
        <f>W44+Y44</f>
        <v>14</v>
      </c>
      <c r="AB44" s="38">
        <f>X44+Z44</f>
        <v>15664.460000000001</v>
      </c>
      <c r="AC44" s="40">
        <f>P44+V44+AB44</f>
        <v>165249.56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/>
      <c r="J45" s="24">
        <f>I45*Тарифы!D5*$C$4</f>
        <v>0</v>
      </c>
      <c r="K45" s="23">
        <v>1094</v>
      </c>
      <c r="L45" s="24">
        <f>K45*Тарифы!E5*$C$4</f>
        <v>634662.22</v>
      </c>
      <c r="M45" s="37">
        <f t="shared" ref="M45:N67" si="8">I45+K45</f>
        <v>1094</v>
      </c>
      <c r="N45" s="38">
        <f t="shared" si="8"/>
        <v>634662.22</v>
      </c>
      <c r="O45" s="37">
        <f t="shared" ref="O45:P67" si="9">G45+M45</f>
        <v>1094</v>
      </c>
      <c r="P45" s="38">
        <f t="shared" si="9"/>
        <v>634662.22</v>
      </c>
      <c r="Q45" s="23"/>
      <c r="R45" s="24">
        <f>Q45*Тарифы!F5*$C$4</f>
        <v>0</v>
      </c>
      <c r="S45" s="23">
        <v>1359</v>
      </c>
      <c r="T45" s="24">
        <f>S45*Тарифы!G5*$C$4</f>
        <v>807477.02999999991</v>
      </c>
      <c r="U45" s="39">
        <f t="shared" ref="U45:V67" si="10">Q45+S45</f>
        <v>1359</v>
      </c>
      <c r="V45" s="40">
        <f t="shared" si="10"/>
        <v>807477.02999999991</v>
      </c>
      <c r="W45" s="23"/>
      <c r="X45" s="24">
        <f>W45*Тарифы!H5*$C$4</f>
        <v>0</v>
      </c>
      <c r="Y45" s="23">
        <v>1050</v>
      </c>
      <c r="Z45" s="24">
        <f>Y45*Тарифы!I5*$C$4</f>
        <v>1323010.5</v>
      </c>
      <c r="AA45" s="37">
        <f t="shared" ref="AA45:AB67" si="11">W45+Y45</f>
        <v>1050</v>
      </c>
      <c r="AB45" s="38">
        <f t="shared" si="11"/>
        <v>1323010.5</v>
      </c>
      <c r="AC45" s="40">
        <f t="shared" ref="AC45:AC67" si="12">P45+V45+AB45</f>
        <v>2765149.75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/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/>
      <c r="J46" s="24">
        <f>I46*Тарифы!D6*$C$4</f>
        <v>0</v>
      </c>
      <c r="K46" s="23">
        <v>0</v>
      </c>
      <c r="L46" s="24">
        <f>K46*Тарифы!E6*$C$4</f>
        <v>0</v>
      </c>
      <c r="M46" s="37">
        <f t="shared" si="8"/>
        <v>0</v>
      </c>
      <c r="N46" s="38">
        <f t="shared" si="8"/>
        <v>0</v>
      </c>
      <c r="O46" s="37">
        <f t="shared" si="9"/>
        <v>0</v>
      </c>
      <c r="P46" s="38">
        <f t="shared" si="9"/>
        <v>0</v>
      </c>
      <c r="Q46" s="23"/>
      <c r="R46" s="24">
        <f>Q46*Тарифы!F6*$C$4</f>
        <v>0</v>
      </c>
      <c r="S46" s="23">
        <v>0</v>
      </c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/>
      <c r="X46" s="24">
        <f>W46*Тарифы!H6*$C$4</f>
        <v>0</v>
      </c>
      <c r="Y46" s="23">
        <v>0</v>
      </c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0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/>
      <c r="J47" s="24">
        <f>I47*Тарифы!D7*$C$4</f>
        <v>0</v>
      </c>
      <c r="K47" s="23">
        <v>893</v>
      </c>
      <c r="L47" s="24">
        <f>K47*Тарифы!E7*$C$4</f>
        <v>518056.08999999997</v>
      </c>
      <c r="M47" s="37">
        <f t="shared" si="8"/>
        <v>893</v>
      </c>
      <c r="N47" s="38">
        <f t="shared" si="8"/>
        <v>518056.08999999997</v>
      </c>
      <c r="O47" s="37">
        <f t="shared" si="9"/>
        <v>893</v>
      </c>
      <c r="P47" s="38">
        <f t="shared" si="9"/>
        <v>518056.08999999997</v>
      </c>
      <c r="Q47" s="23"/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/>
      <c r="X47" s="24">
        <f>W47*Тарифы!H7*$C$4</f>
        <v>0</v>
      </c>
      <c r="Y47" s="23">
        <v>54</v>
      </c>
      <c r="Z47" s="24">
        <f>Y47*Тарифы!I7*$C$4</f>
        <v>68040.539999999994</v>
      </c>
      <c r="AA47" s="37">
        <f t="shared" si="11"/>
        <v>54</v>
      </c>
      <c r="AB47" s="38">
        <f t="shared" si="11"/>
        <v>68040.539999999994</v>
      </c>
      <c r="AC47" s="40">
        <f t="shared" si="12"/>
        <v>586096.63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/>
      <c r="J48" s="24">
        <f>I48*Тарифы!D8*$C$4</f>
        <v>0</v>
      </c>
      <c r="K48" s="23">
        <v>113</v>
      </c>
      <c r="L48" s="24">
        <f>K48*Тарифы!E8*$C$4</f>
        <v>65554.69</v>
      </c>
      <c r="M48" s="37">
        <f t="shared" si="8"/>
        <v>113</v>
      </c>
      <c r="N48" s="38">
        <f t="shared" si="8"/>
        <v>65554.69</v>
      </c>
      <c r="O48" s="37">
        <f t="shared" si="9"/>
        <v>113</v>
      </c>
      <c r="P48" s="38">
        <f t="shared" si="9"/>
        <v>65554.69</v>
      </c>
      <c r="Q48" s="23"/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/>
      <c r="X48" s="24">
        <f>W48*Тарифы!H8*$C$4</f>
        <v>0</v>
      </c>
      <c r="Y48" s="23">
        <v>32</v>
      </c>
      <c r="Z48" s="24">
        <f>Y48*Тарифы!I8*$C$4</f>
        <v>40320.32</v>
      </c>
      <c r="AA48" s="37">
        <f t="shared" si="11"/>
        <v>32</v>
      </c>
      <c r="AB48" s="38">
        <f t="shared" si="11"/>
        <v>40320.32</v>
      </c>
      <c r="AC48" s="40">
        <f t="shared" si="12"/>
        <v>105875.01000000001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/>
      <c r="J49" s="24">
        <f>I49*Тарифы!D9*$C$4</f>
        <v>0</v>
      </c>
      <c r="K49" s="23">
        <v>124</v>
      </c>
      <c r="L49" s="24">
        <f>K49*Тарифы!E9*$C$4</f>
        <v>71936.12</v>
      </c>
      <c r="M49" s="37">
        <f t="shared" si="8"/>
        <v>124</v>
      </c>
      <c r="N49" s="38">
        <f t="shared" si="8"/>
        <v>71936.12</v>
      </c>
      <c r="O49" s="37">
        <f t="shared" si="9"/>
        <v>124</v>
      </c>
      <c r="P49" s="38">
        <f t="shared" si="9"/>
        <v>71936.12</v>
      </c>
      <c r="Q49" s="23"/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/>
      <c r="X49" s="24">
        <f>W49*Тарифы!H9*$C$4</f>
        <v>0</v>
      </c>
      <c r="Y49" s="23">
        <v>40</v>
      </c>
      <c r="Z49" s="24">
        <f>Y49*Тарифы!I9*$C$4</f>
        <v>50400.4</v>
      </c>
      <c r="AA49" s="37">
        <f t="shared" si="11"/>
        <v>40</v>
      </c>
      <c r="AB49" s="38">
        <f t="shared" si="11"/>
        <v>50400.4</v>
      </c>
      <c r="AC49" s="40">
        <f t="shared" si="12"/>
        <v>122336.51999999999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/>
      <c r="J50" s="24">
        <f>I50*Тарифы!D10*$C$4</f>
        <v>0</v>
      </c>
      <c r="K50" s="23">
        <v>87</v>
      </c>
      <c r="L50" s="24">
        <f>K50*Тарифы!E10*$C$4</f>
        <v>50471.31</v>
      </c>
      <c r="M50" s="37">
        <f t="shared" si="8"/>
        <v>87</v>
      </c>
      <c r="N50" s="38">
        <f t="shared" si="8"/>
        <v>50471.31</v>
      </c>
      <c r="O50" s="37">
        <f t="shared" si="9"/>
        <v>87</v>
      </c>
      <c r="P50" s="38">
        <f t="shared" si="9"/>
        <v>50471.31</v>
      </c>
      <c r="Q50" s="23"/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/>
      <c r="X50" s="24">
        <f>W50*Тарифы!H10*$C$4</f>
        <v>0</v>
      </c>
      <c r="Y50" s="23">
        <v>6</v>
      </c>
      <c r="Z50" s="24">
        <f>Y50*Тарифы!I10*$C$4</f>
        <v>7560.0599999999995</v>
      </c>
      <c r="AA50" s="37">
        <f t="shared" si="11"/>
        <v>6</v>
      </c>
      <c r="AB50" s="38">
        <f t="shared" si="11"/>
        <v>7560.0599999999995</v>
      </c>
      <c r="AC50" s="40">
        <f t="shared" si="12"/>
        <v>58031.369999999995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/>
      <c r="J51" s="24">
        <f>I51*Тарифы!D11*$C$4</f>
        <v>0</v>
      </c>
      <c r="K51" s="23">
        <v>45</v>
      </c>
      <c r="L51" s="24">
        <f>K51*Тарифы!E11*$C$4</f>
        <v>45454.5</v>
      </c>
      <c r="M51" s="37">
        <f t="shared" si="8"/>
        <v>45</v>
      </c>
      <c r="N51" s="38">
        <f t="shared" si="8"/>
        <v>45454.5</v>
      </c>
      <c r="O51" s="37">
        <f t="shared" si="9"/>
        <v>45</v>
      </c>
      <c r="P51" s="38">
        <f t="shared" si="9"/>
        <v>45454.5</v>
      </c>
      <c r="Q51" s="23"/>
      <c r="R51" s="24">
        <f>Q51*Тарифы!F11*$C$4</f>
        <v>0</v>
      </c>
      <c r="S51" s="23">
        <v>0</v>
      </c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/>
      <c r="X51" s="24">
        <f>W51*Тарифы!H11*$C$4</f>
        <v>0</v>
      </c>
      <c r="Y51" s="23">
        <v>5</v>
      </c>
      <c r="Z51" s="24">
        <f>Y51*Тарифы!I11*$C$4</f>
        <v>9727.2999999999993</v>
      </c>
      <c r="AA51" s="37">
        <f t="shared" si="11"/>
        <v>5</v>
      </c>
      <c r="AB51" s="38">
        <f t="shared" si="11"/>
        <v>9727.2999999999993</v>
      </c>
      <c r="AC51" s="40">
        <f t="shared" si="12"/>
        <v>55181.8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/>
      <c r="J52" s="24">
        <f>I52*Тарифы!D12*$C$4</f>
        <v>0</v>
      </c>
      <c r="K52" s="23">
        <v>271</v>
      </c>
      <c r="L52" s="24">
        <f>K52*Тарифы!E12*$C$4</f>
        <v>211922</v>
      </c>
      <c r="M52" s="37">
        <f t="shared" si="8"/>
        <v>271</v>
      </c>
      <c r="N52" s="38">
        <f t="shared" si="8"/>
        <v>211922</v>
      </c>
      <c r="O52" s="37">
        <f t="shared" si="9"/>
        <v>271</v>
      </c>
      <c r="P52" s="38">
        <f t="shared" si="9"/>
        <v>211922</v>
      </c>
      <c r="Q52" s="23"/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/>
      <c r="X52" s="24">
        <f>W52*Тарифы!H12*$C$4</f>
        <v>0</v>
      </c>
      <c r="Y52" s="23">
        <v>39</v>
      </c>
      <c r="Z52" s="24">
        <f>Y52*Тарифы!I12*$C$4</f>
        <v>61720.619999999995</v>
      </c>
      <c r="AA52" s="37">
        <f t="shared" si="11"/>
        <v>39</v>
      </c>
      <c r="AB52" s="38">
        <f t="shared" si="11"/>
        <v>61720.619999999995</v>
      </c>
      <c r="AC52" s="40">
        <f t="shared" si="12"/>
        <v>273642.62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/>
      <c r="J53" s="24">
        <f>I53*Тарифы!D13*$C$4</f>
        <v>0</v>
      </c>
      <c r="K53" s="23">
        <v>87</v>
      </c>
      <c r="L53" s="24">
        <f>K53*Тарифы!E13*$C$4</f>
        <v>41958.36</v>
      </c>
      <c r="M53" s="37">
        <f t="shared" si="8"/>
        <v>87</v>
      </c>
      <c r="N53" s="38">
        <f t="shared" si="8"/>
        <v>41958.36</v>
      </c>
      <c r="O53" s="37">
        <f t="shared" si="9"/>
        <v>87</v>
      </c>
      <c r="P53" s="38">
        <f t="shared" si="9"/>
        <v>41958.36</v>
      </c>
      <c r="Q53" s="23"/>
      <c r="R53" s="24">
        <f>Q53*Тарифы!F13*$C$4</f>
        <v>0</v>
      </c>
      <c r="S53" s="23">
        <v>0</v>
      </c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/>
      <c r="X53" s="24">
        <f>W53*Тарифы!H13*$C$4</f>
        <v>0</v>
      </c>
      <c r="Y53" s="23">
        <v>30</v>
      </c>
      <c r="Z53" s="24">
        <f>Y53*Тарифы!I13*$C$4</f>
        <v>32659.500000000004</v>
      </c>
      <c r="AA53" s="37">
        <f t="shared" si="11"/>
        <v>30</v>
      </c>
      <c r="AB53" s="38">
        <f t="shared" si="11"/>
        <v>32659.500000000004</v>
      </c>
      <c r="AC53" s="40">
        <f t="shared" si="12"/>
        <v>74617.86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/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/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/>
      <c r="X54" s="24">
        <f>W54*Тарифы!H14*$C$4</f>
        <v>0</v>
      </c>
      <c r="Y54" s="23">
        <v>0</v>
      </c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/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/>
      <c r="J55" s="24">
        <f>I55*Тарифы!D15*$C$4</f>
        <v>0</v>
      </c>
      <c r="K55" s="23">
        <v>81</v>
      </c>
      <c r="L55" s="24">
        <f>K55*Тарифы!E15*$C$4</f>
        <v>33308.009999999995</v>
      </c>
      <c r="M55" s="37">
        <f t="shared" si="8"/>
        <v>81</v>
      </c>
      <c r="N55" s="38">
        <f t="shared" si="8"/>
        <v>33308.009999999995</v>
      </c>
      <c r="O55" s="37">
        <f t="shared" si="9"/>
        <v>81</v>
      </c>
      <c r="P55" s="38">
        <f t="shared" si="9"/>
        <v>33308.009999999995</v>
      </c>
      <c r="Q55" s="23"/>
      <c r="R55" s="24">
        <f>Q55*Тарифы!F15*$C$4</f>
        <v>0</v>
      </c>
      <c r="S55" s="23">
        <v>10</v>
      </c>
      <c r="T55" s="24">
        <f>S55*Тарифы!G15*$C$4</f>
        <v>4211.7</v>
      </c>
      <c r="U55" s="39">
        <f t="shared" si="10"/>
        <v>10</v>
      </c>
      <c r="V55" s="40">
        <f t="shared" si="10"/>
        <v>4211.7</v>
      </c>
      <c r="W55" s="23"/>
      <c r="X55" s="24">
        <f>W55*Тарифы!H15*$C$4</f>
        <v>0</v>
      </c>
      <c r="Y55" s="23">
        <v>45</v>
      </c>
      <c r="Z55" s="24">
        <f>Y55*Тарифы!I15*$C$4</f>
        <v>43092.45</v>
      </c>
      <c r="AA55" s="37">
        <f t="shared" si="11"/>
        <v>45</v>
      </c>
      <c r="AB55" s="38">
        <f t="shared" si="11"/>
        <v>43092.45</v>
      </c>
      <c r="AC55" s="40">
        <f t="shared" si="12"/>
        <v>80612.159999999989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/>
      <c r="J56" s="24">
        <f>I56*Тарифы!D16*$C$4</f>
        <v>0</v>
      </c>
      <c r="K56" s="23">
        <v>1737</v>
      </c>
      <c r="L56" s="24">
        <f>K56*Тарифы!E16*$C$4</f>
        <v>714271.77</v>
      </c>
      <c r="M56" s="37">
        <f t="shared" si="8"/>
        <v>1737</v>
      </c>
      <c r="N56" s="38">
        <f t="shared" si="8"/>
        <v>714271.77</v>
      </c>
      <c r="O56" s="37">
        <f t="shared" si="9"/>
        <v>1737</v>
      </c>
      <c r="P56" s="38">
        <f t="shared" si="9"/>
        <v>714271.77</v>
      </c>
      <c r="Q56" s="23"/>
      <c r="R56" s="24">
        <f>Q56*Тарифы!F16*$C$4</f>
        <v>0</v>
      </c>
      <c r="S56" s="23">
        <v>1750</v>
      </c>
      <c r="T56" s="24">
        <f>S56*Тарифы!G16*$C$4</f>
        <v>737047.5</v>
      </c>
      <c r="U56" s="39">
        <f t="shared" si="10"/>
        <v>1750</v>
      </c>
      <c r="V56" s="40">
        <f t="shared" si="10"/>
        <v>737047.5</v>
      </c>
      <c r="W56" s="23"/>
      <c r="X56" s="24">
        <f>W56*Тарифы!H16*$C$4</f>
        <v>0</v>
      </c>
      <c r="Y56" s="23">
        <v>50</v>
      </c>
      <c r="Z56" s="24">
        <f>Y56*Тарифы!I16*$C$4</f>
        <v>47880.5</v>
      </c>
      <c r="AA56" s="37">
        <f t="shared" si="11"/>
        <v>50</v>
      </c>
      <c r="AB56" s="38">
        <f t="shared" si="11"/>
        <v>47880.5</v>
      </c>
      <c r="AC56" s="40">
        <f t="shared" si="12"/>
        <v>1499199.77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/>
      <c r="J57" s="24">
        <f>I57*Тарифы!D17*$C$4</f>
        <v>0</v>
      </c>
      <c r="K57" s="23">
        <v>75</v>
      </c>
      <c r="L57" s="24">
        <f>K57*Тарифы!E17*$C$4</f>
        <v>30840.75</v>
      </c>
      <c r="M57" s="37">
        <f t="shared" si="8"/>
        <v>75</v>
      </c>
      <c r="N57" s="38">
        <f t="shared" si="8"/>
        <v>30840.75</v>
      </c>
      <c r="O57" s="37">
        <f t="shared" si="9"/>
        <v>75</v>
      </c>
      <c r="P57" s="38">
        <f t="shared" si="9"/>
        <v>30840.75</v>
      </c>
      <c r="Q57" s="23"/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/>
      <c r="X57" s="24">
        <f>W57*Тарифы!H17*$C$4</f>
        <v>0</v>
      </c>
      <c r="Y57" s="23">
        <v>23</v>
      </c>
      <c r="Z57" s="24">
        <f>Y57*Тарифы!I17*$C$4</f>
        <v>22025.03</v>
      </c>
      <c r="AA57" s="37">
        <f t="shared" si="11"/>
        <v>23</v>
      </c>
      <c r="AB57" s="38">
        <f t="shared" si="11"/>
        <v>22025.03</v>
      </c>
      <c r="AC57" s="40">
        <f t="shared" si="12"/>
        <v>52865.78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/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/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/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/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/>
      <c r="J60" s="24">
        <f>I60*Тарифы!D20*$C$4</f>
        <v>0</v>
      </c>
      <c r="K60" s="23">
        <v>56</v>
      </c>
      <c r="L60" s="24">
        <f>K60*Тарифы!E20*$C$4</f>
        <v>23027.759999999998</v>
      </c>
      <c r="M60" s="37">
        <f t="shared" si="8"/>
        <v>56</v>
      </c>
      <c r="N60" s="38">
        <f t="shared" si="8"/>
        <v>23027.759999999998</v>
      </c>
      <c r="O60" s="37">
        <f t="shared" si="9"/>
        <v>56</v>
      </c>
      <c r="P60" s="38">
        <f t="shared" si="9"/>
        <v>23027.759999999998</v>
      </c>
      <c r="Q60" s="23"/>
      <c r="R60" s="24">
        <f>Q60*Тарифы!F20*$C$4</f>
        <v>0</v>
      </c>
      <c r="S60" s="23">
        <v>0</v>
      </c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/>
      <c r="X60" s="24">
        <f>W60*Тарифы!H20*$C$4</f>
        <v>0</v>
      </c>
      <c r="Y60" s="23">
        <v>26</v>
      </c>
      <c r="Z60" s="24">
        <f>Y60*Тарифы!I20*$C$4</f>
        <v>24897.86</v>
      </c>
      <c r="AA60" s="37">
        <f t="shared" si="11"/>
        <v>26</v>
      </c>
      <c r="AB60" s="38">
        <f t="shared" si="11"/>
        <v>24897.86</v>
      </c>
      <c r="AC60" s="40">
        <f t="shared" si="12"/>
        <v>47925.619999999995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/>
      <c r="J61" s="24">
        <f>I61*Тарифы!D21*$C$4</f>
        <v>0</v>
      </c>
      <c r="K61" s="23">
        <v>172</v>
      </c>
      <c r="L61" s="24">
        <f>K61*Тарифы!E21*$C$4</f>
        <v>71077.279999999999</v>
      </c>
      <c r="M61" s="37">
        <f t="shared" si="8"/>
        <v>172</v>
      </c>
      <c r="N61" s="38">
        <f t="shared" si="8"/>
        <v>71077.279999999999</v>
      </c>
      <c r="O61" s="37">
        <f t="shared" si="9"/>
        <v>172</v>
      </c>
      <c r="P61" s="38">
        <f t="shared" si="9"/>
        <v>71077.279999999999</v>
      </c>
      <c r="Q61" s="23"/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/>
      <c r="X61" s="24">
        <f>W61*Тарифы!H21*$C$4</f>
        <v>0</v>
      </c>
      <c r="Y61" s="23">
        <v>22</v>
      </c>
      <c r="Z61" s="24">
        <f>Y61*Тарифы!I21*$C$4</f>
        <v>18406.3</v>
      </c>
      <c r="AA61" s="37">
        <f t="shared" si="11"/>
        <v>22</v>
      </c>
      <c r="AB61" s="38">
        <f t="shared" si="11"/>
        <v>18406.3</v>
      </c>
      <c r="AC61" s="40">
        <f t="shared" si="12"/>
        <v>89483.58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/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/>
      <c r="J62" s="24">
        <f>I62*Тарифы!D22*$C$4</f>
        <v>0</v>
      </c>
      <c r="K62" s="23">
        <v>0</v>
      </c>
      <c r="L62" s="24">
        <f>K62*Тарифы!E22*$C$4</f>
        <v>0</v>
      </c>
      <c r="M62" s="37">
        <f t="shared" si="8"/>
        <v>0</v>
      </c>
      <c r="N62" s="38">
        <f t="shared" si="8"/>
        <v>0</v>
      </c>
      <c r="O62" s="37">
        <f t="shared" si="9"/>
        <v>0</v>
      </c>
      <c r="P62" s="38">
        <f t="shared" si="9"/>
        <v>0</v>
      </c>
      <c r="Q62" s="23"/>
      <c r="R62" s="24">
        <f>Q62*Тарифы!F22*$C$4</f>
        <v>0</v>
      </c>
      <c r="S62" s="23">
        <v>0</v>
      </c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/>
      <c r="X62" s="24">
        <f>W62*Тарифы!H22*$C$4</f>
        <v>0</v>
      </c>
      <c r="Y62" s="23">
        <v>0</v>
      </c>
      <c r="Z62" s="24">
        <f>Y62*Тарифы!I22*$C$4</f>
        <v>0</v>
      </c>
      <c r="AA62" s="37">
        <f t="shared" si="11"/>
        <v>0</v>
      </c>
      <c r="AB62" s="38">
        <f t="shared" si="11"/>
        <v>0</v>
      </c>
      <c r="AC62" s="40">
        <f t="shared" si="12"/>
        <v>0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/>
      <c r="J63" s="24">
        <f>I63*Тарифы!D23*$C$4</f>
        <v>0</v>
      </c>
      <c r="K63" s="23">
        <v>566</v>
      </c>
      <c r="L63" s="24">
        <f>K63*Тарифы!E23*$C$4</f>
        <v>184968.80000000002</v>
      </c>
      <c r="M63" s="37">
        <f t="shared" si="8"/>
        <v>566</v>
      </c>
      <c r="N63" s="38">
        <f t="shared" si="8"/>
        <v>184968.80000000002</v>
      </c>
      <c r="O63" s="37">
        <f t="shared" si="9"/>
        <v>566</v>
      </c>
      <c r="P63" s="38">
        <f t="shared" si="9"/>
        <v>184968.80000000002</v>
      </c>
      <c r="Q63" s="23"/>
      <c r="R63" s="24">
        <f>Q63*Тарифы!F23*$C$4</f>
        <v>0</v>
      </c>
      <c r="S63" s="23">
        <v>54</v>
      </c>
      <c r="T63" s="24">
        <f>S63*Тарифы!G23*$C$4</f>
        <v>18074.88</v>
      </c>
      <c r="U63" s="39">
        <f t="shared" si="10"/>
        <v>54</v>
      </c>
      <c r="V63" s="40">
        <f t="shared" si="10"/>
        <v>18074.88</v>
      </c>
      <c r="W63" s="23"/>
      <c r="X63" s="24">
        <f>W63*Тарифы!H23*$C$4</f>
        <v>0</v>
      </c>
      <c r="Y63" s="23">
        <v>9</v>
      </c>
      <c r="Z63" s="24">
        <f>Y63*Тарифы!I23*$C$4</f>
        <v>9253.5300000000007</v>
      </c>
      <c r="AA63" s="37">
        <f t="shared" si="11"/>
        <v>9</v>
      </c>
      <c r="AB63" s="38">
        <f t="shared" si="11"/>
        <v>9253.5300000000007</v>
      </c>
      <c r="AC63" s="40">
        <f t="shared" si="12"/>
        <v>212297.21000000002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/>
      <c r="J64" s="24">
        <f>I64*Тарифы!D24*$C$4</f>
        <v>0</v>
      </c>
      <c r="K64" s="23">
        <v>91</v>
      </c>
      <c r="L64" s="24">
        <f>K64*Тарифы!E24*$C$4</f>
        <v>32063.850000000002</v>
      </c>
      <c r="M64" s="37">
        <f t="shared" si="8"/>
        <v>91</v>
      </c>
      <c r="N64" s="38">
        <f t="shared" si="8"/>
        <v>32063.850000000002</v>
      </c>
      <c r="O64" s="37">
        <f t="shared" si="9"/>
        <v>91</v>
      </c>
      <c r="P64" s="38">
        <f t="shared" si="9"/>
        <v>32063.850000000002</v>
      </c>
      <c r="Q64" s="23"/>
      <c r="R64" s="24">
        <f>Q64*Тарифы!F24*$C$4</f>
        <v>0</v>
      </c>
      <c r="S64" s="23">
        <v>0</v>
      </c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/>
      <c r="X64" s="24">
        <f>W64*Тарифы!H24*$C$4</f>
        <v>0</v>
      </c>
      <c r="Y64" s="23">
        <v>3</v>
      </c>
      <c r="Z64" s="24">
        <f>Y64*Тарифы!I24*$C$4</f>
        <v>3084.51</v>
      </c>
      <c r="AA64" s="37">
        <f t="shared" si="11"/>
        <v>3</v>
      </c>
      <c r="AB64" s="38">
        <f t="shared" si="11"/>
        <v>3084.51</v>
      </c>
      <c r="AC64" s="40">
        <f t="shared" si="12"/>
        <v>35148.36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/>
      <c r="J65" s="24">
        <f>I65*Тарифы!D25*$C$4</f>
        <v>0</v>
      </c>
      <c r="K65" s="23">
        <v>0</v>
      </c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/>
      <c r="X65" s="24">
        <f>W65*Тарифы!H25*$C$4</f>
        <v>0</v>
      </c>
      <c r="Y65" s="23">
        <v>0</v>
      </c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/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/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/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/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/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0</v>
      </c>
      <c r="F68" s="38">
        <f t="shared" si="13"/>
        <v>0</v>
      </c>
      <c r="G68" s="37">
        <f t="shared" si="13"/>
        <v>0</v>
      </c>
      <c r="H68" s="38">
        <f t="shared" si="13"/>
        <v>0</v>
      </c>
      <c r="I68" s="37">
        <f t="shared" si="13"/>
        <v>0</v>
      </c>
      <c r="J68" s="38">
        <f t="shared" si="13"/>
        <v>0</v>
      </c>
      <c r="K68" s="37">
        <f t="shared" si="13"/>
        <v>5814</v>
      </c>
      <c r="L68" s="38">
        <f t="shared" si="13"/>
        <v>2879158.6099999994</v>
      </c>
      <c r="M68" s="37">
        <f t="shared" si="13"/>
        <v>5814</v>
      </c>
      <c r="N68" s="38">
        <f t="shared" si="13"/>
        <v>2879158.6099999994</v>
      </c>
      <c r="O68" s="37">
        <f t="shared" si="13"/>
        <v>5814</v>
      </c>
      <c r="P68" s="38">
        <f t="shared" si="13"/>
        <v>2879158.6099999994</v>
      </c>
      <c r="Q68" s="39">
        <f t="shared" si="13"/>
        <v>0</v>
      </c>
      <c r="R68" s="40">
        <f t="shared" si="13"/>
        <v>0</v>
      </c>
      <c r="S68" s="39">
        <f t="shared" si="13"/>
        <v>3173</v>
      </c>
      <c r="T68" s="40">
        <f t="shared" si="13"/>
        <v>1566811.1099999999</v>
      </c>
      <c r="U68" s="39">
        <f t="shared" si="13"/>
        <v>3173</v>
      </c>
      <c r="V68" s="40">
        <f t="shared" si="13"/>
        <v>1566811.1099999999</v>
      </c>
      <c r="W68" s="37">
        <f t="shared" si="13"/>
        <v>0</v>
      </c>
      <c r="X68" s="38">
        <f t="shared" si="13"/>
        <v>0</v>
      </c>
      <c r="Y68" s="37">
        <f t="shared" si="13"/>
        <v>1448</v>
      </c>
      <c r="Z68" s="38">
        <f t="shared" si="13"/>
        <v>1777743.8800000004</v>
      </c>
      <c r="AA68" s="37">
        <f t="shared" si="13"/>
        <v>1448</v>
      </c>
      <c r="AB68" s="38">
        <f t="shared" si="13"/>
        <v>1777743.8800000004</v>
      </c>
      <c r="AC68" s="40">
        <f t="shared" si="13"/>
        <v>6223713.6000000015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150002</v>
      </c>
      <c r="G72" s="131" t="str">
        <f>VLOOKUP(F72,Списки!$A$1:$B$68,2,0)</f>
        <v>ГБУЗ "ДРКБ"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53"/>
      <c r="B73" s="53"/>
      <c r="C73" s="53"/>
      <c r="D73" s="53"/>
      <c r="E73" s="53"/>
      <c r="F73" s="28"/>
      <c r="G73" s="53"/>
      <c r="H73" s="53"/>
      <c r="I73" s="53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54" t="s">
        <v>105</v>
      </c>
      <c r="H78" s="55" t="s">
        <v>98</v>
      </c>
      <c r="I78" s="115"/>
      <c r="J78" s="116"/>
      <c r="K78" s="115"/>
      <c r="L78" s="116"/>
      <c r="M78" s="54" t="s">
        <v>105</v>
      </c>
      <c r="N78" s="55" t="s">
        <v>98</v>
      </c>
      <c r="O78" s="54" t="s">
        <v>105</v>
      </c>
      <c r="P78" s="55" t="s">
        <v>98</v>
      </c>
      <c r="Q78" s="121"/>
      <c r="R78" s="123"/>
      <c r="S78" s="121"/>
      <c r="T78" s="123"/>
      <c r="U78" s="57" t="s">
        <v>105</v>
      </c>
      <c r="V78" s="56" t="s">
        <v>98</v>
      </c>
      <c r="W78" s="115"/>
      <c r="X78" s="116"/>
      <c r="Y78" s="115"/>
      <c r="Z78" s="116"/>
      <c r="AA78" s="54" t="s">
        <v>105</v>
      </c>
      <c r="AB78" s="55" t="s">
        <v>98</v>
      </c>
      <c r="AC78" s="56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 t="shared" ref="I79:L94" si="14">I9+I44</f>
        <v>0</v>
      </c>
      <c r="J79" s="24">
        <f t="shared" si="14"/>
        <v>0</v>
      </c>
      <c r="K79" s="23">
        <f t="shared" si="14"/>
        <v>1076</v>
      </c>
      <c r="L79" s="24">
        <f t="shared" si="14"/>
        <v>499855.80000000005</v>
      </c>
      <c r="M79" s="37">
        <f>I79+K79</f>
        <v>1076</v>
      </c>
      <c r="N79" s="38">
        <f>J79+L79</f>
        <v>499855.80000000005</v>
      </c>
      <c r="O79" s="37">
        <f>G79+M79</f>
        <v>1076</v>
      </c>
      <c r="P79" s="38">
        <f>H79+N79</f>
        <v>499855.80000000005</v>
      </c>
      <c r="Q79" s="23">
        <f t="shared" ref="Q79:T94" si="15">Q9+Q44</f>
        <v>0</v>
      </c>
      <c r="R79" s="24">
        <f t="shared" si="15"/>
        <v>0</v>
      </c>
      <c r="S79" s="23">
        <f t="shared" si="15"/>
        <v>0</v>
      </c>
      <c r="T79" s="24">
        <f t="shared" si="15"/>
        <v>0</v>
      </c>
      <c r="U79" s="39">
        <f>Q79+S79</f>
        <v>0</v>
      </c>
      <c r="V79" s="40">
        <f>R79+T79</f>
        <v>0</v>
      </c>
      <c r="W79" s="23">
        <f t="shared" ref="W79:Z94" si="16">W9+W44</f>
        <v>0</v>
      </c>
      <c r="X79" s="24">
        <f t="shared" si="16"/>
        <v>0</v>
      </c>
      <c r="Y79" s="23">
        <f t="shared" si="16"/>
        <v>21</v>
      </c>
      <c r="Z79" s="24">
        <f t="shared" si="16"/>
        <v>23496.690000000002</v>
      </c>
      <c r="AA79" s="37">
        <f>W79+Y79</f>
        <v>21</v>
      </c>
      <c r="AB79" s="38">
        <f>X79+Z79</f>
        <v>23496.690000000002</v>
      </c>
      <c r="AC79" s="40">
        <f>P79+V79+AB79</f>
        <v>523352.49000000005</v>
      </c>
    </row>
    <row r="80" spans="1:29">
      <c r="A80" s="41">
        <v>2</v>
      </c>
      <c r="B80" s="42" t="s">
        <v>69</v>
      </c>
      <c r="C80" s="21">
        <f t="shared" ref="C80:F95" si="17">C10+C45</f>
        <v>0</v>
      </c>
      <c r="D80" s="22">
        <f t="shared" si="17"/>
        <v>0</v>
      </c>
      <c r="E80" s="23">
        <f t="shared" si="17"/>
        <v>0</v>
      </c>
      <c r="F80" s="24">
        <f t="shared" si="17"/>
        <v>0</v>
      </c>
      <c r="G80" s="37">
        <f t="shared" ref="G80:H102" si="18">C80+E80</f>
        <v>0</v>
      </c>
      <c r="H80" s="38">
        <f t="shared" si="18"/>
        <v>0</v>
      </c>
      <c r="I80" s="23">
        <f t="shared" si="14"/>
        <v>0</v>
      </c>
      <c r="J80" s="24">
        <f t="shared" si="14"/>
        <v>0</v>
      </c>
      <c r="K80" s="23">
        <f t="shared" si="14"/>
        <v>3646</v>
      </c>
      <c r="L80" s="24">
        <f t="shared" si="14"/>
        <v>2115153.98</v>
      </c>
      <c r="M80" s="37">
        <f t="shared" ref="M80:N102" si="19">I80+K80</f>
        <v>3646</v>
      </c>
      <c r="N80" s="38">
        <f t="shared" si="19"/>
        <v>2115153.98</v>
      </c>
      <c r="O80" s="37">
        <f t="shared" ref="O80:P102" si="20">G80+M80</f>
        <v>3646</v>
      </c>
      <c r="P80" s="38">
        <f t="shared" si="20"/>
        <v>2115153.98</v>
      </c>
      <c r="Q80" s="23">
        <f t="shared" si="15"/>
        <v>0</v>
      </c>
      <c r="R80" s="24">
        <f t="shared" si="15"/>
        <v>0</v>
      </c>
      <c r="S80" s="23">
        <f t="shared" si="15"/>
        <v>4527</v>
      </c>
      <c r="T80" s="24">
        <f t="shared" si="15"/>
        <v>2689807.59</v>
      </c>
      <c r="U80" s="39">
        <f t="shared" ref="U80:V102" si="21">Q80+S80</f>
        <v>4527</v>
      </c>
      <c r="V80" s="40">
        <f t="shared" si="21"/>
        <v>2689807.59</v>
      </c>
      <c r="W80" s="23">
        <f t="shared" si="16"/>
        <v>0</v>
      </c>
      <c r="X80" s="24">
        <f t="shared" si="16"/>
        <v>0</v>
      </c>
      <c r="Y80" s="23">
        <f t="shared" si="16"/>
        <v>3500</v>
      </c>
      <c r="Z80" s="24">
        <f t="shared" si="16"/>
        <v>4410035</v>
      </c>
      <c r="AA80" s="37">
        <f t="shared" ref="AA80:AB102" si="22">W80+Y80</f>
        <v>3500</v>
      </c>
      <c r="AB80" s="38">
        <f t="shared" si="22"/>
        <v>4410035</v>
      </c>
      <c r="AC80" s="40">
        <f t="shared" ref="AC80:AC102" si="23">P80+V80+AB80</f>
        <v>9214996.5700000003</v>
      </c>
    </row>
    <row r="81" spans="1:29">
      <c r="A81" s="41">
        <v>3</v>
      </c>
      <c r="B81" s="42" t="s">
        <v>70</v>
      </c>
      <c r="C81" s="21">
        <f t="shared" si="17"/>
        <v>0</v>
      </c>
      <c r="D81" s="22">
        <f t="shared" si="17"/>
        <v>0</v>
      </c>
      <c r="E81" s="23">
        <f t="shared" si="17"/>
        <v>0</v>
      </c>
      <c r="F81" s="24">
        <f t="shared" si="17"/>
        <v>0</v>
      </c>
      <c r="G81" s="37">
        <f t="shared" si="18"/>
        <v>0</v>
      </c>
      <c r="H81" s="38">
        <f t="shared" si="18"/>
        <v>0</v>
      </c>
      <c r="I81" s="23">
        <f t="shared" si="14"/>
        <v>0</v>
      </c>
      <c r="J81" s="24">
        <f t="shared" si="14"/>
        <v>0</v>
      </c>
      <c r="K81" s="23">
        <f t="shared" si="14"/>
        <v>0</v>
      </c>
      <c r="L81" s="24">
        <f t="shared" si="14"/>
        <v>0</v>
      </c>
      <c r="M81" s="37">
        <f t="shared" si="19"/>
        <v>0</v>
      </c>
      <c r="N81" s="38">
        <f t="shared" si="19"/>
        <v>0</v>
      </c>
      <c r="O81" s="37">
        <f t="shared" si="20"/>
        <v>0</v>
      </c>
      <c r="P81" s="38">
        <f t="shared" si="20"/>
        <v>0</v>
      </c>
      <c r="Q81" s="23">
        <f t="shared" si="15"/>
        <v>0</v>
      </c>
      <c r="R81" s="24">
        <f t="shared" si="15"/>
        <v>0</v>
      </c>
      <c r="S81" s="23">
        <f t="shared" si="15"/>
        <v>0</v>
      </c>
      <c r="T81" s="24">
        <f t="shared" si="15"/>
        <v>0</v>
      </c>
      <c r="U81" s="39">
        <f t="shared" si="21"/>
        <v>0</v>
      </c>
      <c r="V81" s="40">
        <f t="shared" si="21"/>
        <v>0</v>
      </c>
      <c r="W81" s="23">
        <f t="shared" si="16"/>
        <v>0</v>
      </c>
      <c r="X81" s="24">
        <f t="shared" si="16"/>
        <v>0</v>
      </c>
      <c r="Y81" s="23">
        <f t="shared" si="16"/>
        <v>0</v>
      </c>
      <c r="Z81" s="24">
        <f t="shared" si="16"/>
        <v>0</v>
      </c>
      <c r="AA81" s="37">
        <f t="shared" si="22"/>
        <v>0</v>
      </c>
      <c r="AB81" s="38">
        <f t="shared" si="22"/>
        <v>0</v>
      </c>
      <c r="AC81" s="40">
        <f t="shared" si="23"/>
        <v>0</v>
      </c>
    </row>
    <row r="82" spans="1:29">
      <c r="A82" s="41">
        <v>4</v>
      </c>
      <c r="B82" s="42" t="s">
        <v>71</v>
      </c>
      <c r="C82" s="21">
        <f t="shared" si="17"/>
        <v>0</v>
      </c>
      <c r="D82" s="22">
        <f t="shared" si="17"/>
        <v>0</v>
      </c>
      <c r="E82" s="23">
        <f t="shared" si="17"/>
        <v>0</v>
      </c>
      <c r="F82" s="24">
        <f t="shared" si="17"/>
        <v>0</v>
      </c>
      <c r="G82" s="37">
        <f t="shared" si="18"/>
        <v>0</v>
      </c>
      <c r="H82" s="38">
        <f t="shared" si="18"/>
        <v>0</v>
      </c>
      <c r="I82" s="23">
        <f t="shared" si="14"/>
        <v>0</v>
      </c>
      <c r="J82" s="24">
        <f t="shared" si="14"/>
        <v>0</v>
      </c>
      <c r="K82" s="23">
        <f t="shared" si="14"/>
        <v>2978</v>
      </c>
      <c r="L82" s="24">
        <f t="shared" si="14"/>
        <v>1727627.1400000001</v>
      </c>
      <c r="M82" s="37">
        <f t="shared" si="19"/>
        <v>2978</v>
      </c>
      <c r="N82" s="38">
        <f t="shared" si="19"/>
        <v>1727627.1400000001</v>
      </c>
      <c r="O82" s="37">
        <f t="shared" si="20"/>
        <v>2978</v>
      </c>
      <c r="P82" s="38">
        <f t="shared" si="20"/>
        <v>1727627.1400000001</v>
      </c>
      <c r="Q82" s="23">
        <f t="shared" si="15"/>
        <v>0</v>
      </c>
      <c r="R82" s="24">
        <f t="shared" si="15"/>
        <v>0</v>
      </c>
      <c r="S82" s="23">
        <f t="shared" si="15"/>
        <v>0</v>
      </c>
      <c r="T82" s="24">
        <f t="shared" si="15"/>
        <v>0</v>
      </c>
      <c r="U82" s="39">
        <f t="shared" si="21"/>
        <v>0</v>
      </c>
      <c r="V82" s="40">
        <f t="shared" si="21"/>
        <v>0</v>
      </c>
      <c r="W82" s="23">
        <f t="shared" si="16"/>
        <v>0</v>
      </c>
      <c r="X82" s="24">
        <f t="shared" si="16"/>
        <v>0</v>
      </c>
      <c r="Y82" s="23">
        <f t="shared" si="16"/>
        <v>180</v>
      </c>
      <c r="Z82" s="24">
        <f t="shared" si="16"/>
        <v>226801.8</v>
      </c>
      <c r="AA82" s="37">
        <f t="shared" si="22"/>
        <v>180</v>
      </c>
      <c r="AB82" s="38">
        <f t="shared" si="22"/>
        <v>226801.8</v>
      </c>
      <c r="AC82" s="40">
        <f t="shared" si="23"/>
        <v>1954428.9400000002</v>
      </c>
    </row>
    <row r="83" spans="1:29">
      <c r="A83" s="41">
        <v>5</v>
      </c>
      <c r="B83" s="42" t="s">
        <v>72</v>
      </c>
      <c r="C83" s="21">
        <f t="shared" si="17"/>
        <v>0</v>
      </c>
      <c r="D83" s="22">
        <f t="shared" si="17"/>
        <v>0</v>
      </c>
      <c r="E83" s="23">
        <f t="shared" si="17"/>
        <v>0</v>
      </c>
      <c r="F83" s="24">
        <f t="shared" si="17"/>
        <v>0</v>
      </c>
      <c r="G83" s="37">
        <f t="shared" si="18"/>
        <v>0</v>
      </c>
      <c r="H83" s="38">
        <f t="shared" si="18"/>
        <v>0</v>
      </c>
      <c r="I83" s="23">
        <f t="shared" si="14"/>
        <v>0</v>
      </c>
      <c r="J83" s="24">
        <f t="shared" si="14"/>
        <v>0</v>
      </c>
      <c r="K83" s="23">
        <f t="shared" si="14"/>
        <v>375</v>
      </c>
      <c r="L83" s="24">
        <f t="shared" si="14"/>
        <v>217548.75</v>
      </c>
      <c r="M83" s="37">
        <f t="shared" si="19"/>
        <v>375</v>
      </c>
      <c r="N83" s="38">
        <f t="shared" si="19"/>
        <v>217548.75</v>
      </c>
      <c r="O83" s="37">
        <f t="shared" si="20"/>
        <v>375</v>
      </c>
      <c r="P83" s="38">
        <f t="shared" si="20"/>
        <v>217548.75</v>
      </c>
      <c r="Q83" s="23">
        <f t="shared" si="15"/>
        <v>0</v>
      </c>
      <c r="R83" s="24">
        <f t="shared" si="15"/>
        <v>0</v>
      </c>
      <c r="S83" s="23">
        <f t="shared" si="15"/>
        <v>0</v>
      </c>
      <c r="T83" s="24">
        <f t="shared" si="15"/>
        <v>0</v>
      </c>
      <c r="U83" s="39">
        <f t="shared" si="21"/>
        <v>0</v>
      </c>
      <c r="V83" s="40">
        <f t="shared" si="21"/>
        <v>0</v>
      </c>
      <c r="W83" s="23">
        <f t="shared" si="16"/>
        <v>0</v>
      </c>
      <c r="X83" s="24">
        <f t="shared" si="16"/>
        <v>0</v>
      </c>
      <c r="Y83" s="23">
        <f t="shared" si="16"/>
        <v>106</v>
      </c>
      <c r="Z83" s="24">
        <f t="shared" si="16"/>
        <v>133561.06</v>
      </c>
      <c r="AA83" s="37">
        <f t="shared" si="22"/>
        <v>106</v>
      </c>
      <c r="AB83" s="38">
        <f t="shared" si="22"/>
        <v>133561.06</v>
      </c>
      <c r="AC83" s="40">
        <f t="shared" si="23"/>
        <v>351109.81</v>
      </c>
    </row>
    <row r="84" spans="1:29">
      <c r="A84" s="41">
        <v>6</v>
      </c>
      <c r="B84" s="42" t="s">
        <v>73</v>
      </c>
      <c r="C84" s="21">
        <f t="shared" si="17"/>
        <v>0</v>
      </c>
      <c r="D84" s="22">
        <f t="shared" si="17"/>
        <v>0</v>
      </c>
      <c r="E84" s="23">
        <f t="shared" si="17"/>
        <v>0</v>
      </c>
      <c r="F84" s="24">
        <f t="shared" si="17"/>
        <v>0</v>
      </c>
      <c r="G84" s="37">
        <f t="shared" si="18"/>
        <v>0</v>
      </c>
      <c r="H84" s="38">
        <f t="shared" si="18"/>
        <v>0</v>
      </c>
      <c r="I84" s="23">
        <f t="shared" si="14"/>
        <v>0</v>
      </c>
      <c r="J84" s="24">
        <f t="shared" si="14"/>
        <v>0</v>
      </c>
      <c r="K84" s="23">
        <f t="shared" si="14"/>
        <v>413</v>
      </c>
      <c r="L84" s="24">
        <f t="shared" si="14"/>
        <v>239593.69</v>
      </c>
      <c r="M84" s="37">
        <f t="shared" si="19"/>
        <v>413</v>
      </c>
      <c r="N84" s="38">
        <f t="shared" si="19"/>
        <v>239593.69</v>
      </c>
      <c r="O84" s="37">
        <f t="shared" si="20"/>
        <v>413</v>
      </c>
      <c r="P84" s="38">
        <f t="shared" si="20"/>
        <v>239593.69</v>
      </c>
      <c r="Q84" s="23">
        <f t="shared" si="15"/>
        <v>0</v>
      </c>
      <c r="R84" s="24">
        <f t="shared" si="15"/>
        <v>0</v>
      </c>
      <c r="S84" s="23">
        <f t="shared" si="15"/>
        <v>0</v>
      </c>
      <c r="T84" s="24">
        <f t="shared" si="15"/>
        <v>0</v>
      </c>
      <c r="U84" s="39">
        <f t="shared" si="21"/>
        <v>0</v>
      </c>
      <c r="V84" s="40">
        <f t="shared" si="21"/>
        <v>0</v>
      </c>
      <c r="W84" s="23">
        <f t="shared" si="16"/>
        <v>0</v>
      </c>
      <c r="X84" s="24">
        <f t="shared" si="16"/>
        <v>0</v>
      </c>
      <c r="Y84" s="23">
        <f t="shared" si="16"/>
        <v>136</v>
      </c>
      <c r="Z84" s="24">
        <f t="shared" si="16"/>
        <v>171361.36</v>
      </c>
      <c r="AA84" s="37">
        <f t="shared" si="22"/>
        <v>136</v>
      </c>
      <c r="AB84" s="38">
        <f t="shared" si="22"/>
        <v>171361.36</v>
      </c>
      <c r="AC84" s="40">
        <f t="shared" si="23"/>
        <v>410955.05</v>
      </c>
    </row>
    <row r="85" spans="1:29">
      <c r="A85" s="41">
        <v>7</v>
      </c>
      <c r="B85" s="42" t="s">
        <v>74</v>
      </c>
      <c r="C85" s="21">
        <f t="shared" si="17"/>
        <v>0</v>
      </c>
      <c r="D85" s="22">
        <f t="shared" si="17"/>
        <v>0</v>
      </c>
      <c r="E85" s="23">
        <f t="shared" si="17"/>
        <v>0</v>
      </c>
      <c r="F85" s="24">
        <f t="shared" si="17"/>
        <v>0</v>
      </c>
      <c r="G85" s="37">
        <f t="shared" si="18"/>
        <v>0</v>
      </c>
      <c r="H85" s="38">
        <f t="shared" si="18"/>
        <v>0</v>
      </c>
      <c r="I85" s="23">
        <f t="shared" si="14"/>
        <v>0</v>
      </c>
      <c r="J85" s="24">
        <f t="shared" si="14"/>
        <v>0</v>
      </c>
      <c r="K85" s="23">
        <f t="shared" si="14"/>
        <v>291</v>
      </c>
      <c r="L85" s="24">
        <f t="shared" si="14"/>
        <v>168817.83000000002</v>
      </c>
      <c r="M85" s="37">
        <f t="shared" si="19"/>
        <v>291</v>
      </c>
      <c r="N85" s="38">
        <f t="shared" si="19"/>
        <v>168817.83000000002</v>
      </c>
      <c r="O85" s="37">
        <f t="shared" si="20"/>
        <v>291</v>
      </c>
      <c r="P85" s="38">
        <f t="shared" si="20"/>
        <v>168817.83000000002</v>
      </c>
      <c r="Q85" s="23">
        <f t="shared" si="15"/>
        <v>0</v>
      </c>
      <c r="R85" s="24">
        <f t="shared" si="15"/>
        <v>0</v>
      </c>
      <c r="S85" s="23">
        <f t="shared" si="15"/>
        <v>0</v>
      </c>
      <c r="T85" s="24">
        <f t="shared" si="15"/>
        <v>0</v>
      </c>
      <c r="U85" s="39">
        <f t="shared" si="21"/>
        <v>0</v>
      </c>
      <c r="V85" s="40">
        <f t="shared" si="21"/>
        <v>0</v>
      </c>
      <c r="W85" s="23">
        <f t="shared" si="16"/>
        <v>0</v>
      </c>
      <c r="X85" s="24">
        <f t="shared" si="16"/>
        <v>0</v>
      </c>
      <c r="Y85" s="23">
        <f t="shared" si="16"/>
        <v>22</v>
      </c>
      <c r="Z85" s="24">
        <f t="shared" si="16"/>
        <v>27720.22</v>
      </c>
      <c r="AA85" s="37">
        <f t="shared" si="22"/>
        <v>22</v>
      </c>
      <c r="AB85" s="38">
        <f t="shared" si="22"/>
        <v>27720.22</v>
      </c>
      <c r="AC85" s="40">
        <f t="shared" si="23"/>
        <v>196538.05000000002</v>
      </c>
    </row>
    <row r="86" spans="1:29">
      <c r="A86" s="41">
        <v>8</v>
      </c>
      <c r="B86" s="42" t="s">
        <v>75</v>
      </c>
      <c r="C86" s="21">
        <f t="shared" si="17"/>
        <v>0</v>
      </c>
      <c r="D86" s="22">
        <f t="shared" si="17"/>
        <v>0</v>
      </c>
      <c r="E86" s="23">
        <f t="shared" si="17"/>
        <v>0</v>
      </c>
      <c r="F86" s="24">
        <f t="shared" si="17"/>
        <v>0</v>
      </c>
      <c r="G86" s="37">
        <f t="shared" si="18"/>
        <v>0</v>
      </c>
      <c r="H86" s="38">
        <f t="shared" si="18"/>
        <v>0</v>
      </c>
      <c r="I86" s="23">
        <f t="shared" si="14"/>
        <v>0</v>
      </c>
      <c r="J86" s="24">
        <f t="shared" si="14"/>
        <v>0</v>
      </c>
      <c r="K86" s="23">
        <f t="shared" si="14"/>
        <v>151</v>
      </c>
      <c r="L86" s="24">
        <f t="shared" si="14"/>
        <v>152525.1</v>
      </c>
      <c r="M86" s="37">
        <f t="shared" si="19"/>
        <v>151</v>
      </c>
      <c r="N86" s="38">
        <f t="shared" si="19"/>
        <v>152525.1</v>
      </c>
      <c r="O86" s="37">
        <f t="shared" si="20"/>
        <v>151</v>
      </c>
      <c r="P86" s="38">
        <f t="shared" si="20"/>
        <v>152525.1</v>
      </c>
      <c r="Q86" s="23">
        <f t="shared" si="15"/>
        <v>0</v>
      </c>
      <c r="R86" s="24">
        <f t="shared" si="15"/>
        <v>0</v>
      </c>
      <c r="S86" s="23">
        <f t="shared" si="15"/>
        <v>0</v>
      </c>
      <c r="T86" s="24">
        <f t="shared" si="15"/>
        <v>0</v>
      </c>
      <c r="U86" s="39">
        <f t="shared" si="21"/>
        <v>0</v>
      </c>
      <c r="V86" s="40">
        <f t="shared" si="21"/>
        <v>0</v>
      </c>
      <c r="W86" s="23">
        <f t="shared" si="16"/>
        <v>0</v>
      </c>
      <c r="X86" s="24">
        <f t="shared" si="16"/>
        <v>0</v>
      </c>
      <c r="Y86" s="23">
        <f t="shared" si="16"/>
        <v>17</v>
      </c>
      <c r="Z86" s="24">
        <f t="shared" si="16"/>
        <v>33072.82</v>
      </c>
      <c r="AA86" s="37">
        <f t="shared" si="22"/>
        <v>17</v>
      </c>
      <c r="AB86" s="38">
        <f t="shared" si="22"/>
        <v>33072.82</v>
      </c>
      <c r="AC86" s="40">
        <f t="shared" si="23"/>
        <v>185597.92</v>
      </c>
    </row>
    <row r="87" spans="1:29">
      <c r="A87" s="41">
        <v>9</v>
      </c>
      <c r="B87" s="42" t="s">
        <v>76</v>
      </c>
      <c r="C87" s="21">
        <f t="shared" si="17"/>
        <v>0</v>
      </c>
      <c r="D87" s="22">
        <f t="shared" si="17"/>
        <v>0</v>
      </c>
      <c r="E87" s="23">
        <f t="shared" si="17"/>
        <v>0</v>
      </c>
      <c r="F87" s="24">
        <f t="shared" si="17"/>
        <v>0</v>
      </c>
      <c r="G87" s="37">
        <f t="shared" si="18"/>
        <v>0</v>
      </c>
      <c r="H87" s="38">
        <f t="shared" si="18"/>
        <v>0</v>
      </c>
      <c r="I87" s="23">
        <f t="shared" si="14"/>
        <v>0</v>
      </c>
      <c r="J87" s="24">
        <f t="shared" si="14"/>
        <v>0</v>
      </c>
      <c r="K87" s="23">
        <f t="shared" si="14"/>
        <v>903</v>
      </c>
      <c r="L87" s="24">
        <f t="shared" si="14"/>
        <v>706146</v>
      </c>
      <c r="M87" s="37">
        <f t="shared" si="19"/>
        <v>903</v>
      </c>
      <c r="N87" s="38">
        <f t="shared" si="19"/>
        <v>706146</v>
      </c>
      <c r="O87" s="37">
        <f t="shared" si="20"/>
        <v>903</v>
      </c>
      <c r="P87" s="38">
        <f t="shared" si="20"/>
        <v>706146</v>
      </c>
      <c r="Q87" s="23">
        <f t="shared" si="15"/>
        <v>0</v>
      </c>
      <c r="R87" s="24">
        <f t="shared" si="15"/>
        <v>0</v>
      </c>
      <c r="S87" s="23">
        <f t="shared" si="15"/>
        <v>0</v>
      </c>
      <c r="T87" s="24">
        <f t="shared" si="15"/>
        <v>0</v>
      </c>
      <c r="U87" s="39">
        <f t="shared" si="21"/>
        <v>0</v>
      </c>
      <c r="V87" s="40">
        <f t="shared" si="21"/>
        <v>0</v>
      </c>
      <c r="W87" s="23">
        <f t="shared" si="16"/>
        <v>0</v>
      </c>
      <c r="X87" s="24">
        <f t="shared" si="16"/>
        <v>0</v>
      </c>
      <c r="Y87" s="23">
        <f t="shared" si="16"/>
        <v>130</v>
      </c>
      <c r="Z87" s="24">
        <f t="shared" si="16"/>
        <v>205735.4</v>
      </c>
      <c r="AA87" s="37">
        <f t="shared" si="22"/>
        <v>130</v>
      </c>
      <c r="AB87" s="38">
        <f t="shared" si="22"/>
        <v>205735.4</v>
      </c>
      <c r="AC87" s="40">
        <f t="shared" si="23"/>
        <v>911881.4</v>
      </c>
    </row>
    <row r="88" spans="1:29">
      <c r="A88" s="41">
        <v>10</v>
      </c>
      <c r="B88" s="42" t="s">
        <v>77</v>
      </c>
      <c r="C88" s="21">
        <f t="shared" si="17"/>
        <v>0</v>
      </c>
      <c r="D88" s="22">
        <f t="shared" si="17"/>
        <v>0</v>
      </c>
      <c r="E88" s="23">
        <f t="shared" si="17"/>
        <v>0</v>
      </c>
      <c r="F88" s="24">
        <f t="shared" si="17"/>
        <v>0</v>
      </c>
      <c r="G88" s="37">
        <f t="shared" si="18"/>
        <v>0</v>
      </c>
      <c r="H88" s="38">
        <f t="shared" si="18"/>
        <v>0</v>
      </c>
      <c r="I88" s="23">
        <f t="shared" si="14"/>
        <v>0</v>
      </c>
      <c r="J88" s="24">
        <f t="shared" si="14"/>
        <v>0</v>
      </c>
      <c r="K88" s="23">
        <f t="shared" si="14"/>
        <v>289</v>
      </c>
      <c r="L88" s="24">
        <f t="shared" si="14"/>
        <v>139378.91999999998</v>
      </c>
      <c r="M88" s="37">
        <f t="shared" si="19"/>
        <v>289</v>
      </c>
      <c r="N88" s="38">
        <f t="shared" si="19"/>
        <v>139378.91999999998</v>
      </c>
      <c r="O88" s="37">
        <f t="shared" si="20"/>
        <v>289</v>
      </c>
      <c r="P88" s="38">
        <f t="shared" si="20"/>
        <v>139378.91999999998</v>
      </c>
      <c r="Q88" s="23">
        <f t="shared" si="15"/>
        <v>0</v>
      </c>
      <c r="R88" s="24">
        <f t="shared" si="15"/>
        <v>0</v>
      </c>
      <c r="S88" s="23">
        <f t="shared" si="15"/>
        <v>0</v>
      </c>
      <c r="T88" s="24">
        <f t="shared" si="15"/>
        <v>0</v>
      </c>
      <c r="U88" s="39">
        <f t="shared" si="21"/>
        <v>0</v>
      </c>
      <c r="V88" s="40">
        <f t="shared" si="21"/>
        <v>0</v>
      </c>
      <c r="W88" s="23">
        <f t="shared" si="16"/>
        <v>0</v>
      </c>
      <c r="X88" s="24">
        <f t="shared" si="16"/>
        <v>0</v>
      </c>
      <c r="Y88" s="23">
        <f t="shared" si="16"/>
        <v>100</v>
      </c>
      <c r="Z88" s="24">
        <f t="shared" si="16"/>
        <v>108865</v>
      </c>
      <c r="AA88" s="37">
        <f t="shared" si="22"/>
        <v>100</v>
      </c>
      <c r="AB88" s="38">
        <f t="shared" si="22"/>
        <v>108865</v>
      </c>
      <c r="AC88" s="40">
        <f t="shared" si="23"/>
        <v>248243.91999999998</v>
      </c>
    </row>
    <row r="89" spans="1:29">
      <c r="A89" s="41">
        <v>11</v>
      </c>
      <c r="B89" s="42" t="s">
        <v>78</v>
      </c>
      <c r="C89" s="21">
        <f t="shared" si="17"/>
        <v>0</v>
      </c>
      <c r="D89" s="22">
        <f t="shared" si="17"/>
        <v>0</v>
      </c>
      <c r="E89" s="23">
        <f t="shared" si="17"/>
        <v>0</v>
      </c>
      <c r="F89" s="24">
        <f t="shared" si="17"/>
        <v>0</v>
      </c>
      <c r="G89" s="37">
        <f t="shared" si="18"/>
        <v>0</v>
      </c>
      <c r="H89" s="38">
        <f t="shared" si="18"/>
        <v>0</v>
      </c>
      <c r="I89" s="23">
        <f t="shared" si="14"/>
        <v>0</v>
      </c>
      <c r="J89" s="24">
        <f t="shared" si="14"/>
        <v>0</v>
      </c>
      <c r="K89" s="23">
        <f t="shared" si="14"/>
        <v>0</v>
      </c>
      <c r="L89" s="24">
        <f t="shared" si="14"/>
        <v>0</v>
      </c>
      <c r="M89" s="37">
        <f t="shared" si="19"/>
        <v>0</v>
      </c>
      <c r="N89" s="38">
        <f t="shared" si="19"/>
        <v>0</v>
      </c>
      <c r="O89" s="37">
        <f t="shared" si="20"/>
        <v>0</v>
      </c>
      <c r="P89" s="38">
        <f t="shared" si="20"/>
        <v>0</v>
      </c>
      <c r="Q89" s="23">
        <f t="shared" si="15"/>
        <v>0</v>
      </c>
      <c r="R89" s="24">
        <f t="shared" si="15"/>
        <v>0</v>
      </c>
      <c r="S89" s="23">
        <f t="shared" si="15"/>
        <v>0</v>
      </c>
      <c r="T89" s="24">
        <f t="shared" si="15"/>
        <v>0</v>
      </c>
      <c r="U89" s="39">
        <f t="shared" si="21"/>
        <v>0</v>
      </c>
      <c r="V89" s="40">
        <f t="shared" si="21"/>
        <v>0</v>
      </c>
      <c r="W89" s="23">
        <f t="shared" si="16"/>
        <v>0</v>
      </c>
      <c r="X89" s="24">
        <f t="shared" si="16"/>
        <v>0</v>
      </c>
      <c r="Y89" s="23">
        <f t="shared" si="16"/>
        <v>0</v>
      </c>
      <c r="Z89" s="24">
        <f t="shared" si="16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7"/>
        <v>0</v>
      </c>
      <c r="D90" s="22">
        <f t="shared" si="17"/>
        <v>0</v>
      </c>
      <c r="E90" s="23">
        <f t="shared" si="17"/>
        <v>0</v>
      </c>
      <c r="F90" s="24">
        <f t="shared" si="17"/>
        <v>0</v>
      </c>
      <c r="G90" s="37">
        <f t="shared" si="18"/>
        <v>0</v>
      </c>
      <c r="H90" s="38">
        <f t="shared" si="18"/>
        <v>0</v>
      </c>
      <c r="I90" s="23">
        <f t="shared" si="14"/>
        <v>0</v>
      </c>
      <c r="J90" s="24">
        <f t="shared" si="14"/>
        <v>0</v>
      </c>
      <c r="K90" s="23">
        <f t="shared" si="14"/>
        <v>270</v>
      </c>
      <c r="L90" s="24">
        <f t="shared" si="14"/>
        <v>111026.7</v>
      </c>
      <c r="M90" s="37">
        <f t="shared" si="19"/>
        <v>270</v>
      </c>
      <c r="N90" s="38">
        <f t="shared" si="19"/>
        <v>111026.7</v>
      </c>
      <c r="O90" s="37">
        <f t="shared" si="20"/>
        <v>270</v>
      </c>
      <c r="P90" s="38">
        <f t="shared" si="20"/>
        <v>111026.7</v>
      </c>
      <c r="Q90" s="23">
        <f t="shared" si="15"/>
        <v>0</v>
      </c>
      <c r="R90" s="24">
        <f t="shared" si="15"/>
        <v>0</v>
      </c>
      <c r="S90" s="23">
        <f t="shared" si="15"/>
        <v>36</v>
      </c>
      <c r="T90" s="24">
        <f t="shared" si="15"/>
        <v>15162.119999999999</v>
      </c>
      <c r="U90" s="39">
        <f t="shared" si="21"/>
        <v>36</v>
      </c>
      <c r="V90" s="40">
        <f t="shared" si="21"/>
        <v>15162.119999999999</v>
      </c>
      <c r="W90" s="23">
        <f t="shared" si="16"/>
        <v>0</v>
      </c>
      <c r="X90" s="24">
        <f t="shared" si="16"/>
        <v>0</v>
      </c>
      <c r="Y90" s="23">
        <f t="shared" si="16"/>
        <v>150</v>
      </c>
      <c r="Z90" s="24">
        <f t="shared" si="16"/>
        <v>143641.5</v>
      </c>
      <c r="AA90" s="37">
        <f t="shared" si="22"/>
        <v>150</v>
      </c>
      <c r="AB90" s="38">
        <f t="shared" si="22"/>
        <v>143641.5</v>
      </c>
      <c r="AC90" s="40">
        <f t="shared" si="23"/>
        <v>269830.32</v>
      </c>
    </row>
    <row r="91" spans="1:29">
      <c r="A91" s="41">
        <v>13</v>
      </c>
      <c r="B91" s="42" t="s">
        <v>80</v>
      </c>
      <c r="C91" s="21">
        <f t="shared" si="17"/>
        <v>0</v>
      </c>
      <c r="D91" s="22">
        <f t="shared" si="17"/>
        <v>0</v>
      </c>
      <c r="E91" s="23">
        <f t="shared" si="17"/>
        <v>0</v>
      </c>
      <c r="F91" s="24">
        <f t="shared" si="17"/>
        <v>0</v>
      </c>
      <c r="G91" s="37">
        <f t="shared" si="18"/>
        <v>0</v>
      </c>
      <c r="H91" s="38">
        <f t="shared" si="18"/>
        <v>0</v>
      </c>
      <c r="I91" s="23">
        <f t="shared" si="14"/>
        <v>0</v>
      </c>
      <c r="J91" s="24">
        <f t="shared" si="14"/>
        <v>0</v>
      </c>
      <c r="K91" s="23">
        <f t="shared" si="14"/>
        <v>5790</v>
      </c>
      <c r="L91" s="24">
        <f t="shared" si="14"/>
        <v>2380905.9</v>
      </c>
      <c r="M91" s="37">
        <f t="shared" si="19"/>
        <v>5790</v>
      </c>
      <c r="N91" s="38">
        <f t="shared" si="19"/>
        <v>2380905.9</v>
      </c>
      <c r="O91" s="37">
        <f t="shared" si="20"/>
        <v>5790</v>
      </c>
      <c r="P91" s="38">
        <f t="shared" si="20"/>
        <v>2380905.9</v>
      </c>
      <c r="Q91" s="23">
        <f t="shared" si="15"/>
        <v>0</v>
      </c>
      <c r="R91" s="24">
        <f t="shared" si="15"/>
        <v>0</v>
      </c>
      <c r="S91" s="23">
        <f t="shared" si="15"/>
        <v>5832</v>
      </c>
      <c r="T91" s="24">
        <f t="shared" si="15"/>
        <v>2456263.4400000004</v>
      </c>
      <c r="U91" s="39">
        <f t="shared" si="21"/>
        <v>5832</v>
      </c>
      <c r="V91" s="40">
        <f t="shared" si="21"/>
        <v>2456263.4400000004</v>
      </c>
      <c r="W91" s="23">
        <f t="shared" si="16"/>
        <v>0</v>
      </c>
      <c r="X91" s="24">
        <f t="shared" si="16"/>
        <v>0</v>
      </c>
      <c r="Y91" s="23">
        <f t="shared" si="16"/>
        <v>164</v>
      </c>
      <c r="Z91" s="24">
        <f t="shared" si="16"/>
        <v>157048.04</v>
      </c>
      <c r="AA91" s="37">
        <f t="shared" si="22"/>
        <v>164</v>
      </c>
      <c r="AB91" s="38">
        <f t="shared" si="22"/>
        <v>157048.04</v>
      </c>
      <c r="AC91" s="40">
        <f t="shared" si="23"/>
        <v>4994217.38</v>
      </c>
    </row>
    <row r="92" spans="1:29">
      <c r="A92" s="41">
        <v>14</v>
      </c>
      <c r="B92" s="42" t="s">
        <v>81</v>
      </c>
      <c r="C92" s="21">
        <f t="shared" si="17"/>
        <v>0</v>
      </c>
      <c r="D92" s="22">
        <f t="shared" si="17"/>
        <v>0</v>
      </c>
      <c r="E92" s="23">
        <f t="shared" si="17"/>
        <v>0</v>
      </c>
      <c r="F92" s="24">
        <f t="shared" si="17"/>
        <v>0</v>
      </c>
      <c r="G92" s="37">
        <f t="shared" si="18"/>
        <v>0</v>
      </c>
      <c r="H92" s="38">
        <f t="shared" si="18"/>
        <v>0</v>
      </c>
      <c r="I92" s="23">
        <f t="shared" si="14"/>
        <v>0</v>
      </c>
      <c r="J92" s="24">
        <f t="shared" si="14"/>
        <v>0</v>
      </c>
      <c r="K92" s="23">
        <f t="shared" si="14"/>
        <v>250</v>
      </c>
      <c r="L92" s="24">
        <f t="shared" si="14"/>
        <v>102802.5</v>
      </c>
      <c r="M92" s="37">
        <f t="shared" si="19"/>
        <v>250</v>
      </c>
      <c r="N92" s="38">
        <f t="shared" si="19"/>
        <v>102802.5</v>
      </c>
      <c r="O92" s="37">
        <f t="shared" si="20"/>
        <v>250</v>
      </c>
      <c r="P92" s="38">
        <f t="shared" si="20"/>
        <v>102802.5</v>
      </c>
      <c r="Q92" s="23">
        <f t="shared" si="15"/>
        <v>0</v>
      </c>
      <c r="R92" s="24">
        <f t="shared" si="15"/>
        <v>0</v>
      </c>
      <c r="S92" s="23">
        <f t="shared" si="15"/>
        <v>0</v>
      </c>
      <c r="T92" s="24">
        <f t="shared" si="15"/>
        <v>0</v>
      </c>
      <c r="U92" s="39">
        <f t="shared" si="21"/>
        <v>0</v>
      </c>
      <c r="V92" s="40">
        <f t="shared" si="21"/>
        <v>0</v>
      </c>
      <c r="W92" s="23">
        <f t="shared" si="16"/>
        <v>0</v>
      </c>
      <c r="X92" s="24">
        <f t="shared" si="16"/>
        <v>0</v>
      </c>
      <c r="Y92" s="23">
        <f t="shared" si="16"/>
        <v>75</v>
      </c>
      <c r="Z92" s="24">
        <f t="shared" si="16"/>
        <v>71820.75</v>
      </c>
      <c r="AA92" s="37">
        <f t="shared" si="22"/>
        <v>75</v>
      </c>
      <c r="AB92" s="38">
        <f t="shared" si="22"/>
        <v>71820.75</v>
      </c>
      <c r="AC92" s="40">
        <f t="shared" si="23"/>
        <v>174623.25</v>
      </c>
    </row>
    <row r="93" spans="1:29">
      <c r="A93" s="41">
        <v>15</v>
      </c>
      <c r="B93" s="42" t="s">
        <v>82</v>
      </c>
      <c r="C93" s="21">
        <f t="shared" si="17"/>
        <v>0</v>
      </c>
      <c r="D93" s="22">
        <f t="shared" si="17"/>
        <v>0</v>
      </c>
      <c r="E93" s="23">
        <f t="shared" si="17"/>
        <v>0</v>
      </c>
      <c r="F93" s="24">
        <f t="shared" si="17"/>
        <v>0</v>
      </c>
      <c r="G93" s="37">
        <f t="shared" si="18"/>
        <v>0</v>
      </c>
      <c r="H93" s="38">
        <f t="shared" si="18"/>
        <v>0</v>
      </c>
      <c r="I93" s="23">
        <f t="shared" si="14"/>
        <v>0</v>
      </c>
      <c r="J93" s="24">
        <f t="shared" si="14"/>
        <v>0</v>
      </c>
      <c r="K93" s="23">
        <f t="shared" si="14"/>
        <v>0</v>
      </c>
      <c r="L93" s="24">
        <f t="shared" si="14"/>
        <v>0</v>
      </c>
      <c r="M93" s="37">
        <f t="shared" si="19"/>
        <v>0</v>
      </c>
      <c r="N93" s="38">
        <f t="shared" si="19"/>
        <v>0</v>
      </c>
      <c r="O93" s="37">
        <f t="shared" si="20"/>
        <v>0</v>
      </c>
      <c r="P93" s="38">
        <f t="shared" si="20"/>
        <v>0</v>
      </c>
      <c r="Q93" s="23">
        <f t="shared" si="15"/>
        <v>0</v>
      </c>
      <c r="R93" s="24">
        <f t="shared" si="15"/>
        <v>0</v>
      </c>
      <c r="S93" s="23">
        <f t="shared" si="15"/>
        <v>0</v>
      </c>
      <c r="T93" s="24">
        <f t="shared" si="15"/>
        <v>0</v>
      </c>
      <c r="U93" s="39">
        <f t="shared" si="21"/>
        <v>0</v>
      </c>
      <c r="V93" s="40">
        <f t="shared" si="21"/>
        <v>0</v>
      </c>
      <c r="W93" s="23">
        <f t="shared" si="16"/>
        <v>0</v>
      </c>
      <c r="X93" s="24">
        <f t="shared" si="16"/>
        <v>0</v>
      </c>
      <c r="Y93" s="23">
        <f t="shared" si="16"/>
        <v>0</v>
      </c>
      <c r="Z93" s="24">
        <f t="shared" si="16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7"/>
        <v>0</v>
      </c>
      <c r="D94" s="22">
        <f t="shared" si="17"/>
        <v>0</v>
      </c>
      <c r="E94" s="23">
        <f t="shared" si="17"/>
        <v>0</v>
      </c>
      <c r="F94" s="24">
        <f t="shared" si="17"/>
        <v>0</v>
      </c>
      <c r="G94" s="37">
        <f t="shared" si="18"/>
        <v>0</v>
      </c>
      <c r="H94" s="38">
        <f t="shared" si="18"/>
        <v>0</v>
      </c>
      <c r="I94" s="23">
        <f t="shared" si="14"/>
        <v>0</v>
      </c>
      <c r="J94" s="24">
        <f t="shared" si="14"/>
        <v>0</v>
      </c>
      <c r="K94" s="23">
        <f t="shared" si="14"/>
        <v>0</v>
      </c>
      <c r="L94" s="24">
        <f t="shared" si="14"/>
        <v>0</v>
      </c>
      <c r="M94" s="37">
        <f t="shared" si="19"/>
        <v>0</v>
      </c>
      <c r="N94" s="38">
        <f t="shared" si="19"/>
        <v>0</v>
      </c>
      <c r="O94" s="37">
        <f t="shared" si="20"/>
        <v>0</v>
      </c>
      <c r="P94" s="38">
        <f t="shared" si="20"/>
        <v>0</v>
      </c>
      <c r="Q94" s="23">
        <f t="shared" si="15"/>
        <v>0</v>
      </c>
      <c r="R94" s="24">
        <f t="shared" si="15"/>
        <v>0</v>
      </c>
      <c r="S94" s="23">
        <f t="shared" si="15"/>
        <v>0</v>
      </c>
      <c r="T94" s="24">
        <f t="shared" si="15"/>
        <v>0</v>
      </c>
      <c r="U94" s="39">
        <f t="shared" si="21"/>
        <v>0</v>
      </c>
      <c r="V94" s="40">
        <f t="shared" si="21"/>
        <v>0</v>
      </c>
      <c r="W94" s="23">
        <f t="shared" si="16"/>
        <v>0</v>
      </c>
      <c r="X94" s="24">
        <f t="shared" si="16"/>
        <v>0</v>
      </c>
      <c r="Y94" s="23">
        <f t="shared" si="16"/>
        <v>0</v>
      </c>
      <c r="Z94" s="24">
        <f t="shared" si="16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7"/>
        <v>0</v>
      </c>
      <c r="D95" s="22">
        <f t="shared" si="17"/>
        <v>0</v>
      </c>
      <c r="E95" s="23">
        <f t="shared" si="17"/>
        <v>0</v>
      </c>
      <c r="F95" s="24">
        <f t="shared" si="17"/>
        <v>0</v>
      </c>
      <c r="G95" s="37">
        <f t="shared" si="18"/>
        <v>0</v>
      </c>
      <c r="H95" s="38">
        <f t="shared" si="18"/>
        <v>0</v>
      </c>
      <c r="I95" s="23">
        <f t="shared" ref="I95:L102" si="24">I25+I60</f>
        <v>0</v>
      </c>
      <c r="J95" s="24">
        <f t="shared" si="24"/>
        <v>0</v>
      </c>
      <c r="K95" s="23">
        <f t="shared" si="24"/>
        <v>186</v>
      </c>
      <c r="L95" s="24">
        <f t="shared" si="24"/>
        <v>76485.06</v>
      </c>
      <c r="M95" s="37">
        <f t="shared" si="19"/>
        <v>186</v>
      </c>
      <c r="N95" s="38">
        <f t="shared" si="19"/>
        <v>76485.06</v>
      </c>
      <c r="O95" s="37">
        <f t="shared" si="20"/>
        <v>186</v>
      </c>
      <c r="P95" s="38">
        <f t="shared" si="20"/>
        <v>76485.06</v>
      </c>
      <c r="Q95" s="23">
        <f t="shared" ref="Q95:T102" si="25">Q25+Q60</f>
        <v>0</v>
      </c>
      <c r="R95" s="24">
        <f t="shared" si="25"/>
        <v>0</v>
      </c>
      <c r="S95" s="23">
        <f t="shared" si="25"/>
        <v>0</v>
      </c>
      <c r="T95" s="24">
        <f t="shared" si="25"/>
        <v>0</v>
      </c>
      <c r="U95" s="39">
        <f t="shared" si="21"/>
        <v>0</v>
      </c>
      <c r="V95" s="40">
        <f t="shared" si="21"/>
        <v>0</v>
      </c>
      <c r="W95" s="23">
        <f t="shared" ref="W95:Z102" si="26">W25+W60</f>
        <v>0</v>
      </c>
      <c r="X95" s="24">
        <f t="shared" si="26"/>
        <v>0</v>
      </c>
      <c r="Y95" s="23">
        <f t="shared" si="26"/>
        <v>84</v>
      </c>
      <c r="Z95" s="24">
        <f t="shared" si="26"/>
        <v>80439.239999999991</v>
      </c>
      <c r="AA95" s="37">
        <f t="shared" si="22"/>
        <v>84</v>
      </c>
      <c r="AB95" s="38">
        <f t="shared" si="22"/>
        <v>80439.239999999991</v>
      </c>
      <c r="AC95" s="40">
        <f t="shared" si="23"/>
        <v>156924.29999999999</v>
      </c>
    </row>
    <row r="96" spans="1:29">
      <c r="A96" s="41">
        <v>18</v>
      </c>
      <c r="B96" s="42" t="s">
        <v>85</v>
      </c>
      <c r="C96" s="21">
        <f t="shared" ref="C96:F102" si="27">C26+C61</f>
        <v>0</v>
      </c>
      <c r="D96" s="22">
        <f t="shared" si="27"/>
        <v>0</v>
      </c>
      <c r="E96" s="23">
        <f t="shared" si="27"/>
        <v>0</v>
      </c>
      <c r="F96" s="24">
        <f t="shared" si="27"/>
        <v>0</v>
      </c>
      <c r="G96" s="37">
        <f t="shared" si="18"/>
        <v>0</v>
      </c>
      <c r="H96" s="38">
        <f t="shared" si="18"/>
        <v>0</v>
      </c>
      <c r="I96" s="23">
        <f t="shared" si="24"/>
        <v>0</v>
      </c>
      <c r="J96" s="24">
        <f t="shared" si="24"/>
        <v>0</v>
      </c>
      <c r="K96" s="23">
        <f t="shared" si="24"/>
        <v>574</v>
      </c>
      <c r="L96" s="24">
        <f t="shared" si="24"/>
        <v>237199.76</v>
      </c>
      <c r="M96" s="37">
        <f t="shared" si="19"/>
        <v>574</v>
      </c>
      <c r="N96" s="38">
        <f t="shared" si="19"/>
        <v>237199.76</v>
      </c>
      <c r="O96" s="37">
        <f t="shared" si="20"/>
        <v>574</v>
      </c>
      <c r="P96" s="38">
        <f t="shared" si="20"/>
        <v>237199.76</v>
      </c>
      <c r="Q96" s="23">
        <f t="shared" si="25"/>
        <v>0</v>
      </c>
      <c r="R96" s="24">
        <f t="shared" si="25"/>
        <v>0</v>
      </c>
      <c r="S96" s="23">
        <f t="shared" si="25"/>
        <v>0</v>
      </c>
      <c r="T96" s="24">
        <f t="shared" si="25"/>
        <v>0</v>
      </c>
      <c r="U96" s="39">
        <f t="shared" si="21"/>
        <v>0</v>
      </c>
      <c r="V96" s="40">
        <f t="shared" si="21"/>
        <v>0</v>
      </c>
      <c r="W96" s="23">
        <f t="shared" si="26"/>
        <v>0</v>
      </c>
      <c r="X96" s="24">
        <f t="shared" si="26"/>
        <v>0</v>
      </c>
      <c r="Y96" s="23">
        <f t="shared" si="26"/>
        <v>72</v>
      </c>
      <c r="Z96" s="24">
        <f t="shared" si="26"/>
        <v>60238.8</v>
      </c>
      <c r="AA96" s="37">
        <f t="shared" si="22"/>
        <v>72</v>
      </c>
      <c r="AB96" s="38">
        <f t="shared" si="22"/>
        <v>60238.8</v>
      </c>
      <c r="AC96" s="40">
        <f t="shared" si="23"/>
        <v>297438.56</v>
      </c>
    </row>
    <row r="97" spans="1:29">
      <c r="A97" s="41">
        <v>19</v>
      </c>
      <c r="B97" s="42" t="s">
        <v>86</v>
      </c>
      <c r="C97" s="21">
        <f t="shared" si="27"/>
        <v>0</v>
      </c>
      <c r="D97" s="22">
        <f t="shared" si="27"/>
        <v>0</v>
      </c>
      <c r="E97" s="23">
        <f t="shared" si="27"/>
        <v>0</v>
      </c>
      <c r="F97" s="24">
        <f t="shared" si="27"/>
        <v>0</v>
      </c>
      <c r="G97" s="37">
        <f t="shared" si="18"/>
        <v>0</v>
      </c>
      <c r="H97" s="38">
        <f t="shared" si="18"/>
        <v>0</v>
      </c>
      <c r="I97" s="23">
        <f t="shared" si="24"/>
        <v>0</v>
      </c>
      <c r="J97" s="24">
        <f t="shared" si="24"/>
        <v>0</v>
      </c>
      <c r="K97" s="23">
        <f t="shared" si="24"/>
        <v>0</v>
      </c>
      <c r="L97" s="24">
        <f t="shared" si="24"/>
        <v>0</v>
      </c>
      <c r="M97" s="37">
        <f t="shared" si="19"/>
        <v>0</v>
      </c>
      <c r="N97" s="38">
        <f t="shared" si="19"/>
        <v>0</v>
      </c>
      <c r="O97" s="37">
        <f t="shared" si="20"/>
        <v>0</v>
      </c>
      <c r="P97" s="38">
        <f t="shared" si="20"/>
        <v>0</v>
      </c>
      <c r="Q97" s="23">
        <f t="shared" si="25"/>
        <v>0</v>
      </c>
      <c r="R97" s="24">
        <f t="shared" si="25"/>
        <v>0</v>
      </c>
      <c r="S97" s="23">
        <f t="shared" si="25"/>
        <v>0</v>
      </c>
      <c r="T97" s="24">
        <f t="shared" si="25"/>
        <v>0</v>
      </c>
      <c r="U97" s="39">
        <f t="shared" si="21"/>
        <v>0</v>
      </c>
      <c r="V97" s="40">
        <f t="shared" si="21"/>
        <v>0</v>
      </c>
      <c r="W97" s="23">
        <f t="shared" si="26"/>
        <v>0</v>
      </c>
      <c r="X97" s="24">
        <f t="shared" si="26"/>
        <v>0</v>
      </c>
      <c r="Y97" s="23">
        <f t="shared" si="26"/>
        <v>0</v>
      </c>
      <c r="Z97" s="24">
        <f t="shared" si="26"/>
        <v>0</v>
      </c>
      <c r="AA97" s="37">
        <f t="shared" si="22"/>
        <v>0</v>
      </c>
      <c r="AB97" s="38">
        <f t="shared" si="22"/>
        <v>0</v>
      </c>
      <c r="AC97" s="40">
        <f t="shared" si="23"/>
        <v>0</v>
      </c>
    </row>
    <row r="98" spans="1:29">
      <c r="A98" s="41">
        <v>20</v>
      </c>
      <c r="B98" s="42" t="s">
        <v>87</v>
      </c>
      <c r="C98" s="23">
        <f t="shared" si="27"/>
        <v>0</v>
      </c>
      <c r="D98" s="22">
        <f t="shared" si="27"/>
        <v>0</v>
      </c>
      <c r="E98" s="23">
        <f t="shared" si="27"/>
        <v>0</v>
      </c>
      <c r="F98" s="24">
        <f t="shared" si="27"/>
        <v>0</v>
      </c>
      <c r="G98" s="37">
        <f t="shared" si="18"/>
        <v>0</v>
      </c>
      <c r="H98" s="38">
        <f t="shared" si="18"/>
        <v>0</v>
      </c>
      <c r="I98" s="23">
        <f t="shared" si="24"/>
        <v>0</v>
      </c>
      <c r="J98" s="24">
        <f t="shared" si="24"/>
        <v>0</v>
      </c>
      <c r="K98" s="23">
        <f t="shared" si="24"/>
        <v>1884</v>
      </c>
      <c r="L98" s="24">
        <f t="shared" si="24"/>
        <v>615691.20000000007</v>
      </c>
      <c r="M98" s="37">
        <f t="shared" si="19"/>
        <v>1884</v>
      </c>
      <c r="N98" s="38">
        <f t="shared" si="19"/>
        <v>615691.20000000007</v>
      </c>
      <c r="O98" s="37">
        <f t="shared" si="20"/>
        <v>1884</v>
      </c>
      <c r="P98" s="38">
        <f t="shared" si="20"/>
        <v>615691.20000000007</v>
      </c>
      <c r="Q98" s="23">
        <f t="shared" si="25"/>
        <v>0</v>
      </c>
      <c r="R98" s="24">
        <f t="shared" si="25"/>
        <v>0</v>
      </c>
      <c r="S98" s="23">
        <f t="shared" si="25"/>
        <v>182</v>
      </c>
      <c r="T98" s="24">
        <f t="shared" si="25"/>
        <v>60919.040000000008</v>
      </c>
      <c r="U98" s="39">
        <f t="shared" si="21"/>
        <v>182</v>
      </c>
      <c r="V98" s="40">
        <f t="shared" si="21"/>
        <v>60919.040000000008</v>
      </c>
      <c r="W98" s="23">
        <f t="shared" si="26"/>
        <v>0</v>
      </c>
      <c r="X98" s="24">
        <f t="shared" si="26"/>
        <v>0</v>
      </c>
      <c r="Y98" s="23">
        <f t="shared" si="26"/>
        <v>27</v>
      </c>
      <c r="Z98" s="24">
        <f t="shared" si="26"/>
        <v>27760.590000000004</v>
      </c>
      <c r="AA98" s="37">
        <f t="shared" si="22"/>
        <v>27</v>
      </c>
      <c r="AB98" s="38">
        <f t="shared" si="22"/>
        <v>27760.590000000004</v>
      </c>
      <c r="AC98" s="40">
        <f t="shared" si="23"/>
        <v>704370.83000000007</v>
      </c>
    </row>
    <row r="99" spans="1:29">
      <c r="A99" s="41">
        <v>21</v>
      </c>
      <c r="B99" s="42" t="s">
        <v>88</v>
      </c>
      <c r="C99" s="23">
        <f t="shared" si="27"/>
        <v>0</v>
      </c>
      <c r="D99" s="22">
        <f t="shared" si="27"/>
        <v>0</v>
      </c>
      <c r="E99" s="23">
        <f t="shared" si="27"/>
        <v>0</v>
      </c>
      <c r="F99" s="24">
        <f t="shared" si="27"/>
        <v>0</v>
      </c>
      <c r="G99" s="37">
        <f t="shared" si="18"/>
        <v>0</v>
      </c>
      <c r="H99" s="38">
        <f t="shared" si="18"/>
        <v>0</v>
      </c>
      <c r="I99" s="23">
        <f t="shared" si="24"/>
        <v>0</v>
      </c>
      <c r="J99" s="24">
        <f t="shared" si="24"/>
        <v>0</v>
      </c>
      <c r="K99" s="23">
        <f t="shared" si="24"/>
        <v>305</v>
      </c>
      <c r="L99" s="24">
        <f t="shared" si="24"/>
        <v>107466.75000000001</v>
      </c>
      <c r="M99" s="37">
        <f t="shared" si="19"/>
        <v>305</v>
      </c>
      <c r="N99" s="38">
        <f t="shared" si="19"/>
        <v>107466.75000000001</v>
      </c>
      <c r="O99" s="37">
        <f t="shared" si="20"/>
        <v>305</v>
      </c>
      <c r="P99" s="38">
        <f t="shared" si="20"/>
        <v>107466.75000000001</v>
      </c>
      <c r="Q99" s="23">
        <f t="shared" si="25"/>
        <v>0</v>
      </c>
      <c r="R99" s="24">
        <f t="shared" si="25"/>
        <v>0</v>
      </c>
      <c r="S99" s="23">
        <f t="shared" si="25"/>
        <v>0</v>
      </c>
      <c r="T99" s="24">
        <f t="shared" si="25"/>
        <v>0</v>
      </c>
      <c r="U99" s="39">
        <f t="shared" si="21"/>
        <v>0</v>
      </c>
      <c r="V99" s="40">
        <f t="shared" si="21"/>
        <v>0</v>
      </c>
      <c r="W99" s="23">
        <f t="shared" si="26"/>
        <v>0</v>
      </c>
      <c r="X99" s="24">
        <f t="shared" si="26"/>
        <v>0</v>
      </c>
      <c r="Y99" s="23">
        <f t="shared" si="26"/>
        <v>9</v>
      </c>
      <c r="Z99" s="24">
        <f t="shared" si="26"/>
        <v>9253.5300000000007</v>
      </c>
      <c r="AA99" s="37">
        <f t="shared" si="22"/>
        <v>9</v>
      </c>
      <c r="AB99" s="38">
        <f t="shared" si="22"/>
        <v>9253.5300000000007</v>
      </c>
      <c r="AC99" s="40">
        <f t="shared" si="23"/>
        <v>116720.28000000001</v>
      </c>
    </row>
    <row r="100" spans="1:29">
      <c r="A100" s="41">
        <v>22</v>
      </c>
      <c r="B100" s="42" t="s">
        <v>89</v>
      </c>
      <c r="C100" s="23">
        <f t="shared" si="27"/>
        <v>0</v>
      </c>
      <c r="D100" s="22">
        <f t="shared" si="27"/>
        <v>0</v>
      </c>
      <c r="E100" s="23">
        <f t="shared" si="27"/>
        <v>0</v>
      </c>
      <c r="F100" s="24">
        <f t="shared" si="27"/>
        <v>0</v>
      </c>
      <c r="G100" s="37">
        <f t="shared" si="18"/>
        <v>0</v>
      </c>
      <c r="H100" s="38">
        <f t="shared" si="18"/>
        <v>0</v>
      </c>
      <c r="I100" s="23">
        <f t="shared" si="24"/>
        <v>0</v>
      </c>
      <c r="J100" s="24">
        <f t="shared" si="24"/>
        <v>0</v>
      </c>
      <c r="K100" s="23">
        <f t="shared" si="24"/>
        <v>0</v>
      </c>
      <c r="L100" s="24">
        <f t="shared" si="24"/>
        <v>0</v>
      </c>
      <c r="M100" s="37">
        <f t="shared" si="19"/>
        <v>0</v>
      </c>
      <c r="N100" s="38">
        <f t="shared" si="19"/>
        <v>0</v>
      </c>
      <c r="O100" s="37">
        <f t="shared" si="20"/>
        <v>0</v>
      </c>
      <c r="P100" s="38">
        <f t="shared" si="20"/>
        <v>0</v>
      </c>
      <c r="Q100" s="23">
        <f t="shared" si="25"/>
        <v>0</v>
      </c>
      <c r="R100" s="24">
        <f t="shared" si="25"/>
        <v>0</v>
      </c>
      <c r="S100" s="23">
        <f t="shared" si="25"/>
        <v>0</v>
      </c>
      <c r="T100" s="24">
        <f t="shared" si="25"/>
        <v>0</v>
      </c>
      <c r="U100" s="39">
        <f t="shared" si="21"/>
        <v>0</v>
      </c>
      <c r="V100" s="40">
        <f t="shared" si="21"/>
        <v>0</v>
      </c>
      <c r="W100" s="23">
        <f t="shared" si="26"/>
        <v>0</v>
      </c>
      <c r="X100" s="24">
        <f t="shared" si="26"/>
        <v>0</v>
      </c>
      <c r="Y100" s="23">
        <f t="shared" si="26"/>
        <v>0</v>
      </c>
      <c r="Z100" s="24">
        <f t="shared" si="26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7"/>
        <v>0</v>
      </c>
      <c r="D101" s="22">
        <f t="shared" si="27"/>
        <v>0</v>
      </c>
      <c r="E101" s="23">
        <f t="shared" si="27"/>
        <v>0</v>
      </c>
      <c r="F101" s="24">
        <f t="shared" si="27"/>
        <v>0</v>
      </c>
      <c r="G101" s="37">
        <f t="shared" si="18"/>
        <v>0</v>
      </c>
      <c r="H101" s="38">
        <f t="shared" si="18"/>
        <v>0</v>
      </c>
      <c r="I101" s="23">
        <f t="shared" si="24"/>
        <v>0</v>
      </c>
      <c r="J101" s="24">
        <f t="shared" si="24"/>
        <v>0</v>
      </c>
      <c r="K101" s="23">
        <f t="shared" si="24"/>
        <v>0</v>
      </c>
      <c r="L101" s="24">
        <f t="shared" si="24"/>
        <v>0</v>
      </c>
      <c r="M101" s="37">
        <f t="shared" si="19"/>
        <v>0</v>
      </c>
      <c r="N101" s="38">
        <f t="shared" si="19"/>
        <v>0</v>
      </c>
      <c r="O101" s="37">
        <f t="shared" si="20"/>
        <v>0</v>
      </c>
      <c r="P101" s="38">
        <f t="shared" si="20"/>
        <v>0</v>
      </c>
      <c r="Q101" s="23">
        <f t="shared" si="25"/>
        <v>0</v>
      </c>
      <c r="R101" s="24">
        <f t="shared" si="25"/>
        <v>0</v>
      </c>
      <c r="S101" s="23">
        <f t="shared" si="25"/>
        <v>0</v>
      </c>
      <c r="T101" s="24">
        <f t="shared" si="25"/>
        <v>0</v>
      </c>
      <c r="U101" s="39">
        <f t="shared" si="21"/>
        <v>0</v>
      </c>
      <c r="V101" s="40">
        <f t="shared" si="21"/>
        <v>0</v>
      </c>
      <c r="W101" s="23">
        <f t="shared" si="26"/>
        <v>0</v>
      </c>
      <c r="X101" s="24">
        <f t="shared" si="26"/>
        <v>0</v>
      </c>
      <c r="Y101" s="23">
        <f t="shared" si="26"/>
        <v>0</v>
      </c>
      <c r="Z101" s="24">
        <f t="shared" si="26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7"/>
        <v>0</v>
      </c>
      <c r="D102" s="22">
        <f t="shared" si="27"/>
        <v>0</v>
      </c>
      <c r="E102" s="23">
        <f t="shared" si="27"/>
        <v>0</v>
      </c>
      <c r="F102" s="24">
        <f t="shared" si="27"/>
        <v>0</v>
      </c>
      <c r="G102" s="37">
        <f t="shared" si="18"/>
        <v>0</v>
      </c>
      <c r="H102" s="38">
        <f t="shared" si="18"/>
        <v>0</v>
      </c>
      <c r="I102" s="23">
        <f t="shared" si="24"/>
        <v>0</v>
      </c>
      <c r="J102" s="24">
        <f t="shared" si="24"/>
        <v>0</v>
      </c>
      <c r="K102" s="23">
        <f t="shared" si="24"/>
        <v>0</v>
      </c>
      <c r="L102" s="24">
        <f t="shared" si="24"/>
        <v>0</v>
      </c>
      <c r="M102" s="37">
        <f t="shared" si="19"/>
        <v>0</v>
      </c>
      <c r="N102" s="38">
        <f t="shared" si="19"/>
        <v>0</v>
      </c>
      <c r="O102" s="37">
        <f t="shared" si="20"/>
        <v>0</v>
      </c>
      <c r="P102" s="38">
        <f t="shared" si="20"/>
        <v>0</v>
      </c>
      <c r="Q102" s="23">
        <f t="shared" si="25"/>
        <v>0</v>
      </c>
      <c r="R102" s="24">
        <f t="shared" si="25"/>
        <v>0</v>
      </c>
      <c r="S102" s="23">
        <f t="shared" si="25"/>
        <v>0</v>
      </c>
      <c r="T102" s="24">
        <f t="shared" si="25"/>
        <v>0</v>
      </c>
      <c r="U102" s="39">
        <f t="shared" si="21"/>
        <v>0</v>
      </c>
      <c r="V102" s="40">
        <f t="shared" si="21"/>
        <v>0</v>
      </c>
      <c r="W102" s="23">
        <f t="shared" si="26"/>
        <v>0</v>
      </c>
      <c r="X102" s="24">
        <f t="shared" si="26"/>
        <v>0</v>
      </c>
      <c r="Y102" s="23">
        <f t="shared" si="26"/>
        <v>0</v>
      </c>
      <c r="Z102" s="24">
        <f t="shared" si="26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0</v>
      </c>
      <c r="F103" s="38">
        <f t="shared" si="28"/>
        <v>0</v>
      </c>
      <c r="G103" s="37">
        <f t="shared" si="28"/>
        <v>0</v>
      </c>
      <c r="H103" s="38">
        <f t="shared" si="28"/>
        <v>0</v>
      </c>
      <c r="I103" s="37">
        <f t="shared" si="28"/>
        <v>0</v>
      </c>
      <c r="J103" s="38">
        <f t="shared" si="28"/>
        <v>0</v>
      </c>
      <c r="K103" s="37">
        <f t="shared" si="28"/>
        <v>19381</v>
      </c>
      <c r="L103" s="38">
        <f t="shared" si="28"/>
        <v>9598225.0800000001</v>
      </c>
      <c r="M103" s="37">
        <f t="shared" si="28"/>
        <v>19381</v>
      </c>
      <c r="N103" s="38">
        <f t="shared" si="28"/>
        <v>9598225.0800000001</v>
      </c>
      <c r="O103" s="37">
        <f t="shared" si="28"/>
        <v>19381</v>
      </c>
      <c r="P103" s="38">
        <f t="shared" si="28"/>
        <v>9598225.0800000001</v>
      </c>
      <c r="Q103" s="39">
        <f t="shared" si="28"/>
        <v>0</v>
      </c>
      <c r="R103" s="40">
        <f t="shared" si="28"/>
        <v>0</v>
      </c>
      <c r="S103" s="39">
        <f t="shared" si="28"/>
        <v>10577</v>
      </c>
      <c r="T103" s="40">
        <f t="shared" si="28"/>
        <v>5222152.1900000004</v>
      </c>
      <c r="U103" s="39">
        <f t="shared" si="28"/>
        <v>10577</v>
      </c>
      <c r="V103" s="40">
        <f t="shared" si="28"/>
        <v>5222152.1900000004</v>
      </c>
      <c r="W103" s="37">
        <f t="shared" si="28"/>
        <v>0</v>
      </c>
      <c r="X103" s="38">
        <f t="shared" si="28"/>
        <v>0</v>
      </c>
      <c r="Y103" s="37">
        <f t="shared" si="28"/>
        <v>4793</v>
      </c>
      <c r="Z103" s="38">
        <f t="shared" si="28"/>
        <v>5890851.8000000007</v>
      </c>
      <c r="AA103" s="37">
        <f t="shared" si="28"/>
        <v>4793</v>
      </c>
      <c r="AB103" s="38">
        <f t="shared" si="28"/>
        <v>5890851.8000000007</v>
      </c>
      <c r="AC103" s="40">
        <f t="shared" si="28"/>
        <v>20711229.07</v>
      </c>
    </row>
  </sheetData>
  <mergeCells count="93">
    <mergeCell ref="AC75:AC77"/>
    <mergeCell ref="C76:H76"/>
    <mergeCell ref="I76:N76"/>
    <mergeCell ref="O76:P77"/>
    <mergeCell ref="C77:C78"/>
    <mergeCell ref="D77:D78"/>
    <mergeCell ref="E77:E78"/>
    <mergeCell ref="F77:F78"/>
    <mergeCell ref="G77:H77"/>
    <mergeCell ref="I77:I78"/>
    <mergeCell ref="AA77:AB77"/>
    <mergeCell ref="L77:L78"/>
    <mergeCell ref="M77:N77"/>
    <mergeCell ref="Q77:Q78"/>
    <mergeCell ref="R77:R78"/>
    <mergeCell ref="S77:S78"/>
    <mergeCell ref="Q75:V76"/>
    <mergeCell ref="W75:AB76"/>
    <mergeCell ref="J77:J78"/>
    <mergeCell ref="K77:K78"/>
    <mergeCell ref="T42:T43"/>
    <mergeCell ref="U42:V42"/>
    <mergeCell ref="W42:W43"/>
    <mergeCell ref="X42:X43"/>
    <mergeCell ref="Y42:Y43"/>
    <mergeCell ref="Z42:Z43"/>
    <mergeCell ref="T77:T78"/>
    <mergeCell ref="U77:V77"/>
    <mergeCell ref="W77:W78"/>
    <mergeCell ref="X77:X78"/>
    <mergeCell ref="Y77:Y78"/>
    <mergeCell ref="Z77:Z78"/>
    <mergeCell ref="A72:E72"/>
    <mergeCell ref="G72:I72"/>
    <mergeCell ref="A75:A78"/>
    <mergeCell ref="B75:B78"/>
    <mergeCell ref="C75:P75"/>
    <mergeCell ref="A40:A43"/>
    <mergeCell ref="B40:B43"/>
    <mergeCell ref="C40:P40"/>
    <mergeCell ref="Q40:V41"/>
    <mergeCell ref="W40:AB41"/>
    <mergeCell ref="S42:S43"/>
    <mergeCell ref="D42:D43"/>
    <mergeCell ref="E42:E43"/>
    <mergeCell ref="F42:F43"/>
    <mergeCell ref="G42:H42"/>
    <mergeCell ref="I42:I43"/>
    <mergeCell ref="J42:J43"/>
    <mergeCell ref="K42:K43"/>
    <mergeCell ref="L42:L43"/>
    <mergeCell ref="M42:N42"/>
    <mergeCell ref="Q42:Q43"/>
    <mergeCell ref="AC5:AC7"/>
    <mergeCell ref="Q5:V6"/>
    <mergeCell ref="A37:E37"/>
    <mergeCell ref="G37:I37"/>
    <mergeCell ref="M7:N7"/>
    <mergeCell ref="Q7:Q8"/>
    <mergeCell ref="R7:R8"/>
    <mergeCell ref="AC40:AC42"/>
    <mergeCell ref="C41:H41"/>
    <mergeCell ref="I41:N41"/>
    <mergeCell ref="O41:P42"/>
    <mergeCell ref="C42:C43"/>
    <mergeCell ref="R42:R43"/>
    <mergeCell ref="AA42:AB42"/>
    <mergeCell ref="S7:S8"/>
    <mergeCell ref="T7:T8"/>
    <mergeCell ref="F7:F8"/>
    <mergeCell ref="W5:AB6"/>
    <mergeCell ref="W7:W8"/>
    <mergeCell ref="X7:X8"/>
    <mergeCell ref="Y7:Y8"/>
    <mergeCell ref="Z7:Z8"/>
    <mergeCell ref="AA7:AB7"/>
    <mergeCell ref="U7:V7"/>
    <mergeCell ref="A2:E2"/>
    <mergeCell ref="G2:I2"/>
    <mergeCell ref="A5:A8"/>
    <mergeCell ref="B5:B8"/>
    <mergeCell ref="C5:P5"/>
    <mergeCell ref="I7:I8"/>
    <mergeCell ref="J7:J8"/>
    <mergeCell ref="K7:K8"/>
    <mergeCell ref="L7:L8"/>
    <mergeCell ref="C6:H6"/>
    <mergeCell ref="I6:N6"/>
    <mergeCell ref="O6:P7"/>
    <mergeCell ref="C7:C8"/>
    <mergeCell ref="D7:D8"/>
    <mergeCell ref="G7:H7"/>
    <mergeCell ref="E7:E8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0000"/>
  </sheetPr>
  <dimension ref="A1:AC103"/>
  <sheetViews>
    <sheetView topLeftCell="A73" zoomScale="55" zoomScaleNormal="55" workbookViewId="0">
      <selection activeCell="C74" sqref="C74"/>
    </sheetView>
  </sheetViews>
  <sheetFormatPr defaultRowHeight="15.75"/>
  <cols>
    <col min="1" max="1" width="4.7109375" style="31" customWidth="1"/>
    <col min="2" max="2" width="22.140625" style="69" bestFit="1" customWidth="1"/>
    <col min="3" max="3" width="11.140625" style="67" customWidth="1"/>
    <col min="4" max="4" width="11.140625" style="68" customWidth="1"/>
    <col min="5" max="5" width="11.140625" style="67" customWidth="1"/>
    <col min="6" max="6" width="11.140625" style="68" customWidth="1"/>
    <col min="7" max="7" width="11.140625" style="67" customWidth="1"/>
    <col min="8" max="8" width="11.140625" style="68" customWidth="1"/>
    <col min="9" max="9" width="11.140625" style="67" customWidth="1"/>
    <col min="10" max="10" width="11.140625" style="68" customWidth="1"/>
    <col min="11" max="11" width="11.140625" style="67" customWidth="1"/>
    <col min="12" max="12" width="11.140625" style="68" customWidth="1"/>
    <col min="13" max="13" width="11.140625" style="67" customWidth="1"/>
    <col min="14" max="14" width="11.140625" style="68" customWidth="1"/>
    <col min="15" max="15" width="11.140625" style="67" customWidth="1"/>
    <col min="16" max="16" width="11.140625" style="68" customWidth="1"/>
    <col min="17" max="17" width="11.140625" style="67" customWidth="1"/>
    <col min="18" max="18" width="16" style="68" customWidth="1"/>
    <col min="19" max="19" width="11.140625" style="67" customWidth="1"/>
    <col min="20" max="20" width="17.5703125" style="68" customWidth="1"/>
    <col min="21" max="21" width="11.140625" style="67" customWidth="1"/>
    <col min="22" max="22" width="15.28515625" style="68" customWidth="1"/>
    <col min="23" max="23" width="11.140625" style="67" customWidth="1"/>
    <col min="24" max="24" width="11.140625" style="68" customWidth="1"/>
    <col min="25" max="25" width="11.140625" style="67" customWidth="1"/>
    <col min="26" max="26" width="11.140625" style="68" customWidth="1"/>
    <col min="27" max="27" width="11.140625" style="67" customWidth="1"/>
    <col min="28" max="28" width="11.140625" style="68" customWidth="1"/>
    <col min="29" max="29" width="25.7109375" style="68" customWidth="1"/>
    <col min="30" max="16384" width="9.140625" style="69"/>
  </cols>
  <sheetData>
    <row r="1" spans="1:29">
      <c r="A1" s="89"/>
      <c r="B1" s="90"/>
      <c r="C1" s="91"/>
      <c r="D1" s="92"/>
      <c r="E1" s="91"/>
      <c r="F1" s="92"/>
      <c r="G1" s="91"/>
      <c r="H1" s="92"/>
      <c r="I1" s="91"/>
      <c r="J1" s="92"/>
      <c r="K1" s="91"/>
    </row>
    <row r="2" spans="1:29" s="31" customFormat="1">
      <c r="A2" s="130" t="s">
        <v>111</v>
      </c>
      <c r="B2" s="130"/>
      <c r="C2" s="130"/>
      <c r="D2" s="130"/>
      <c r="E2" s="130"/>
      <c r="F2" s="27">
        <v>150003</v>
      </c>
      <c r="G2" s="131" t="str">
        <f>VLOOKUP(F2,Списки!$A$1:$B$68,2,0)</f>
        <v>ГБУЗ "КБСП"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>
      <c r="A3" s="59"/>
      <c r="B3" s="59"/>
      <c r="C3" s="59"/>
      <c r="D3" s="59"/>
      <c r="E3" s="59"/>
      <c r="F3" s="28"/>
      <c r="G3" s="59"/>
      <c r="H3" s="59"/>
      <c r="I3" s="59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89"/>
      <c r="B4" s="93" t="s">
        <v>113</v>
      </c>
      <c r="C4" s="94">
        <f>VLOOKUP(F2,Списки!$A$1:$C$68,3,0)</f>
        <v>1</v>
      </c>
      <c r="D4" s="95"/>
      <c r="E4" s="91"/>
      <c r="F4" s="92"/>
      <c r="G4" s="91"/>
      <c r="H4" s="92"/>
      <c r="I4" s="91"/>
      <c r="J4" s="92"/>
      <c r="K4" s="91"/>
    </row>
    <row r="5" spans="1:29" s="70" customFormat="1" ht="15" customHeight="1">
      <c r="A5" s="140" t="s">
        <v>94</v>
      </c>
      <c r="B5" s="141" t="s">
        <v>92</v>
      </c>
      <c r="C5" s="142" t="s">
        <v>99</v>
      </c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5"/>
      <c r="Q5" s="140" t="s">
        <v>96</v>
      </c>
      <c r="R5" s="140"/>
      <c r="S5" s="140"/>
      <c r="T5" s="140"/>
      <c r="U5" s="140"/>
      <c r="V5" s="140"/>
      <c r="W5" s="165" t="s">
        <v>97</v>
      </c>
      <c r="X5" s="165"/>
      <c r="Y5" s="165"/>
      <c r="Z5" s="165"/>
      <c r="AA5" s="165"/>
      <c r="AB5" s="165"/>
      <c r="AC5" s="161" t="s">
        <v>106</v>
      </c>
    </row>
    <row r="6" spans="1:29" s="70" customFormat="1" ht="15" customHeight="1">
      <c r="A6" s="140"/>
      <c r="B6" s="141"/>
      <c r="C6" s="148" t="s">
        <v>95</v>
      </c>
      <c r="D6" s="148"/>
      <c r="E6" s="148"/>
      <c r="F6" s="148"/>
      <c r="G6" s="148"/>
      <c r="H6" s="148"/>
      <c r="I6" s="167" t="s">
        <v>110</v>
      </c>
      <c r="J6" s="167"/>
      <c r="K6" s="167"/>
      <c r="L6" s="167"/>
      <c r="M6" s="167"/>
      <c r="N6" s="167"/>
      <c r="O6" s="168" t="s">
        <v>100</v>
      </c>
      <c r="P6" s="155"/>
      <c r="Q6" s="140"/>
      <c r="R6" s="140"/>
      <c r="S6" s="140"/>
      <c r="T6" s="140"/>
      <c r="U6" s="140"/>
      <c r="V6" s="140"/>
      <c r="W6" s="165"/>
      <c r="X6" s="165"/>
      <c r="Y6" s="165"/>
      <c r="Z6" s="165"/>
      <c r="AA6" s="165"/>
      <c r="AB6" s="165"/>
      <c r="AC6" s="162"/>
    </row>
    <row r="7" spans="1:29" s="70" customFormat="1">
      <c r="A7" s="140"/>
      <c r="B7" s="141"/>
      <c r="C7" s="158" t="s">
        <v>101</v>
      </c>
      <c r="D7" s="146" t="s">
        <v>102</v>
      </c>
      <c r="E7" s="158" t="s">
        <v>103</v>
      </c>
      <c r="F7" s="146" t="s">
        <v>104</v>
      </c>
      <c r="G7" s="148" t="s">
        <v>100</v>
      </c>
      <c r="H7" s="148"/>
      <c r="I7" s="158" t="s">
        <v>101</v>
      </c>
      <c r="J7" s="146" t="s">
        <v>102</v>
      </c>
      <c r="K7" s="158" t="s">
        <v>103</v>
      </c>
      <c r="L7" s="146" t="s">
        <v>104</v>
      </c>
      <c r="M7" s="148" t="s">
        <v>100</v>
      </c>
      <c r="N7" s="148"/>
      <c r="O7" s="169"/>
      <c r="P7" s="157"/>
      <c r="Q7" s="159" t="s">
        <v>101</v>
      </c>
      <c r="R7" s="160" t="s">
        <v>102</v>
      </c>
      <c r="S7" s="159" t="s">
        <v>103</v>
      </c>
      <c r="T7" s="160" t="s">
        <v>104</v>
      </c>
      <c r="U7" s="140" t="s">
        <v>100</v>
      </c>
      <c r="V7" s="140"/>
      <c r="W7" s="158" t="s">
        <v>101</v>
      </c>
      <c r="X7" s="146" t="s">
        <v>102</v>
      </c>
      <c r="Y7" s="158" t="s">
        <v>103</v>
      </c>
      <c r="Z7" s="146" t="s">
        <v>104</v>
      </c>
      <c r="AA7" s="165" t="s">
        <v>100</v>
      </c>
      <c r="AB7" s="165"/>
      <c r="AC7" s="163"/>
    </row>
    <row r="8" spans="1:29" s="75" customFormat="1">
      <c r="A8" s="140"/>
      <c r="B8" s="141"/>
      <c r="C8" s="158"/>
      <c r="D8" s="146"/>
      <c r="E8" s="158"/>
      <c r="F8" s="146"/>
      <c r="G8" s="71" t="s">
        <v>105</v>
      </c>
      <c r="H8" s="72" t="s">
        <v>98</v>
      </c>
      <c r="I8" s="158"/>
      <c r="J8" s="146"/>
      <c r="K8" s="158"/>
      <c r="L8" s="146"/>
      <c r="M8" s="71" t="s">
        <v>105</v>
      </c>
      <c r="N8" s="72" t="s">
        <v>98</v>
      </c>
      <c r="O8" s="71" t="s">
        <v>105</v>
      </c>
      <c r="P8" s="72" t="s">
        <v>98</v>
      </c>
      <c r="Q8" s="159"/>
      <c r="R8" s="160"/>
      <c r="S8" s="159"/>
      <c r="T8" s="160"/>
      <c r="U8" s="73" t="s">
        <v>105</v>
      </c>
      <c r="V8" s="74" t="s">
        <v>98</v>
      </c>
      <c r="W8" s="158"/>
      <c r="X8" s="146"/>
      <c r="Y8" s="158"/>
      <c r="Z8" s="146"/>
      <c r="AA8" s="71" t="s">
        <v>105</v>
      </c>
      <c r="AB8" s="72" t="s">
        <v>98</v>
      </c>
      <c r="AC8" s="74" t="s">
        <v>98</v>
      </c>
    </row>
    <row r="9" spans="1:29" ht="31.5">
      <c r="A9" s="96">
        <v>1</v>
      </c>
      <c r="B9" s="97" t="s">
        <v>68</v>
      </c>
      <c r="C9" s="98"/>
      <c r="D9" s="99">
        <f>C9*Тарифы!B4*$C$4</f>
        <v>0</v>
      </c>
      <c r="E9" s="100"/>
      <c r="F9" s="101">
        <f>E9*Тарифы!C4*$C$4</f>
        <v>0</v>
      </c>
      <c r="G9" s="102">
        <f>C9+E9</f>
        <v>0</v>
      </c>
      <c r="H9" s="103">
        <f>D9+F9</f>
        <v>0</v>
      </c>
      <c r="I9" s="100"/>
      <c r="J9" s="101">
        <f>I9*Тарифы!D4*$C$4</f>
        <v>0</v>
      </c>
      <c r="K9" s="100"/>
      <c r="L9" s="101">
        <f>K9*Тарифы!E4*$C$4</f>
        <v>0</v>
      </c>
      <c r="M9" s="102">
        <f>I9+K9</f>
        <v>0</v>
      </c>
      <c r="N9" s="103">
        <f>J9+L9</f>
        <v>0</v>
      </c>
      <c r="O9" s="102">
        <f>G9+M9</f>
        <v>0</v>
      </c>
      <c r="P9" s="103">
        <f>H9+N9</f>
        <v>0</v>
      </c>
      <c r="Q9" s="107"/>
      <c r="R9" s="101">
        <f>Q9*Тарифы!F4*$C$4</f>
        <v>0</v>
      </c>
      <c r="S9" s="107"/>
      <c r="T9" s="101">
        <f>S9*Тарифы!G4*$C$4</f>
        <v>0</v>
      </c>
      <c r="U9" s="105">
        <f>Q9+S9</f>
        <v>0</v>
      </c>
      <c r="V9" s="106">
        <f>R9+T9</f>
        <v>0</v>
      </c>
      <c r="W9" s="100"/>
      <c r="X9" s="101">
        <f>W9*Тарифы!H4*$C$4</f>
        <v>0</v>
      </c>
      <c r="Y9" s="100"/>
      <c r="Z9" s="101">
        <f>Y9*Тарифы!I4*$C$4</f>
        <v>0</v>
      </c>
      <c r="AA9" s="102">
        <f>W9+Y9</f>
        <v>0</v>
      </c>
      <c r="AB9" s="103">
        <f>X9+Z9</f>
        <v>0</v>
      </c>
      <c r="AC9" s="106">
        <f>P9+V9+AB9</f>
        <v>0</v>
      </c>
    </row>
    <row r="10" spans="1:29">
      <c r="A10" s="96">
        <v>2</v>
      </c>
      <c r="B10" s="97" t="s">
        <v>69</v>
      </c>
      <c r="C10" s="98"/>
      <c r="D10" s="99">
        <f>C10*Тарифы!B5*$C$4</f>
        <v>0</v>
      </c>
      <c r="E10" s="100"/>
      <c r="F10" s="101">
        <f>E10*Тарифы!C5*$C$4</f>
        <v>0</v>
      </c>
      <c r="G10" s="102">
        <f t="shared" ref="G10:H32" si="0">C10+E10</f>
        <v>0</v>
      </c>
      <c r="H10" s="103">
        <f t="shared" si="0"/>
        <v>0</v>
      </c>
      <c r="I10" s="100"/>
      <c r="J10" s="101">
        <f>I10*Тарифы!D5*$C$4</f>
        <v>0</v>
      </c>
      <c r="K10" s="100"/>
      <c r="L10" s="101">
        <f>K10*Тарифы!E5*$C$4</f>
        <v>0</v>
      </c>
      <c r="M10" s="102">
        <f t="shared" ref="M10:N32" si="1">I10+K10</f>
        <v>0</v>
      </c>
      <c r="N10" s="103">
        <f t="shared" si="1"/>
        <v>0</v>
      </c>
      <c r="O10" s="102">
        <f t="shared" ref="O10:P32" si="2">G10+M10</f>
        <v>0</v>
      </c>
      <c r="P10" s="103">
        <f t="shared" si="2"/>
        <v>0</v>
      </c>
      <c r="Q10" s="107"/>
      <c r="R10" s="101">
        <f>Q10*Тарифы!F5*$C$4</f>
        <v>0</v>
      </c>
      <c r="S10" s="107"/>
      <c r="T10" s="101">
        <f>S10*Тарифы!G5*$C$4</f>
        <v>0</v>
      </c>
      <c r="U10" s="105">
        <f t="shared" ref="U10:V32" si="3">Q10+S10</f>
        <v>0</v>
      </c>
      <c r="V10" s="106">
        <f t="shared" si="3"/>
        <v>0</v>
      </c>
      <c r="W10" s="100"/>
      <c r="X10" s="101">
        <f>W10*Тарифы!H5*$C$4</f>
        <v>0</v>
      </c>
      <c r="Y10" s="100"/>
      <c r="Z10" s="101">
        <f>Y10*Тарифы!I5*$C$4</f>
        <v>0</v>
      </c>
      <c r="AA10" s="102">
        <f t="shared" ref="AA10:AB32" si="4">W10+Y10</f>
        <v>0</v>
      </c>
      <c r="AB10" s="103">
        <f t="shared" si="4"/>
        <v>0</v>
      </c>
      <c r="AC10" s="106">
        <f t="shared" ref="AC10:AC32" si="5">P10+V10+AB10</f>
        <v>0</v>
      </c>
    </row>
    <row r="11" spans="1:29">
      <c r="A11" s="96">
        <v>3</v>
      </c>
      <c r="B11" s="97" t="s">
        <v>70</v>
      </c>
      <c r="C11" s="98"/>
      <c r="D11" s="99">
        <f>C11*Тарифы!B6*$C$4</f>
        <v>0</v>
      </c>
      <c r="E11" s="100"/>
      <c r="F11" s="101">
        <f>E11*Тарифы!C6*$C$4</f>
        <v>0</v>
      </c>
      <c r="G11" s="102">
        <f t="shared" si="0"/>
        <v>0</v>
      </c>
      <c r="H11" s="103">
        <f t="shared" si="0"/>
        <v>0</v>
      </c>
      <c r="I11" s="100"/>
      <c r="J11" s="101">
        <f>I11*Тарифы!D6*$C$4</f>
        <v>0</v>
      </c>
      <c r="K11" s="100"/>
      <c r="L11" s="101">
        <f>K11*Тарифы!E6*$C$4</f>
        <v>0</v>
      </c>
      <c r="M11" s="102">
        <f t="shared" si="1"/>
        <v>0</v>
      </c>
      <c r="N11" s="103">
        <f t="shared" si="1"/>
        <v>0</v>
      </c>
      <c r="O11" s="102">
        <f t="shared" si="2"/>
        <v>0</v>
      </c>
      <c r="P11" s="103">
        <f t="shared" si="2"/>
        <v>0</v>
      </c>
      <c r="Q11" s="107">
        <v>350</v>
      </c>
      <c r="R11" s="101">
        <f>Q11*Тарифы!F6*$C$4</f>
        <v>137900</v>
      </c>
      <c r="S11" s="107"/>
      <c r="T11" s="101">
        <f>S11*Тарифы!G6*$C$4</f>
        <v>0</v>
      </c>
      <c r="U11" s="105">
        <f t="shared" si="3"/>
        <v>350</v>
      </c>
      <c r="V11" s="106">
        <f t="shared" si="3"/>
        <v>137900</v>
      </c>
      <c r="W11" s="100"/>
      <c r="X11" s="101">
        <f>W11*Тарифы!H6*$C$4</f>
        <v>0</v>
      </c>
      <c r="Y11" s="100"/>
      <c r="Z11" s="101">
        <f>Y11*Тарифы!I6*$C$4</f>
        <v>0</v>
      </c>
      <c r="AA11" s="102">
        <f t="shared" si="4"/>
        <v>0</v>
      </c>
      <c r="AB11" s="103">
        <f t="shared" si="4"/>
        <v>0</v>
      </c>
      <c r="AC11" s="106">
        <f t="shared" si="5"/>
        <v>137900</v>
      </c>
    </row>
    <row r="12" spans="1:29">
      <c r="A12" s="96">
        <v>4</v>
      </c>
      <c r="B12" s="97" t="s">
        <v>71</v>
      </c>
      <c r="C12" s="98"/>
      <c r="D12" s="99">
        <f>C12*Тарифы!B7*$C$4</f>
        <v>0</v>
      </c>
      <c r="E12" s="100"/>
      <c r="F12" s="101">
        <f>E12*Тарифы!C7*$C$4</f>
        <v>0</v>
      </c>
      <c r="G12" s="102">
        <f t="shared" si="0"/>
        <v>0</v>
      </c>
      <c r="H12" s="103">
        <f t="shared" si="0"/>
        <v>0</v>
      </c>
      <c r="I12" s="100"/>
      <c r="J12" s="101">
        <f>I12*Тарифы!D7*$C$4</f>
        <v>0</v>
      </c>
      <c r="K12" s="100"/>
      <c r="L12" s="101">
        <f>K12*Тарифы!E7*$C$4</f>
        <v>0</v>
      </c>
      <c r="M12" s="102">
        <f t="shared" si="1"/>
        <v>0</v>
      </c>
      <c r="N12" s="103">
        <f t="shared" si="1"/>
        <v>0</v>
      </c>
      <c r="O12" s="102">
        <f t="shared" si="2"/>
        <v>0</v>
      </c>
      <c r="P12" s="103">
        <f t="shared" si="2"/>
        <v>0</v>
      </c>
      <c r="Q12" s="107"/>
      <c r="R12" s="101">
        <f>Q12*Тарифы!F7*$C$4</f>
        <v>0</v>
      </c>
      <c r="S12" s="107"/>
      <c r="T12" s="101">
        <f>S12*Тарифы!G7*$C$4</f>
        <v>0</v>
      </c>
      <c r="U12" s="105">
        <f t="shared" si="3"/>
        <v>0</v>
      </c>
      <c r="V12" s="106">
        <f t="shared" si="3"/>
        <v>0</v>
      </c>
      <c r="W12" s="100"/>
      <c r="X12" s="101">
        <f>W12*Тарифы!H7*$C$4</f>
        <v>0</v>
      </c>
      <c r="Y12" s="100"/>
      <c r="Z12" s="101">
        <f>Y12*Тарифы!I7*$C$4</f>
        <v>0</v>
      </c>
      <c r="AA12" s="102">
        <f t="shared" si="4"/>
        <v>0</v>
      </c>
      <c r="AB12" s="103">
        <f t="shared" si="4"/>
        <v>0</v>
      </c>
      <c r="AC12" s="106">
        <f t="shared" si="5"/>
        <v>0</v>
      </c>
    </row>
    <row r="13" spans="1:29">
      <c r="A13" s="96">
        <v>5</v>
      </c>
      <c r="B13" s="97" t="s">
        <v>72</v>
      </c>
      <c r="C13" s="98"/>
      <c r="D13" s="99">
        <f>C13*Тарифы!B8*$C$4</f>
        <v>0</v>
      </c>
      <c r="E13" s="100"/>
      <c r="F13" s="101">
        <f>E13*Тарифы!C8*$C$4</f>
        <v>0</v>
      </c>
      <c r="G13" s="102">
        <f t="shared" si="0"/>
        <v>0</v>
      </c>
      <c r="H13" s="103">
        <f t="shared" si="0"/>
        <v>0</v>
      </c>
      <c r="I13" s="100"/>
      <c r="J13" s="101">
        <f>I13*Тарифы!D8*$C$4</f>
        <v>0</v>
      </c>
      <c r="K13" s="100"/>
      <c r="L13" s="101">
        <f>K13*Тарифы!E8*$C$4</f>
        <v>0</v>
      </c>
      <c r="M13" s="102">
        <f t="shared" si="1"/>
        <v>0</v>
      </c>
      <c r="N13" s="103">
        <f t="shared" si="1"/>
        <v>0</v>
      </c>
      <c r="O13" s="102">
        <f t="shared" si="2"/>
        <v>0</v>
      </c>
      <c r="P13" s="103">
        <f t="shared" si="2"/>
        <v>0</v>
      </c>
      <c r="Q13" s="107"/>
      <c r="R13" s="101">
        <f>Q13*Тарифы!F8*$C$4</f>
        <v>0</v>
      </c>
      <c r="S13" s="107"/>
      <c r="T13" s="101">
        <f>S13*Тарифы!G8*$C$4</f>
        <v>0</v>
      </c>
      <c r="U13" s="105">
        <f t="shared" si="3"/>
        <v>0</v>
      </c>
      <c r="V13" s="106">
        <f t="shared" si="3"/>
        <v>0</v>
      </c>
      <c r="W13" s="100"/>
      <c r="X13" s="101">
        <f>W13*Тарифы!H8*$C$4</f>
        <v>0</v>
      </c>
      <c r="Y13" s="100"/>
      <c r="Z13" s="101">
        <f>Y13*Тарифы!I8*$C$4</f>
        <v>0</v>
      </c>
      <c r="AA13" s="102">
        <f t="shared" si="4"/>
        <v>0</v>
      </c>
      <c r="AB13" s="103">
        <f t="shared" si="4"/>
        <v>0</v>
      </c>
      <c r="AC13" s="106">
        <f t="shared" si="5"/>
        <v>0</v>
      </c>
    </row>
    <row r="14" spans="1:29">
      <c r="A14" s="96">
        <v>6</v>
      </c>
      <c r="B14" s="97" t="s">
        <v>73</v>
      </c>
      <c r="C14" s="98"/>
      <c r="D14" s="99">
        <f>C14*Тарифы!B9*$C$4</f>
        <v>0</v>
      </c>
      <c r="E14" s="100"/>
      <c r="F14" s="101">
        <f>E14*Тарифы!C9*$C$4</f>
        <v>0</v>
      </c>
      <c r="G14" s="102">
        <f t="shared" si="0"/>
        <v>0</v>
      </c>
      <c r="H14" s="103">
        <f t="shared" si="0"/>
        <v>0</v>
      </c>
      <c r="I14" s="100"/>
      <c r="J14" s="101">
        <f>I14*Тарифы!D9*$C$4</f>
        <v>0</v>
      </c>
      <c r="K14" s="100"/>
      <c r="L14" s="101">
        <f>K14*Тарифы!E9*$C$4</f>
        <v>0</v>
      </c>
      <c r="M14" s="102">
        <f t="shared" si="1"/>
        <v>0</v>
      </c>
      <c r="N14" s="103">
        <f t="shared" si="1"/>
        <v>0</v>
      </c>
      <c r="O14" s="102">
        <f t="shared" si="2"/>
        <v>0</v>
      </c>
      <c r="P14" s="103">
        <f t="shared" si="2"/>
        <v>0</v>
      </c>
      <c r="Q14" s="107"/>
      <c r="R14" s="101">
        <f>Q14*Тарифы!F9*$C$4</f>
        <v>0</v>
      </c>
      <c r="S14" s="107"/>
      <c r="T14" s="101">
        <f>S14*Тарифы!G9*$C$4</f>
        <v>0</v>
      </c>
      <c r="U14" s="105">
        <f t="shared" si="3"/>
        <v>0</v>
      </c>
      <c r="V14" s="106">
        <f t="shared" si="3"/>
        <v>0</v>
      </c>
      <c r="W14" s="100"/>
      <c r="X14" s="101">
        <f>W14*Тарифы!H9*$C$4</f>
        <v>0</v>
      </c>
      <c r="Y14" s="100"/>
      <c r="Z14" s="101">
        <f>Y14*Тарифы!I9*$C$4</f>
        <v>0</v>
      </c>
      <c r="AA14" s="102">
        <f t="shared" si="4"/>
        <v>0</v>
      </c>
      <c r="AB14" s="103">
        <f t="shared" si="4"/>
        <v>0</v>
      </c>
      <c r="AC14" s="106">
        <f t="shared" si="5"/>
        <v>0</v>
      </c>
    </row>
    <row r="15" spans="1:29">
      <c r="A15" s="96">
        <v>7</v>
      </c>
      <c r="B15" s="97" t="s">
        <v>74</v>
      </c>
      <c r="C15" s="98"/>
      <c r="D15" s="99">
        <f>C15*Тарифы!B10*$C$4</f>
        <v>0</v>
      </c>
      <c r="E15" s="100"/>
      <c r="F15" s="101">
        <f>E15*Тарифы!C10*$C$4</f>
        <v>0</v>
      </c>
      <c r="G15" s="102">
        <f t="shared" si="0"/>
        <v>0</v>
      </c>
      <c r="H15" s="103">
        <f t="shared" si="0"/>
        <v>0</v>
      </c>
      <c r="I15" s="100"/>
      <c r="J15" s="101">
        <f>I15*Тарифы!D10*$C$4</f>
        <v>0</v>
      </c>
      <c r="K15" s="100"/>
      <c r="L15" s="101">
        <f>K15*Тарифы!E10*$C$4</f>
        <v>0</v>
      </c>
      <c r="M15" s="102">
        <f t="shared" si="1"/>
        <v>0</v>
      </c>
      <c r="N15" s="103">
        <f t="shared" si="1"/>
        <v>0</v>
      </c>
      <c r="O15" s="102">
        <f t="shared" si="2"/>
        <v>0</v>
      </c>
      <c r="P15" s="103">
        <f t="shared" si="2"/>
        <v>0</v>
      </c>
      <c r="Q15" s="107"/>
      <c r="R15" s="101">
        <f>Q15*Тарифы!F10*$C$4</f>
        <v>0</v>
      </c>
      <c r="S15" s="107"/>
      <c r="T15" s="101">
        <f>S15*Тарифы!G10*$C$4</f>
        <v>0</v>
      </c>
      <c r="U15" s="105">
        <f t="shared" si="3"/>
        <v>0</v>
      </c>
      <c r="V15" s="106">
        <f t="shared" si="3"/>
        <v>0</v>
      </c>
      <c r="W15" s="100"/>
      <c r="X15" s="101">
        <f>W15*Тарифы!H10*$C$4</f>
        <v>0</v>
      </c>
      <c r="Y15" s="100"/>
      <c r="Z15" s="101">
        <f>Y15*Тарифы!I10*$C$4</f>
        <v>0</v>
      </c>
      <c r="AA15" s="102">
        <f t="shared" si="4"/>
        <v>0</v>
      </c>
      <c r="AB15" s="103">
        <f t="shared" si="4"/>
        <v>0</v>
      </c>
      <c r="AC15" s="106">
        <f t="shared" si="5"/>
        <v>0</v>
      </c>
    </row>
    <row r="16" spans="1:29">
      <c r="A16" s="96">
        <v>8</v>
      </c>
      <c r="B16" s="97" t="s">
        <v>75</v>
      </c>
      <c r="C16" s="98"/>
      <c r="D16" s="99">
        <f>C16*Тарифы!B11*$C$4</f>
        <v>0</v>
      </c>
      <c r="E16" s="100"/>
      <c r="F16" s="101">
        <f>E16*Тарифы!C11*$C$4</f>
        <v>0</v>
      </c>
      <c r="G16" s="102">
        <f t="shared" si="0"/>
        <v>0</v>
      </c>
      <c r="H16" s="103">
        <f t="shared" si="0"/>
        <v>0</v>
      </c>
      <c r="I16" s="100"/>
      <c r="J16" s="101">
        <f>I16*Тарифы!D11*$C$4</f>
        <v>0</v>
      </c>
      <c r="K16" s="100"/>
      <c r="L16" s="101">
        <f>K16*Тарифы!E11*$C$4</f>
        <v>0</v>
      </c>
      <c r="M16" s="102">
        <f t="shared" si="1"/>
        <v>0</v>
      </c>
      <c r="N16" s="103">
        <f t="shared" si="1"/>
        <v>0</v>
      </c>
      <c r="O16" s="102">
        <f t="shared" si="2"/>
        <v>0</v>
      </c>
      <c r="P16" s="103">
        <f t="shared" si="2"/>
        <v>0</v>
      </c>
      <c r="Q16" s="107"/>
      <c r="R16" s="101">
        <f>Q16*Тарифы!F11*$C$4</f>
        <v>0</v>
      </c>
      <c r="S16" s="107"/>
      <c r="T16" s="101">
        <f>S16*Тарифы!G11*$C$4</f>
        <v>0</v>
      </c>
      <c r="U16" s="105">
        <f t="shared" si="3"/>
        <v>0</v>
      </c>
      <c r="V16" s="106">
        <f t="shared" si="3"/>
        <v>0</v>
      </c>
      <c r="W16" s="100"/>
      <c r="X16" s="101">
        <f>W16*Тарифы!H11*$C$4</f>
        <v>0</v>
      </c>
      <c r="Y16" s="100"/>
      <c r="Z16" s="101">
        <f>Y16*Тарифы!I11*$C$4</f>
        <v>0</v>
      </c>
      <c r="AA16" s="102">
        <f t="shared" si="4"/>
        <v>0</v>
      </c>
      <c r="AB16" s="103">
        <f t="shared" si="4"/>
        <v>0</v>
      </c>
      <c r="AC16" s="106">
        <f t="shared" si="5"/>
        <v>0</v>
      </c>
    </row>
    <row r="17" spans="1:29" ht="31.5">
      <c r="A17" s="96">
        <v>9</v>
      </c>
      <c r="B17" s="97" t="s">
        <v>76</v>
      </c>
      <c r="C17" s="98"/>
      <c r="D17" s="99">
        <f>C17*Тарифы!B12*$C$4</f>
        <v>0</v>
      </c>
      <c r="E17" s="100"/>
      <c r="F17" s="101">
        <f>E17*Тарифы!C12*$C$4</f>
        <v>0</v>
      </c>
      <c r="G17" s="102">
        <f t="shared" si="0"/>
        <v>0</v>
      </c>
      <c r="H17" s="103">
        <f t="shared" si="0"/>
        <v>0</v>
      </c>
      <c r="I17" s="100"/>
      <c r="J17" s="101">
        <f>I17*Тарифы!D12*$C$4</f>
        <v>0</v>
      </c>
      <c r="K17" s="100"/>
      <c r="L17" s="101">
        <f>K17*Тарифы!E12*$C$4</f>
        <v>0</v>
      </c>
      <c r="M17" s="102">
        <f t="shared" si="1"/>
        <v>0</v>
      </c>
      <c r="N17" s="103">
        <f t="shared" si="1"/>
        <v>0</v>
      </c>
      <c r="O17" s="102">
        <f t="shared" si="2"/>
        <v>0</v>
      </c>
      <c r="P17" s="103">
        <f t="shared" si="2"/>
        <v>0</v>
      </c>
      <c r="Q17" s="107"/>
      <c r="R17" s="101">
        <f>Q17*Тарифы!F12*$C$4</f>
        <v>0</v>
      </c>
      <c r="S17" s="107"/>
      <c r="T17" s="101">
        <f>S17*Тарифы!G12*$C$4</f>
        <v>0</v>
      </c>
      <c r="U17" s="105">
        <f t="shared" si="3"/>
        <v>0</v>
      </c>
      <c r="V17" s="106">
        <f t="shared" si="3"/>
        <v>0</v>
      </c>
      <c r="W17" s="100"/>
      <c r="X17" s="101">
        <f>W17*Тарифы!H12*$C$4</f>
        <v>0</v>
      </c>
      <c r="Y17" s="100"/>
      <c r="Z17" s="101">
        <f>Y17*Тарифы!I12*$C$4</f>
        <v>0</v>
      </c>
      <c r="AA17" s="102">
        <f t="shared" si="4"/>
        <v>0</v>
      </c>
      <c r="AB17" s="103">
        <f t="shared" si="4"/>
        <v>0</v>
      </c>
      <c r="AC17" s="106">
        <f t="shared" si="5"/>
        <v>0</v>
      </c>
    </row>
    <row r="18" spans="1:29">
      <c r="A18" s="96">
        <v>10</v>
      </c>
      <c r="B18" s="97" t="s">
        <v>77</v>
      </c>
      <c r="C18" s="98"/>
      <c r="D18" s="99">
        <f>C18*Тарифы!B13*$C$4</f>
        <v>0</v>
      </c>
      <c r="E18" s="100"/>
      <c r="F18" s="101">
        <f>E18*Тарифы!C13*$C$4</f>
        <v>0</v>
      </c>
      <c r="G18" s="102">
        <f t="shared" si="0"/>
        <v>0</v>
      </c>
      <c r="H18" s="103">
        <f t="shared" si="0"/>
        <v>0</v>
      </c>
      <c r="I18" s="100"/>
      <c r="J18" s="101">
        <f>I18*Тарифы!D13*$C$4</f>
        <v>0</v>
      </c>
      <c r="K18" s="100"/>
      <c r="L18" s="101">
        <f>K18*Тарифы!E13*$C$4</f>
        <v>0</v>
      </c>
      <c r="M18" s="102">
        <f t="shared" si="1"/>
        <v>0</v>
      </c>
      <c r="N18" s="103">
        <f t="shared" si="1"/>
        <v>0</v>
      </c>
      <c r="O18" s="102">
        <f t="shared" si="2"/>
        <v>0</v>
      </c>
      <c r="P18" s="103">
        <f t="shared" si="2"/>
        <v>0</v>
      </c>
      <c r="Q18" s="107"/>
      <c r="R18" s="101">
        <f>Q18*Тарифы!F13*$C$4</f>
        <v>0</v>
      </c>
      <c r="S18" s="107"/>
      <c r="T18" s="101">
        <f>S18*Тарифы!G13*$C$4</f>
        <v>0</v>
      </c>
      <c r="U18" s="105">
        <f t="shared" si="3"/>
        <v>0</v>
      </c>
      <c r="V18" s="106">
        <f t="shared" si="3"/>
        <v>0</v>
      </c>
      <c r="W18" s="100"/>
      <c r="X18" s="101">
        <f>W18*Тарифы!H13*$C$4</f>
        <v>0</v>
      </c>
      <c r="Y18" s="100"/>
      <c r="Z18" s="101">
        <f>Y18*Тарифы!I13*$C$4</f>
        <v>0</v>
      </c>
      <c r="AA18" s="102">
        <f t="shared" si="4"/>
        <v>0</v>
      </c>
      <c r="AB18" s="103">
        <f t="shared" si="4"/>
        <v>0</v>
      </c>
      <c r="AC18" s="106">
        <f t="shared" si="5"/>
        <v>0</v>
      </c>
    </row>
    <row r="19" spans="1:29" ht="31.5">
      <c r="A19" s="96">
        <v>11</v>
      </c>
      <c r="B19" s="97" t="s">
        <v>78</v>
      </c>
      <c r="C19" s="98"/>
      <c r="D19" s="99">
        <f>C19*Тарифы!B14*$C$4</f>
        <v>0</v>
      </c>
      <c r="E19" s="100"/>
      <c r="F19" s="101">
        <f>E19*Тарифы!C14*$C$4</f>
        <v>0</v>
      </c>
      <c r="G19" s="102">
        <f t="shared" si="0"/>
        <v>0</v>
      </c>
      <c r="H19" s="103">
        <f t="shared" si="0"/>
        <v>0</v>
      </c>
      <c r="I19" s="100"/>
      <c r="J19" s="101">
        <f>I19*Тарифы!D14*$C$4</f>
        <v>0</v>
      </c>
      <c r="K19" s="100"/>
      <c r="L19" s="101">
        <f>K19*Тарифы!E14*$C$4</f>
        <v>0</v>
      </c>
      <c r="M19" s="102">
        <f t="shared" si="1"/>
        <v>0</v>
      </c>
      <c r="N19" s="103">
        <f t="shared" si="1"/>
        <v>0</v>
      </c>
      <c r="O19" s="102">
        <f t="shared" si="2"/>
        <v>0</v>
      </c>
      <c r="P19" s="103">
        <f t="shared" si="2"/>
        <v>0</v>
      </c>
      <c r="Q19" s="107">
        <v>1015</v>
      </c>
      <c r="R19" s="101">
        <f>Q19*Тарифы!F14*$C$4</f>
        <v>598687.6</v>
      </c>
      <c r="S19" s="107"/>
      <c r="T19" s="101">
        <f>S19*Тарифы!G14*$C$4</f>
        <v>0</v>
      </c>
      <c r="U19" s="105">
        <f t="shared" si="3"/>
        <v>1015</v>
      </c>
      <c r="V19" s="106">
        <f t="shared" si="3"/>
        <v>598687.6</v>
      </c>
      <c r="W19" s="100"/>
      <c r="X19" s="101">
        <f>W19*Тарифы!H14*$C$4</f>
        <v>0</v>
      </c>
      <c r="Y19" s="100"/>
      <c r="Z19" s="101">
        <f>Y19*Тарифы!I14*$C$4</f>
        <v>0</v>
      </c>
      <c r="AA19" s="102">
        <f t="shared" si="4"/>
        <v>0</v>
      </c>
      <c r="AB19" s="103">
        <f t="shared" si="4"/>
        <v>0</v>
      </c>
      <c r="AC19" s="106">
        <f t="shared" si="5"/>
        <v>598687.6</v>
      </c>
    </row>
    <row r="20" spans="1:29">
      <c r="A20" s="96">
        <v>12</v>
      </c>
      <c r="B20" s="97" t="s">
        <v>79</v>
      </c>
      <c r="C20" s="98"/>
      <c r="D20" s="99">
        <f>C20*Тарифы!B15*$C$4</f>
        <v>0</v>
      </c>
      <c r="E20" s="100"/>
      <c r="F20" s="101">
        <f>E20*Тарифы!C15*$C$4</f>
        <v>0</v>
      </c>
      <c r="G20" s="102">
        <f t="shared" si="0"/>
        <v>0</v>
      </c>
      <c r="H20" s="103">
        <f t="shared" si="0"/>
        <v>0</v>
      </c>
      <c r="I20" s="100"/>
      <c r="J20" s="101">
        <f>I20*Тарифы!D15*$C$4</f>
        <v>0</v>
      </c>
      <c r="K20" s="100"/>
      <c r="L20" s="101">
        <f>K20*Тарифы!E15*$C$4</f>
        <v>0</v>
      </c>
      <c r="M20" s="102">
        <f t="shared" si="1"/>
        <v>0</v>
      </c>
      <c r="N20" s="103">
        <f t="shared" si="1"/>
        <v>0</v>
      </c>
      <c r="O20" s="102">
        <f t="shared" si="2"/>
        <v>0</v>
      </c>
      <c r="P20" s="103">
        <f t="shared" si="2"/>
        <v>0</v>
      </c>
      <c r="Q20" s="107">
        <v>630</v>
      </c>
      <c r="R20" s="101">
        <f>Q20*Тарифы!F15*$C$4</f>
        <v>264266.10000000003</v>
      </c>
      <c r="S20" s="107"/>
      <c r="T20" s="101">
        <f>S20*Тарифы!G15*$C$4</f>
        <v>0</v>
      </c>
      <c r="U20" s="105">
        <f t="shared" si="3"/>
        <v>630</v>
      </c>
      <c r="V20" s="106">
        <f t="shared" si="3"/>
        <v>264266.10000000003</v>
      </c>
      <c r="W20" s="100"/>
      <c r="X20" s="101">
        <f>W20*Тарифы!H15*$C$4</f>
        <v>0</v>
      </c>
      <c r="Y20" s="100"/>
      <c r="Z20" s="101">
        <f>Y20*Тарифы!I15*$C$4</f>
        <v>0</v>
      </c>
      <c r="AA20" s="102">
        <f t="shared" si="4"/>
        <v>0</v>
      </c>
      <c r="AB20" s="103">
        <f t="shared" si="4"/>
        <v>0</v>
      </c>
      <c r="AC20" s="106">
        <f t="shared" si="5"/>
        <v>264266.10000000003</v>
      </c>
    </row>
    <row r="21" spans="1:29" ht="31.5">
      <c r="A21" s="96">
        <v>13</v>
      </c>
      <c r="B21" s="97" t="s">
        <v>80</v>
      </c>
      <c r="C21" s="98"/>
      <c r="D21" s="99">
        <f>C21*Тарифы!B16*$C$4</f>
        <v>0</v>
      </c>
      <c r="E21" s="100"/>
      <c r="F21" s="101">
        <f>E21*Тарифы!C16*$C$4</f>
        <v>0</v>
      </c>
      <c r="G21" s="102">
        <f t="shared" si="0"/>
        <v>0</v>
      </c>
      <c r="H21" s="103">
        <f t="shared" si="0"/>
        <v>0</v>
      </c>
      <c r="I21" s="100"/>
      <c r="J21" s="101">
        <f>I21*Тарифы!D16*$C$4</f>
        <v>0</v>
      </c>
      <c r="K21" s="100"/>
      <c r="L21" s="101">
        <f>K21*Тарифы!E16*$C$4</f>
        <v>0</v>
      </c>
      <c r="M21" s="102">
        <f t="shared" si="1"/>
        <v>0</v>
      </c>
      <c r="N21" s="103">
        <f t="shared" si="1"/>
        <v>0</v>
      </c>
      <c r="O21" s="102">
        <f t="shared" si="2"/>
        <v>0</v>
      </c>
      <c r="P21" s="103">
        <f t="shared" si="2"/>
        <v>0</v>
      </c>
      <c r="Q21" s="107">
        <v>1176</v>
      </c>
      <c r="R21" s="101">
        <f>Q21*Тарифы!F16*$C$4</f>
        <v>493296.72000000003</v>
      </c>
      <c r="S21" s="107"/>
      <c r="T21" s="101">
        <f>S21*Тарифы!G16*$C$4</f>
        <v>0</v>
      </c>
      <c r="U21" s="105">
        <f t="shared" si="3"/>
        <v>1176</v>
      </c>
      <c r="V21" s="106">
        <f t="shared" si="3"/>
        <v>493296.72000000003</v>
      </c>
      <c r="W21" s="100"/>
      <c r="X21" s="101">
        <f>W21*Тарифы!H16*$C$4</f>
        <v>0</v>
      </c>
      <c r="Y21" s="100"/>
      <c r="Z21" s="101">
        <f>Y21*Тарифы!I16*$C$4</f>
        <v>0</v>
      </c>
      <c r="AA21" s="102">
        <f t="shared" si="4"/>
        <v>0</v>
      </c>
      <c r="AB21" s="103">
        <f t="shared" si="4"/>
        <v>0</v>
      </c>
      <c r="AC21" s="106">
        <f t="shared" si="5"/>
        <v>493296.72000000003</v>
      </c>
    </row>
    <row r="22" spans="1:29">
      <c r="A22" s="96">
        <v>14</v>
      </c>
      <c r="B22" s="97" t="s">
        <v>81</v>
      </c>
      <c r="C22" s="98"/>
      <c r="D22" s="99">
        <f>C22*Тарифы!B17*$C$4</f>
        <v>0</v>
      </c>
      <c r="E22" s="100"/>
      <c r="F22" s="101">
        <f>E22*Тарифы!C17*$C$4</f>
        <v>0</v>
      </c>
      <c r="G22" s="102">
        <f t="shared" si="0"/>
        <v>0</v>
      </c>
      <c r="H22" s="103">
        <f t="shared" si="0"/>
        <v>0</v>
      </c>
      <c r="I22" s="100"/>
      <c r="J22" s="101">
        <f>I22*Тарифы!D17*$C$4</f>
        <v>0</v>
      </c>
      <c r="K22" s="100"/>
      <c r="L22" s="101">
        <f>K22*Тарифы!E17*$C$4</f>
        <v>0</v>
      </c>
      <c r="M22" s="102">
        <f t="shared" si="1"/>
        <v>0</v>
      </c>
      <c r="N22" s="103">
        <f t="shared" si="1"/>
        <v>0</v>
      </c>
      <c r="O22" s="102">
        <f t="shared" si="2"/>
        <v>0</v>
      </c>
      <c r="P22" s="103">
        <f t="shared" si="2"/>
        <v>0</v>
      </c>
      <c r="Q22" s="107"/>
      <c r="R22" s="101">
        <f>Q22*Тарифы!F17*$C$4</f>
        <v>0</v>
      </c>
      <c r="S22" s="107"/>
      <c r="T22" s="101">
        <f>S22*Тарифы!G17*$C$4</f>
        <v>0</v>
      </c>
      <c r="U22" s="105">
        <f t="shared" si="3"/>
        <v>0</v>
      </c>
      <c r="V22" s="106">
        <f t="shared" si="3"/>
        <v>0</v>
      </c>
      <c r="W22" s="100"/>
      <c r="X22" s="101">
        <f>W22*Тарифы!H17*$C$4</f>
        <v>0</v>
      </c>
      <c r="Y22" s="100"/>
      <c r="Z22" s="101">
        <f>Y22*Тарифы!I17*$C$4</f>
        <v>0</v>
      </c>
      <c r="AA22" s="102">
        <f t="shared" si="4"/>
        <v>0</v>
      </c>
      <c r="AB22" s="103">
        <f t="shared" si="4"/>
        <v>0</v>
      </c>
      <c r="AC22" s="106">
        <f t="shared" si="5"/>
        <v>0</v>
      </c>
    </row>
    <row r="23" spans="1:29" ht="31.5">
      <c r="A23" s="96">
        <v>15</v>
      </c>
      <c r="B23" s="97" t="s">
        <v>82</v>
      </c>
      <c r="C23" s="98"/>
      <c r="D23" s="99">
        <f>C23*Тарифы!B18*$C$4</f>
        <v>0</v>
      </c>
      <c r="E23" s="100"/>
      <c r="F23" s="101">
        <f>E23*Тарифы!C18*$C$4</f>
        <v>0</v>
      </c>
      <c r="G23" s="102">
        <f t="shared" si="0"/>
        <v>0</v>
      </c>
      <c r="H23" s="103">
        <f t="shared" si="0"/>
        <v>0</v>
      </c>
      <c r="I23" s="100"/>
      <c r="J23" s="101">
        <f>I23*Тарифы!D18*$C$4</f>
        <v>0</v>
      </c>
      <c r="K23" s="100"/>
      <c r="L23" s="101">
        <f>K23*Тарифы!E18*$C$4</f>
        <v>0</v>
      </c>
      <c r="M23" s="102">
        <f t="shared" si="1"/>
        <v>0</v>
      </c>
      <c r="N23" s="103">
        <f t="shared" si="1"/>
        <v>0</v>
      </c>
      <c r="O23" s="102">
        <f t="shared" si="2"/>
        <v>0</v>
      </c>
      <c r="P23" s="103">
        <f t="shared" si="2"/>
        <v>0</v>
      </c>
      <c r="Q23" s="107"/>
      <c r="R23" s="101">
        <f>Q23*Тарифы!F18*$C$4</f>
        <v>0</v>
      </c>
      <c r="S23" s="107"/>
      <c r="T23" s="101">
        <f>S23*Тарифы!G18*$C$4</f>
        <v>0</v>
      </c>
      <c r="U23" s="105">
        <f t="shared" si="3"/>
        <v>0</v>
      </c>
      <c r="V23" s="106">
        <f t="shared" si="3"/>
        <v>0</v>
      </c>
      <c r="W23" s="100"/>
      <c r="X23" s="101">
        <f>W23*Тарифы!H18*$C$4</f>
        <v>0</v>
      </c>
      <c r="Y23" s="100"/>
      <c r="Z23" s="101">
        <f>Y23*Тарифы!I18*$C$4</f>
        <v>0</v>
      </c>
      <c r="AA23" s="102">
        <f t="shared" si="4"/>
        <v>0</v>
      </c>
      <c r="AB23" s="103">
        <f t="shared" si="4"/>
        <v>0</v>
      </c>
      <c r="AC23" s="106">
        <f t="shared" si="5"/>
        <v>0</v>
      </c>
    </row>
    <row r="24" spans="1:29">
      <c r="A24" s="96">
        <v>16</v>
      </c>
      <c r="B24" s="97" t="s">
        <v>83</v>
      </c>
      <c r="C24" s="98"/>
      <c r="D24" s="99">
        <f>C24*Тарифы!B19*$C$4</f>
        <v>0</v>
      </c>
      <c r="E24" s="100"/>
      <c r="F24" s="101">
        <f>E24*Тарифы!C19*$C$4</f>
        <v>0</v>
      </c>
      <c r="G24" s="102">
        <f t="shared" si="0"/>
        <v>0</v>
      </c>
      <c r="H24" s="103">
        <f t="shared" si="0"/>
        <v>0</v>
      </c>
      <c r="I24" s="100"/>
      <c r="J24" s="101">
        <f>I24*Тарифы!D19*$C$4</f>
        <v>0</v>
      </c>
      <c r="K24" s="100"/>
      <c r="L24" s="101">
        <f>K24*Тарифы!E19*$C$4</f>
        <v>0</v>
      </c>
      <c r="M24" s="102">
        <f t="shared" si="1"/>
        <v>0</v>
      </c>
      <c r="N24" s="103">
        <f t="shared" si="1"/>
        <v>0</v>
      </c>
      <c r="O24" s="102">
        <f t="shared" si="2"/>
        <v>0</v>
      </c>
      <c r="P24" s="103">
        <f t="shared" si="2"/>
        <v>0</v>
      </c>
      <c r="Q24" s="107"/>
      <c r="R24" s="101">
        <f>Q24*Тарифы!F19*$C$4</f>
        <v>0</v>
      </c>
      <c r="S24" s="107"/>
      <c r="T24" s="101">
        <f>S24*Тарифы!G19*$C$4</f>
        <v>0</v>
      </c>
      <c r="U24" s="105">
        <f t="shared" si="3"/>
        <v>0</v>
      </c>
      <c r="V24" s="106">
        <f t="shared" si="3"/>
        <v>0</v>
      </c>
      <c r="W24" s="100"/>
      <c r="X24" s="101">
        <f>W24*Тарифы!H19*$C$4</f>
        <v>0</v>
      </c>
      <c r="Y24" s="100"/>
      <c r="Z24" s="101">
        <f>Y24*Тарифы!I19*$C$4</f>
        <v>0</v>
      </c>
      <c r="AA24" s="102">
        <f t="shared" si="4"/>
        <v>0</v>
      </c>
      <c r="AB24" s="103">
        <f t="shared" si="4"/>
        <v>0</v>
      </c>
      <c r="AC24" s="106">
        <f t="shared" si="5"/>
        <v>0</v>
      </c>
    </row>
    <row r="25" spans="1:29">
      <c r="A25" s="96">
        <v>17</v>
      </c>
      <c r="B25" s="97" t="s">
        <v>84</v>
      </c>
      <c r="C25" s="98"/>
      <c r="D25" s="99">
        <f>C25*Тарифы!B20*$C$4</f>
        <v>0</v>
      </c>
      <c r="E25" s="100"/>
      <c r="F25" s="101">
        <f>E25*Тарифы!C20*$C$4</f>
        <v>0</v>
      </c>
      <c r="G25" s="102">
        <f t="shared" si="0"/>
        <v>0</v>
      </c>
      <c r="H25" s="103">
        <f t="shared" si="0"/>
        <v>0</v>
      </c>
      <c r="I25" s="100"/>
      <c r="J25" s="101">
        <f>I25*Тарифы!D20*$C$4</f>
        <v>0</v>
      </c>
      <c r="K25" s="100"/>
      <c r="L25" s="101">
        <f>K25*Тарифы!E20*$C$4</f>
        <v>0</v>
      </c>
      <c r="M25" s="102">
        <f t="shared" si="1"/>
        <v>0</v>
      </c>
      <c r="N25" s="103">
        <f t="shared" si="1"/>
        <v>0</v>
      </c>
      <c r="O25" s="102">
        <f t="shared" si="2"/>
        <v>0</v>
      </c>
      <c r="P25" s="103">
        <f t="shared" si="2"/>
        <v>0</v>
      </c>
      <c r="Q25" s="107"/>
      <c r="R25" s="101">
        <f>Q25*Тарифы!F20*$C$4</f>
        <v>0</v>
      </c>
      <c r="S25" s="107"/>
      <c r="T25" s="101">
        <f>S25*Тарифы!G20*$C$4</f>
        <v>0</v>
      </c>
      <c r="U25" s="105">
        <f t="shared" si="3"/>
        <v>0</v>
      </c>
      <c r="V25" s="106">
        <f t="shared" si="3"/>
        <v>0</v>
      </c>
      <c r="W25" s="100"/>
      <c r="X25" s="101">
        <f>W25*Тарифы!H20*$C$4</f>
        <v>0</v>
      </c>
      <c r="Y25" s="100"/>
      <c r="Z25" s="101">
        <f>Y25*Тарифы!I20*$C$4</f>
        <v>0</v>
      </c>
      <c r="AA25" s="102">
        <f t="shared" si="4"/>
        <v>0</v>
      </c>
      <c r="AB25" s="103">
        <f t="shared" si="4"/>
        <v>0</v>
      </c>
      <c r="AC25" s="106">
        <f t="shared" si="5"/>
        <v>0</v>
      </c>
    </row>
    <row r="26" spans="1:29">
      <c r="A26" s="96">
        <v>18</v>
      </c>
      <c r="B26" s="97" t="s">
        <v>85</v>
      </c>
      <c r="C26" s="98"/>
      <c r="D26" s="99">
        <f>C26*Тарифы!B21*$C$4</f>
        <v>0</v>
      </c>
      <c r="E26" s="100"/>
      <c r="F26" s="101">
        <f>E26*Тарифы!C21*$C$4</f>
        <v>0</v>
      </c>
      <c r="G26" s="102">
        <f t="shared" si="0"/>
        <v>0</v>
      </c>
      <c r="H26" s="103">
        <f t="shared" si="0"/>
        <v>0</v>
      </c>
      <c r="I26" s="100"/>
      <c r="J26" s="101">
        <f>I26*Тарифы!D21*$C$4</f>
        <v>0</v>
      </c>
      <c r="K26" s="100"/>
      <c r="L26" s="101">
        <f>K26*Тарифы!E21*$C$4</f>
        <v>0</v>
      </c>
      <c r="M26" s="102">
        <f t="shared" si="1"/>
        <v>0</v>
      </c>
      <c r="N26" s="103">
        <f t="shared" si="1"/>
        <v>0</v>
      </c>
      <c r="O26" s="102">
        <f t="shared" si="2"/>
        <v>0</v>
      </c>
      <c r="P26" s="103">
        <f t="shared" si="2"/>
        <v>0</v>
      </c>
      <c r="Q26" s="107"/>
      <c r="R26" s="101">
        <f>Q26*Тарифы!F21*$C$4</f>
        <v>0</v>
      </c>
      <c r="S26" s="107"/>
      <c r="T26" s="101">
        <f>S26*Тарифы!G21*$C$4</f>
        <v>0</v>
      </c>
      <c r="U26" s="105">
        <f t="shared" si="3"/>
        <v>0</v>
      </c>
      <c r="V26" s="106">
        <f t="shared" si="3"/>
        <v>0</v>
      </c>
      <c r="W26" s="100"/>
      <c r="X26" s="101">
        <f>W26*Тарифы!H21*$C$4</f>
        <v>0</v>
      </c>
      <c r="Y26" s="100"/>
      <c r="Z26" s="101">
        <f>Y26*Тарифы!I21*$C$4</f>
        <v>0</v>
      </c>
      <c r="AA26" s="102">
        <f t="shared" si="4"/>
        <v>0</v>
      </c>
      <c r="AB26" s="103">
        <f t="shared" si="4"/>
        <v>0</v>
      </c>
      <c r="AC26" s="106">
        <f t="shared" si="5"/>
        <v>0</v>
      </c>
    </row>
    <row r="27" spans="1:29" ht="31.5">
      <c r="A27" s="96">
        <v>19</v>
      </c>
      <c r="B27" s="97" t="s">
        <v>86</v>
      </c>
      <c r="C27" s="98"/>
      <c r="D27" s="99">
        <f>C27*Тарифы!B22*$C$4</f>
        <v>0</v>
      </c>
      <c r="E27" s="100"/>
      <c r="F27" s="101">
        <f>E27*Тарифы!C22*$C$4</f>
        <v>0</v>
      </c>
      <c r="G27" s="102">
        <f t="shared" si="0"/>
        <v>0</v>
      </c>
      <c r="H27" s="103">
        <f t="shared" si="0"/>
        <v>0</v>
      </c>
      <c r="I27" s="100"/>
      <c r="J27" s="101">
        <f>I27*Тарифы!D22*$C$4</f>
        <v>0</v>
      </c>
      <c r="K27" s="100"/>
      <c r="L27" s="101">
        <f>K27*Тарифы!E22*$C$4</f>
        <v>0</v>
      </c>
      <c r="M27" s="102">
        <f t="shared" si="1"/>
        <v>0</v>
      </c>
      <c r="N27" s="103">
        <f t="shared" si="1"/>
        <v>0</v>
      </c>
      <c r="O27" s="102">
        <f t="shared" si="2"/>
        <v>0</v>
      </c>
      <c r="P27" s="103">
        <f t="shared" si="2"/>
        <v>0</v>
      </c>
      <c r="Q27" s="107">
        <v>336</v>
      </c>
      <c r="R27" s="101">
        <f>Q27*Тарифы!F22*$C$4</f>
        <v>185713.92000000001</v>
      </c>
      <c r="S27" s="107"/>
      <c r="T27" s="101">
        <f>S27*Тарифы!G22*$C$4</f>
        <v>0</v>
      </c>
      <c r="U27" s="105">
        <f t="shared" si="3"/>
        <v>336</v>
      </c>
      <c r="V27" s="106">
        <f t="shared" si="3"/>
        <v>185713.92000000001</v>
      </c>
      <c r="W27" s="100"/>
      <c r="X27" s="101">
        <f>W27*Тарифы!H22*$C$4</f>
        <v>0</v>
      </c>
      <c r="Y27" s="100"/>
      <c r="Z27" s="101">
        <f>Y27*Тарифы!I22*$C$4</f>
        <v>0</v>
      </c>
      <c r="AA27" s="102">
        <f t="shared" si="4"/>
        <v>0</v>
      </c>
      <c r="AB27" s="103">
        <f t="shared" si="4"/>
        <v>0</v>
      </c>
      <c r="AC27" s="106">
        <f t="shared" si="5"/>
        <v>185713.92000000001</v>
      </c>
    </row>
    <row r="28" spans="1:29" ht="31.5">
      <c r="A28" s="96">
        <v>20</v>
      </c>
      <c r="B28" s="97" t="s">
        <v>87</v>
      </c>
      <c r="C28" s="100"/>
      <c r="D28" s="99">
        <f>C28*Тарифы!B23*$C$4</f>
        <v>0</v>
      </c>
      <c r="E28" s="100"/>
      <c r="F28" s="101">
        <f>E28*Тарифы!C23*$C$4</f>
        <v>0</v>
      </c>
      <c r="G28" s="102">
        <f t="shared" si="0"/>
        <v>0</v>
      </c>
      <c r="H28" s="103">
        <f t="shared" si="0"/>
        <v>0</v>
      </c>
      <c r="I28" s="100"/>
      <c r="J28" s="101">
        <f>I28*Тарифы!D23*$C$4</f>
        <v>0</v>
      </c>
      <c r="K28" s="100"/>
      <c r="L28" s="101">
        <f>K28*Тарифы!E23*$C$4</f>
        <v>0</v>
      </c>
      <c r="M28" s="102">
        <f t="shared" si="1"/>
        <v>0</v>
      </c>
      <c r="N28" s="103">
        <f t="shared" si="1"/>
        <v>0</v>
      </c>
      <c r="O28" s="102">
        <f t="shared" si="2"/>
        <v>0</v>
      </c>
      <c r="P28" s="103">
        <f t="shared" si="2"/>
        <v>0</v>
      </c>
      <c r="Q28" s="107"/>
      <c r="R28" s="101">
        <f>Q28*Тарифы!F23*$C$4</f>
        <v>0</v>
      </c>
      <c r="S28" s="107"/>
      <c r="T28" s="101">
        <f>S28*Тарифы!G23*$C$4</f>
        <v>0</v>
      </c>
      <c r="U28" s="105">
        <f t="shared" si="3"/>
        <v>0</v>
      </c>
      <c r="V28" s="106">
        <f t="shared" si="3"/>
        <v>0</v>
      </c>
      <c r="W28" s="100"/>
      <c r="X28" s="101">
        <f>W28*Тарифы!H23*$C$4</f>
        <v>0</v>
      </c>
      <c r="Y28" s="100"/>
      <c r="Z28" s="101">
        <f>Y28*Тарифы!I23*$C$4</f>
        <v>0</v>
      </c>
      <c r="AA28" s="102">
        <f t="shared" si="4"/>
        <v>0</v>
      </c>
      <c r="AB28" s="103">
        <f t="shared" si="4"/>
        <v>0</v>
      </c>
      <c r="AC28" s="106">
        <f t="shared" si="5"/>
        <v>0</v>
      </c>
    </row>
    <row r="29" spans="1:29">
      <c r="A29" s="96">
        <v>21</v>
      </c>
      <c r="B29" s="97" t="s">
        <v>88</v>
      </c>
      <c r="C29" s="100"/>
      <c r="D29" s="99">
        <f>C29*Тарифы!B24*$C$4</f>
        <v>0</v>
      </c>
      <c r="E29" s="100"/>
      <c r="F29" s="101">
        <f>E29*Тарифы!C24*$C$4</f>
        <v>0</v>
      </c>
      <c r="G29" s="102">
        <f t="shared" si="0"/>
        <v>0</v>
      </c>
      <c r="H29" s="103">
        <f t="shared" si="0"/>
        <v>0</v>
      </c>
      <c r="I29" s="100"/>
      <c r="J29" s="101">
        <f>I29*Тарифы!D24*$C$4</f>
        <v>0</v>
      </c>
      <c r="K29" s="100"/>
      <c r="L29" s="101">
        <f>K29*Тарифы!E24*$C$4</f>
        <v>0</v>
      </c>
      <c r="M29" s="102">
        <f t="shared" si="1"/>
        <v>0</v>
      </c>
      <c r="N29" s="103">
        <f t="shared" si="1"/>
        <v>0</v>
      </c>
      <c r="O29" s="102">
        <f t="shared" si="2"/>
        <v>0</v>
      </c>
      <c r="P29" s="103">
        <f t="shared" si="2"/>
        <v>0</v>
      </c>
      <c r="Q29" s="107"/>
      <c r="R29" s="101">
        <f>Q29*Тарифы!F24*$C$4</f>
        <v>0</v>
      </c>
      <c r="S29" s="107"/>
      <c r="T29" s="101">
        <f>S29*Тарифы!G24*$C$4</f>
        <v>0</v>
      </c>
      <c r="U29" s="105">
        <f t="shared" si="3"/>
        <v>0</v>
      </c>
      <c r="V29" s="106">
        <f t="shared" si="3"/>
        <v>0</v>
      </c>
      <c r="W29" s="100"/>
      <c r="X29" s="101">
        <f>W29*Тарифы!H24*$C$4</f>
        <v>0</v>
      </c>
      <c r="Y29" s="100"/>
      <c r="Z29" s="101">
        <f>Y29*Тарифы!I24*$C$4</f>
        <v>0</v>
      </c>
      <c r="AA29" s="102">
        <f t="shared" si="4"/>
        <v>0</v>
      </c>
      <c r="AB29" s="103">
        <f t="shared" si="4"/>
        <v>0</v>
      </c>
      <c r="AC29" s="106">
        <f t="shared" si="5"/>
        <v>0</v>
      </c>
    </row>
    <row r="30" spans="1:29">
      <c r="A30" s="96">
        <v>22</v>
      </c>
      <c r="B30" s="97" t="s">
        <v>89</v>
      </c>
      <c r="C30" s="100"/>
      <c r="D30" s="99">
        <f>C30*Тарифы!B25*$C$4</f>
        <v>0</v>
      </c>
      <c r="E30" s="100"/>
      <c r="F30" s="101">
        <f>E30*Тарифы!C25*$C$4</f>
        <v>0</v>
      </c>
      <c r="G30" s="102">
        <f t="shared" si="0"/>
        <v>0</v>
      </c>
      <c r="H30" s="103">
        <f t="shared" si="0"/>
        <v>0</v>
      </c>
      <c r="I30" s="100"/>
      <c r="J30" s="101">
        <f>I30*Тарифы!D25*$C$4</f>
        <v>0</v>
      </c>
      <c r="K30" s="100"/>
      <c r="L30" s="101">
        <f>K30*Тарифы!E25*$C$4</f>
        <v>0</v>
      </c>
      <c r="M30" s="102">
        <f t="shared" si="1"/>
        <v>0</v>
      </c>
      <c r="N30" s="103">
        <f t="shared" si="1"/>
        <v>0</v>
      </c>
      <c r="O30" s="102">
        <f t="shared" si="2"/>
        <v>0</v>
      </c>
      <c r="P30" s="103">
        <f t="shared" si="2"/>
        <v>0</v>
      </c>
      <c r="Q30" s="100"/>
      <c r="R30" s="101">
        <f>Q30*Тарифы!F25*$C$4</f>
        <v>0</v>
      </c>
      <c r="S30" s="100"/>
      <c r="T30" s="101">
        <f>S30*Тарифы!G25*$C$4</f>
        <v>0</v>
      </c>
      <c r="U30" s="105">
        <f t="shared" si="3"/>
        <v>0</v>
      </c>
      <c r="V30" s="106">
        <f t="shared" si="3"/>
        <v>0</v>
      </c>
      <c r="W30" s="100"/>
      <c r="X30" s="101">
        <f>W30*Тарифы!H25*$C$4</f>
        <v>0</v>
      </c>
      <c r="Y30" s="100"/>
      <c r="Z30" s="101">
        <f>Y30*Тарифы!I25*$C$4</f>
        <v>0</v>
      </c>
      <c r="AA30" s="102">
        <f t="shared" si="4"/>
        <v>0</v>
      </c>
      <c r="AB30" s="103">
        <f t="shared" si="4"/>
        <v>0</v>
      </c>
      <c r="AC30" s="106">
        <f t="shared" si="5"/>
        <v>0</v>
      </c>
    </row>
    <row r="31" spans="1:29" ht="31.5">
      <c r="A31" s="96">
        <v>23</v>
      </c>
      <c r="B31" s="97" t="s">
        <v>90</v>
      </c>
      <c r="C31" s="100"/>
      <c r="D31" s="99">
        <f>C31*Тарифы!B26*$C$4</f>
        <v>0</v>
      </c>
      <c r="E31" s="100"/>
      <c r="F31" s="101">
        <f>E31*Тарифы!C26*$C$4</f>
        <v>0</v>
      </c>
      <c r="G31" s="102">
        <f t="shared" si="0"/>
        <v>0</v>
      </c>
      <c r="H31" s="103">
        <f t="shared" si="0"/>
        <v>0</v>
      </c>
      <c r="I31" s="100"/>
      <c r="J31" s="101">
        <f>I31*Тарифы!D26*$C$4</f>
        <v>0</v>
      </c>
      <c r="K31" s="100"/>
      <c r="L31" s="101">
        <f>K31*Тарифы!E26*$C$4</f>
        <v>0</v>
      </c>
      <c r="M31" s="102">
        <f t="shared" si="1"/>
        <v>0</v>
      </c>
      <c r="N31" s="103">
        <f t="shared" si="1"/>
        <v>0</v>
      </c>
      <c r="O31" s="102">
        <f t="shared" si="2"/>
        <v>0</v>
      </c>
      <c r="P31" s="103">
        <f t="shared" si="2"/>
        <v>0</v>
      </c>
      <c r="Q31" s="100"/>
      <c r="R31" s="101">
        <f>Q31*Тарифы!F26*$C$4</f>
        <v>0</v>
      </c>
      <c r="S31" s="100"/>
      <c r="T31" s="101">
        <f>S31*Тарифы!G26*$C$4</f>
        <v>0</v>
      </c>
      <c r="U31" s="105">
        <f t="shared" si="3"/>
        <v>0</v>
      </c>
      <c r="V31" s="106">
        <f t="shared" si="3"/>
        <v>0</v>
      </c>
      <c r="W31" s="100"/>
      <c r="X31" s="101">
        <f>W31*Тарифы!H26*$C$4</f>
        <v>0</v>
      </c>
      <c r="Y31" s="100"/>
      <c r="Z31" s="101">
        <f>Y31*Тарифы!I26*$C$4</f>
        <v>0</v>
      </c>
      <c r="AA31" s="102">
        <f t="shared" si="4"/>
        <v>0</v>
      </c>
      <c r="AB31" s="103">
        <f t="shared" si="4"/>
        <v>0</v>
      </c>
      <c r="AC31" s="106">
        <f t="shared" si="5"/>
        <v>0</v>
      </c>
    </row>
    <row r="32" spans="1:29" ht="31.5">
      <c r="A32" s="96">
        <v>24</v>
      </c>
      <c r="B32" s="97" t="s">
        <v>91</v>
      </c>
      <c r="C32" s="100"/>
      <c r="D32" s="99">
        <f>C32*Тарифы!B27*$C$4</f>
        <v>0</v>
      </c>
      <c r="E32" s="100"/>
      <c r="F32" s="101">
        <f>E32*Тарифы!C27*$C$4</f>
        <v>0</v>
      </c>
      <c r="G32" s="102">
        <f t="shared" si="0"/>
        <v>0</v>
      </c>
      <c r="H32" s="103">
        <f t="shared" si="0"/>
        <v>0</v>
      </c>
      <c r="I32" s="100"/>
      <c r="J32" s="101">
        <f>I32*Тарифы!D27*$C$4</f>
        <v>0</v>
      </c>
      <c r="K32" s="100"/>
      <c r="L32" s="101">
        <f>K32*Тарифы!E27*$C$4</f>
        <v>0</v>
      </c>
      <c r="M32" s="102">
        <f t="shared" si="1"/>
        <v>0</v>
      </c>
      <c r="N32" s="103">
        <f t="shared" si="1"/>
        <v>0</v>
      </c>
      <c r="O32" s="102">
        <f t="shared" si="2"/>
        <v>0</v>
      </c>
      <c r="P32" s="103">
        <f t="shared" si="2"/>
        <v>0</v>
      </c>
      <c r="Q32" s="100"/>
      <c r="R32" s="101">
        <f>Q32*Тарифы!F27*$C$4</f>
        <v>0</v>
      </c>
      <c r="S32" s="100"/>
      <c r="T32" s="101">
        <f>S32*Тарифы!G27*$C$4</f>
        <v>0</v>
      </c>
      <c r="U32" s="105">
        <f t="shared" si="3"/>
        <v>0</v>
      </c>
      <c r="V32" s="106">
        <f t="shared" si="3"/>
        <v>0</v>
      </c>
      <c r="W32" s="100"/>
      <c r="X32" s="101">
        <f>W32*Тарифы!H27*$C$4</f>
        <v>0</v>
      </c>
      <c r="Y32" s="100"/>
      <c r="Z32" s="101">
        <f>Y32*Тарифы!I27*$C$4</f>
        <v>0</v>
      </c>
      <c r="AA32" s="102">
        <f t="shared" si="4"/>
        <v>0</v>
      </c>
      <c r="AB32" s="103">
        <f t="shared" si="4"/>
        <v>0</v>
      </c>
      <c r="AC32" s="106">
        <f t="shared" si="5"/>
        <v>0</v>
      </c>
    </row>
    <row r="33" spans="1:29" s="31" customFormat="1">
      <c r="A33" s="108"/>
      <c r="B33" s="109" t="s">
        <v>107</v>
      </c>
      <c r="C33" s="102">
        <f t="shared" ref="C33:AC33" si="6">SUM(C9:C32)</f>
        <v>0</v>
      </c>
      <c r="D33" s="103">
        <f t="shared" si="6"/>
        <v>0</v>
      </c>
      <c r="E33" s="102">
        <f t="shared" si="6"/>
        <v>0</v>
      </c>
      <c r="F33" s="103">
        <f t="shared" si="6"/>
        <v>0</v>
      </c>
      <c r="G33" s="102">
        <f t="shared" si="6"/>
        <v>0</v>
      </c>
      <c r="H33" s="103">
        <f t="shared" si="6"/>
        <v>0</v>
      </c>
      <c r="I33" s="102">
        <f t="shared" si="6"/>
        <v>0</v>
      </c>
      <c r="J33" s="103">
        <f t="shared" si="6"/>
        <v>0</v>
      </c>
      <c r="K33" s="102">
        <f t="shared" si="6"/>
        <v>0</v>
      </c>
      <c r="L33" s="103">
        <f t="shared" si="6"/>
        <v>0</v>
      </c>
      <c r="M33" s="102">
        <f t="shared" si="6"/>
        <v>0</v>
      </c>
      <c r="N33" s="103">
        <f t="shared" si="6"/>
        <v>0</v>
      </c>
      <c r="O33" s="102">
        <f t="shared" si="6"/>
        <v>0</v>
      </c>
      <c r="P33" s="103">
        <f t="shared" si="6"/>
        <v>0</v>
      </c>
      <c r="Q33" s="105">
        <f t="shared" si="6"/>
        <v>3507</v>
      </c>
      <c r="R33" s="106">
        <f t="shared" si="6"/>
        <v>1679864.3399999999</v>
      </c>
      <c r="S33" s="105">
        <f t="shared" si="6"/>
        <v>0</v>
      </c>
      <c r="T33" s="106">
        <f t="shared" si="6"/>
        <v>0</v>
      </c>
      <c r="U33" s="105">
        <f t="shared" si="6"/>
        <v>3507</v>
      </c>
      <c r="V33" s="106">
        <f t="shared" si="6"/>
        <v>1679864.3399999999</v>
      </c>
      <c r="W33" s="102">
        <f t="shared" si="6"/>
        <v>0</v>
      </c>
      <c r="X33" s="103">
        <f t="shared" si="6"/>
        <v>0</v>
      </c>
      <c r="Y33" s="102">
        <f t="shared" si="6"/>
        <v>0</v>
      </c>
      <c r="Z33" s="103">
        <f t="shared" si="6"/>
        <v>0</v>
      </c>
      <c r="AA33" s="102">
        <f t="shared" si="6"/>
        <v>0</v>
      </c>
      <c r="AB33" s="103">
        <f t="shared" si="6"/>
        <v>0</v>
      </c>
      <c r="AC33" s="106">
        <f t="shared" si="6"/>
        <v>1679864.3399999999</v>
      </c>
    </row>
    <row r="36" spans="1:29">
      <c r="A36" s="89"/>
      <c r="B36" s="90"/>
      <c r="C36" s="91"/>
      <c r="D36" s="92"/>
      <c r="E36" s="91"/>
      <c r="F36" s="92"/>
      <c r="G36" s="91"/>
      <c r="H36" s="92"/>
      <c r="I36" s="91"/>
      <c r="J36" s="92"/>
      <c r="K36" s="91"/>
    </row>
    <row r="37" spans="1:29" s="31" customFormat="1">
      <c r="A37" s="130" t="s">
        <v>111</v>
      </c>
      <c r="B37" s="130"/>
      <c r="C37" s="130"/>
      <c r="D37" s="130"/>
      <c r="E37" s="130"/>
      <c r="F37" s="27">
        <f>F2</f>
        <v>150003</v>
      </c>
      <c r="G37" s="131" t="str">
        <f>VLOOKUP(F37,Списки!$A$1:$B$68,2,0)</f>
        <v>ГБУЗ "КБСП"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>
      <c r="A38" s="59"/>
      <c r="B38" s="59"/>
      <c r="C38" s="59"/>
      <c r="D38" s="59"/>
      <c r="E38" s="59"/>
      <c r="F38" s="28"/>
      <c r="G38" s="59"/>
      <c r="H38" s="59"/>
      <c r="I38" s="59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89"/>
      <c r="B39" s="93" t="s">
        <v>113</v>
      </c>
      <c r="C39" s="94">
        <f>VLOOKUP(F37,Списки!$A$1:$C$68,3,0)</f>
        <v>1</v>
      </c>
      <c r="D39" s="95"/>
      <c r="E39" s="91"/>
      <c r="F39" s="92"/>
      <c r="G39" s="91"/>
      <c r="H39" s="92"/>
      <c r="I39" s="91"/>
      <c r="J39" s="92"/>
      <c r="K39" s="91"/>
    </row>
    <row r="40" spans="1:29" s="70" customFormat="1" ht="15" customHeight="1">
      <c r="A40" s="140" t="s">
        <v>94</v>
      </c>
      <c r="B40" s="141" t="s">
        <v>92</v>
      </c>
      <c r="C40" s="142" t="s">
        <v>99</v>
      </c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5"/>
      <c r="Q40" s="140" t="s">
        <v>96</v>
      </c>
      <c r="R40" s="140"/>
      <c r="S40" s="140"/>
      <c r="T40" s="140"/>
      <c r="U40" s="140"/>
      <c r="V40" s="140"/>
      <c r="W40" s="165" t="s">
        <v>97</v>
      </c>
      <c r="X40" s="165"/>
      <c r="Y40" s="165"/>
      <c r="Z40" s="165"/>
      <c r="AA40" s="165"/>
      <c r="AB40" s="165"/>
      <c r="AC40" s="161" t="s">
        <v>106</v>
      </c>
    </row>
    <row r="41" spans="1:29" s="70" customFormat="1" ht="15" customHeight="1">
      <c r="A41" s="140"/>
      <c r="B41" s="141"/>
      <c r="C41" s="148" t="s">
        <v>95</v>
      </c>
      <c r="D41" s="148"/>
      <c r="E41" s="148"/>
      <c r="F41" s="148"/>
      <c r="G41" s="148"/>
      <c r="H41" s="148"/>
      <c r="I41" s="167" t="s">
        <v>110</v>
      </c>
      <c r="J41" s="167"/>
      <c r="K41" s="167"/>
      <c r="L41" s="167"/>
      <c r="M41" s="167"/>
      <c r="N41" s="167"/>
      <c r="O41" s="168" t="s">
        <v>100</v>
      </c>
      <c r="P41" s="155"/>
      <c r="Q41" s="140"/>
      <c r="R41" s="140"/>
      <c r="S41" s="140"/>
      <c r="T41" s="140"/>
      <c r="U41" s="140"/>
      <c r="V41" s="140"/>
      <c r="W41" s="165"/>
      <c r="X41" s="165"/>
      <c r="Y41" s="165"/>
      <c r="Z41" s="165"/>
      <c r="AA41" s="165"/>
      <c r="AB41" s="165"/>
      <c r="AC41" s="162"/>
    </row>
    <row r="42" spans="1:29" s="70" customFormat="1">
      <c r="A42" s="140"/>
      <c r="B42" s="141"/>
      <c r="C42" s="158" t="s">
        <v>101</v>
      </c>
      <c r="D42" s="146" t="s">
        <v>102</v>
      </c>
      <c r="E42" s="158" t="s">
        <v>103</v>
      </c>
      <c r="F42" s="146" t="s">
        <v>104</v>
      </c>
      <c r="G42" s="148" t="s">
        <v>100</v>
      </c>
      <c r="H42" s="148"/>
      <c r="I42" s="158" t="s">
        <v>101</v>
      </c>
      <c r="J42" s="146" t="s">
        <v>102</v>
      </c>
      <c r="K42" s="158" t="s">
        <v>103</v>
      </c>
      <c r="L42" s="146" t="s">
        <v>104</v>
      </c>
      <c r="M42" s="148" t="s">
        <v>100</v>
      </c>
      <c r="N42" s="148"/>
      <c r="O42" s="169"/>
      <c r="P42" s="157"/>
      <c r="Q42" s="159" t="s">
        <v>101</v>
      </c>
      <c r="R42" s="160" t="s">
        <v>102</v>
      </c>
      <c r="S42" s="159" t="s">
        <v>103</v>
      </c>
      <c r="T42" s="160" t="s">
        <v>104</v>
      </c>
      <c r="U42" s="140" t="s">
        <v>100</v>
      </c>
      <c r="V42" s="140"/>
      <c r="W42" s="158" t="s">
        <v>101</v>
      </c>
      <c r="X42" s="146" t="s">
        <v>102</v>
      </c>
      <c r="Y42" s="158" t="s">
        <v>103</v>
      </c>
      <c r="Z42" s="146" t="s">
        <v>104</v>
      </c>
      <c r="AA42" s="165" t="s">
        <v>100</v>
      </c>
      <c r="AB42" s="165"/>
      <c r="AC42" s="163"/>
    </row>
    <row r="43" spans="1:29" s="75" customFormat="1">
      <c r="A43" s="140"/>
      <c r="B43" s="141"/>
      <c r="C43" s="158"/>
      <c r="D43" s="146"/>
      <c r="E43" s="158"/>
      <c r="F43" s="146"/>
      <c r="G43" s="71" t="s">
        <v>105</v>
      </c>
      <c r="H43" s="72" t="s">
        <v>98</v>
      </c>
      <c r="I43" s="158"/>
      <c r="J43" s="146"/>
      <c r="K43" s="158"/>
      <c r="L43" s="146"/>
      <c r="M43" s="71" t="s">
        <v>105</v>
      </c>
      <c r="N43" s="72" t="s">
        <v>98</v>
      </c>
      <c r="O43" s="71" t="s">
        <v>105</v>
      </c>
      <c r="P43" s="72" t="s">
        <v>98</v>
      </c>
      <c r="Q43" s="159"/>
      <c r="R43" s="160"/>
      <c r="S43" s="159"/>
      <c r="T43" s="160"/>
      <c r="U43" s="73" t="s">
        <v>105</v>
      </c>
      <c r="V43" s="74" t="s">
        <v>98</v>
      </c>
      <c r="W43" s="158"/>
      <c r="X43" s="146"/>
      <c r="Y43" s="158"/>
      <c r="Z43" s="146"/>
      <c r="AA43" s="71" t="s">
        <v>105</v>
      </c>
      <c r="AB43" s="72" t="s">
        <v>98</v>
      </c>
      <c r="AC43" s="74" t="s">
        <v>98</v>
      </c>
    </row>
    <row r="44" spans="1:29" ht="31.5">
      <c r="A44" s="96">
        <v>1</v>
      </c>
      <c r="B44" s="97" t="s">
        <v>68</v>
      </c>
      <c r="C44" s="98"/>
      <c r="D44" s="99">
        <f>C44*Тарифы!B4*$C$4</f>
        <v>0</v>
      </c>
      <c r="E44" s="100"/>
      <c r="F44" s="101">
        <f>E44*Тарифы!C4*$C$4</f>
        <v>0</v>
      </c>
      <c r="G44" s="102">
        <f>C44+E44</f>
        <v>0</v>
      </c>
      <c r="H44" s="103">
        <f>D44+F44</f>
        <v>0</v>
      </c>
      <c r="I44" s="100"/>
      <c r="J44" s="101">
        <f>I44*Тарифы!D4*$C$4</f>
        <v>0</v>
      </c>
      <c r="K44" s="100"/>
      <c r="L44" s="101">
        <f>K44*Тарифы!E4*$C$4</f>
        <v>0</v>
      </c>
      <c r="M44" s="102">
        <f>I44+K44</f>
        <v>0</v>
      </c>
      <c r="N44" s="103">
        <f>J44+L44</f>
        <v>0</v>
      </c>
      <c r="O44" s="102">
        <f>G44+M44</f>
        <v>0</v>
      </c>
      <c r="P44" s="103">
        <f>H44+N44</f>
        <v>0</v>
      </c>
      <c r="Q44" s="100"/>
      <c r="R44" s="101">
        <f>Q44*Тарифы!F4*$C$4</f>
        <v>0</v>
      </c>
      <c r="S44" s="100"/>
      <c r="T44" s="101">
        <f>S44*Тарифы!G4*$C$4</f>
        <v>0</v>
      </c>
      <c r="U44" s="105">
        <f>Q44+S44</f>
        <v>0</v>
      </c>
      <c r="V44" s="106">
        <f>R44+T44</f>
        <v>0</v>
      </c>
      <c r="W44" s="100"/>
      <c r="X44" s="101">
        <f>W44*Тарифы!H4*$C$4</f>
        <v>0</v>
      </c>
      <c r="Y44" s="100"/>
      <c r="Z44" s="101">
        <f>Y44*Тарифы!I4*$C$4</f>
        <v>0</v>
      </c>
      <c r="AA44" s="102">
        <f>W44+Y44</f>
        <v>0</v>
      </c>
      <c r="AB44" s="103">
        <f>X44+Z44</f>
        <v>0</v>
      </c>
      <c r="AC44" s="106">
        <f>P44+V44+AB44</f>
        <v>0</v>
      </c>
    </row>
    <row r="45" spans="1:29">
      <c r="A45" s="96">
        <v>2</v>
      </c>
      <c r="B45" s="97" t="s">
        <v>69</v>
      </c>
      <c r="C45" s="98"/>
      <c r="D45" s="99">
        <f>C45*Тарифы!B5*$C$4</f>
        <v>0</v>
      </c>
      <c r="E45" s="100"/>
      <c r="F45" s="101">
        <f>E45*Тарифы!C5*$C$4</f>
        <v>0</v>
      </c>
      <c r="G45" s="102">
        <f t="shared" ref="G45:H67" si="7">C45+E45</f>
        <v>0</v>
      </c>
      <c r="H45" s="103">
        <f t="shared" si="7"/>
        <v>0</v>
      </c>
      <c r="I45" s="100"/>
      <c r="J45" s="101">
        <f>I45*Тарифы!D5*$C$4</f>
        <v>0</v>
      </c>
      <c r="K45" s="100"/>
      <c r="L45" s="101">
        <f>K45*Тарифы!E5*$C$4</f>
        <v>0</v>
      </c>
      <c r="M45" s="102">
        <f t="shared" ref="M45:N67" si="8">I45+K45</f>
        <v>0</v>
      </c>
      <c r="N45" s="103">
        <f t="shared" si="8"/>
        <v>0</v>
      </c>
      <c r="O45" s="102">
        <f t="shared" ref="O45:P67" si="9">G45+M45</f>
        <v>0</v>
      </c>
      <c r="P45" s="103">
        <f t="shared" si="9"/>
        <v>0</v>
      </c>
      <c r="Q45" s="100"/>
      <c r="R45" s="101">
        <f>Q45*Тарифы!F5*$C$4</f>
        <v>0</v>
      </c>
      <c r="S45" s="100"/>
      <c r="T45" s="101">
        <f>S45*Тарифы!G5*$C$4</f>
        <v>0</v>
      </c>
      <c r="U45" s="105">
        <f t="shared" ref="U45:V67" si="10">Q45+S45</f>
        <v>0</v>
      </c>
      <c r="V45" s="106">
        <f t="shared" si="10"/>
        <v>0</v>
      </c>
      <c r="W45" s="100"/>
      <c r="X45" s="101">
        <f>W45*Тарифы!H5*$C$4</f>
        <v>0</v>
      </c>
      <c r="Y45" s="100"/>
      <c r="Z45" s="101">
        <f>Y45*Тарифы!I5*$C$4</f>
        <v>0</v>
      </c>
      <c r="AA45" s="102">
        <f t="shared" ref="AA45:AB67" si="11">W45+Y45</f>
        <v>0</v>
      </c>
      <c r="AB45" s="103">
        <f t="shared" si="11"/>
        <v>0</v>
      </c>
      <c r="AC45" s="106">
        <f t="shared" ref="AC45:AC67" si="12">P45+V45+AB45</f>
        <v>0</v>
      </c>
    </row>
    <row r="46" spans="1:29">
      <c r="A46" s="96">
        <v>3</v>
      </c>
      <c r="B46" s="97" t="s">
        <v>70</v>
      </c>
      <c r="C46" s="98"/>
      <c r="D46" s="99">
        <f>C46*Тарифы!B6*$C$4</f>
        <v>0</v>
      </c>
      <c r="E46" s="100"/>
      <c r="F46" s="101">
        <f>E46*Тарифы!C6*$C$4</f>
        <v>0</v>
      </c>
      <c r="G46" s="102">
        <f t="shared" si="7"/>
        <v>0</v>
      </c>
      <c r="H46" s="103">
        <f t="shared" si="7"/>
        <v>0</v>
      </c>
      <c r="I46" s="100"/>
      <c r="J46" s="101">
        <f>I46*Тарифы!D6*$C$4</f>
        <v>0</v>
      </c>
      <c r="K46" s="100"/>
      <c r="L46" s="101">
        <f>K46*Тарифы!E6*$C$4</f>
        <v>0</v>
      </c>
      <c r="M46" s="102">
        <f t="shared" si="8"/>
        <v>0</v>
      </c>
      <c r="N46" s="103">
        <f t="shared" si="8"/>
        <v>0</v>
      </c>
      <c r="O46" s="102">
        <f t="shared" si="9"/>
        <v>0</v>
      </c>
      <c r="P46" s="103">
        <f t="shared" si="9"/>
        <v>0</v>
      </c>
      <c r="Q46" s="100">
        <v>150</v>
      </c>
      <c r="R46" s="101">
        <f>Q46*Тарифы!F6*$C$4</f>
        <v>59100</v>
      </c>
      <c r="S46" s="100"/>
      <c r="T46" s="101">
        <f>S46*Тарифы!G6*$C$4</f>
        <v>0</v>
      </c>
      <c r="U46" s="105">
        <f t="shared" si="10"/>
        <v>150</v>
      </c>
      <c r="V46" s="106">
        <f t="shared" si="10"/>
        <v>59100</v>
      </c>
      <c r="W46" s="100"/>
      <c r="X46" s="101">
        <f>W46*Тарифы!H6*$C$4</f>
        <v>0</v>
      </c>
      <c r="Y46" s="100"/>
      <c r="Z46" s="101">
        <f>Y46*Тарифы!I6*$C$4</f>
        <v>0</v>
      </c>
      <c r="AA46" s="102">
        <f t="shared" si="11"/>
        <v>0</v>
      </c>
      <c r="AB46" s="103">
        <f t="shared" si="11"/>
        <v>0</v>
      </c>
      <c r="AC46" s="106">
        <f t="shared" si="12"/>
        <v>59100</v>
      </c>
    </row>
    <row r="47" spans="1:29">
      <c r="A47" s="96">
        <v>4</v>
      </c>
      <c r="B47" s="97" t="s">
        <v>71</v>
      </c>
      <c r="C47" s="98"/>
      <c r="D47" s="99">
        <f>C47*Тарифы!B7*$C$4</f>
        <v>0</v>
      </c>
      <c r="E47" s="100"/>
      <c r="F47" s="101">
        <f>E47*Тарифы!C7*$C$4</f>
        <v>0</v>
      </c>
      <c r="G47" s="102">
        <f t="shared" si="7"/>
        <v>0</v>
      </c>
      <c r="H47" s="103">
        <f t="shared" si="7"/>
        <v>0</v>
      </c>
      <c r="I47" s="100"/>
      <c r="J47" s="101">
        <f>I47*Тарифы!D7*$C$4</f>
        <v>0</v>
      </c>
      <c r="K47" s="100"/>
      <c r="L47" s="101">
        <f>K47*Тарифы!E7*$C$4</f>
        <v>0</v>
      </c>
      <c r="M47" s="102">
        <f t="shared" si="8"/>
        <v>0</v>
      </c>
      <c r="N47" s="103">
        <f t="shared" si="8"/>
        <v>0</v>
      </c>
      <c r="O47" s="102">
        <f t="shared" si="9"/>
        <v>0</v>
      </c>
      <c r="P47" s="103">
        <f t="shared" si="9"/>
        <v>0</v>
      </c>
      <c r="Q47" s="100"/>
      <c r="R47" s="101">
        <f>Q47*Тарифы!F7*$C$4</f>
        <v>0</v>
      </c>
      <c r="S47" s="100"/>
      <c r="T47" s="101">
        <f>S47*Тарифы!G7*$C$4</f>
        <v>0</v>
      </c>
      <c r="U47" s="105">
        <f t="shared" si="10"/>
        <v>0</v>
      </c>
      <c r="V47" s="106">
        <f t="shared" si="10"/>
        <v>0</v>
      </c>
      <c r="W47" s="100"/>
      <c r="X47" s="101">
        <f>W47*Тарифы!H7*$C$4</f>
        <v>0</v>
      </c>
      <c r="Y47" s="100"/>
      <c r="Z47" s="101">
        <f>Y47*Тарифы!I7*$C$4</f>
        <v>0</v>
      </c>
      <c r="AA47" s="102">
        <f t="shared" si="11"/>
        <v>0</v>
      </c>
      <c r="AB47" s="103">
        <f t="shared" si="11"/>
        <v>0</v>
      </c>
      <c r="AC47" s="106">
        <f t="shared" si="12"/>
        <v>0</v>
      </c>
    </row>
    <row r="48" spans="1:29">
      <c r="A48" s="96">
        <v>5</v>
      </c>
      <c r="B48" s="97" t="s">
        <v>72</v>
      </c>
      <c r="C48" s="98"/>
      <c r="D48" s="99">
        <f>C48*Тарифы!B8*$C$4</f>
        <v>0</v>
      </c>
      <c r="E48" s="100"/>
      <c r="F48" s="101">
        <f>E48*Тарифы!C8*$C$4</f>
        <v>0</v>
      </c>
      <c r="G48" s="102">
        <f t="shared" si="7"/>
        <v>0</v>
      </c>
      <c r="H48" s="103">
        <f t="shared" si="7"/>
        <v>0</v>
      </c>
      <c r="I48" s="100"/>
      <c r="J48" s="101">
        <f>I48*Тарифы!D8*$C$4</f>
        <v>0</v>
      </c>
      <c r="K48" s="100"/>
      <c r="L48" s="101">
        <f>K48*Тарифы!E8*$C$4</f>
        <v>0</v>
      </c>
      <c r="M48" s="102">
        <f t="shared" si="8"/>
        <v>0</v>
      </c>
      <c r="N48" s="103">
        <f t="shared" si="8"/>
        <v>0</v>
      </c>
      <c r="O48" s="102">
        <f t="shared" si="9"/>
        <v>0</v>
      </c>
      <c r="P48" s="103">
        <f t="shared" si="9"/>
        <v>0</v>
      </c>
      <c r="Q48" s="100"/>
      <c r="R48" s="101">
        <f>Q48*Тарифы!F8*$C$4</f>
        <v>0</v>
      </c>
      <c r="S48" s="100"/>
      <c r="T48" s="101">
        <f>S48*Тарифы!G8*$C$4</f>
        <v>0</v>
      </c>
      <c r="U48" s="105">
        <f t="shared" si="10"/>
        <v>0</v>
      </c>
      <c r="V48" s="106">
        <f t="shared" si="10"/>
        <v>0</v>
      </c>
      <c r="W48" s="100"/>
      <c r="X48" s="101">
        <f>W48*Тарифы!H8*$C$4</f>
        <v>0</v>
      </c>
      <c r="Y48" s="100"/>
      <c r="Z48" s="101">
        <f>Y48*Тарифы!I8*$C$4</f>
        <v>0</v>
      </c>
      <c r="AA48" s="102">
        <f t="shared" si="11"/>
        <v>0</v>
      </c>
      <c r="AB48" s="103">
        <f t="shared" si="11"/>
        <v>0</v>
      </c>
      <c r="AC48" s="106">
        <f t="shared" si="12"/>
        <v>0</v>
      </c>
    </row>
    <row r="49" spans="1:29">
      <c r="A49" s="96">
        <v>6</v>
      </c>
      <c r="B49" s="97" t="s">
        <v>73</v>
      </c>
      <c r="C49" s="98"/>
      <c r="D49" s="99">
        <f>C49*Тарифы!B9*$C$4</f>
        <v>0</v>
      </c>
      <c r="E49" s="100"/>
      <c r="F49" s="101">
        <f>E49*Тарифы!C9*$C$4</f>
        <v>0</v>
      </c>
      <c r="G49" s="102">
        <f t="shared" si="7"/>
        <v>0</v>
      </c>
      <c r="H49" s="103">
        <f t="shared" si="7"/>
        <v>0</v>
      </c>
      <c r="I49" s="100"/>
      <c r="J49" s="101">
        <f>I49*Тарифы!D9*$C$4</f>
        <v>0</v>
      </c>
      <c r="K49" s="100"/>
      <c r="L49" s="101">
        <f>K49*Тарифы!E9*$C$4</f>
        <v>0</v>
      </c>
      <c r="M49" s="102">
        <f t="shared" si="8"/>
        <v>0</v>
      </c>
      <c r="N49" s="103">
        <f t="shared" si="8"/>
        <v>0</v>
      </c>
      <c r="O49" s="102">
        <f t="shared" si="9"/>
        <v>0</v>
      </c>
      <c r="P49" s="103">
        <f t="shared" si="9"/>
        <v>0</v>
      </c>
      <c r="Q49" s="100"/>
      <c r="R49" s="101">
        <f>Q49*Тарифы!F9*$C$4</f>
        <v>0</v>
      </c>
      <c r="S49" s="100"/>
      <c r="T49" s="101">
        <f>S49*Тарифы!G9*$C$4</f>
        <v>0</v>
      </c>
      <c r="U49" s="105">
        <f t="shared" si="10"/>
        <v>0</v>
      </c>
      <c r="V49" s="106">
        <f t="shared" si="10"/>
        <v>0</v>
      </c>
      <c r="W49" s="100"/>
      <c r="X49" s="101">
        <f>W49*Тарифы!H9*$C$4</f>
        <v>0</v>
      </c>
      <c r="Y49" s="100"/>
      <c r="Z49" s="101">
        <f>Y49*Тарифы!I9*$C$4</f>
        <v>0</v>
      </c>
      <c r="AA49" s="102">
        <f t="shared" si="11"/>
        <v>0</v>
      </c>
      <c r="AB49" s="103">
        <f t="shared" si="11"/>
        <v>0</v>
      </c>
      <c r="AC49" s="106">
        <f t="shared" si="12"/>
        <v>0</v>
      </c>
    </row>
    <row r="50" spans="1:29">
      <c r="A50" s="96">
        <v>7</v>
      </c>
      <c r="B50" s="97" t="s">
        <v>74</v>
      </c>
      <c r="C50" s="98"/>
      <c r="D50" s="99">
        <f>C50*Тарифы!B10*$C$4</f>
        <v>0</v>
      </c>
      <c r="E50" s="100"/>
      <c r="F50" s="101">
        <f>E50*Тарифы!C10*$C$4</f>
        <v>0</v>
      </c>
      <c r="G50" s="102">
        <f t="shared" si="7"/>
        <v>0</v>
      </c>
      <c r="H50" s="103">
        <f t="shared" si="7"/>
        <v>0</v>
      </c>
      <c r="I50" s="100"/>
      <c r="J50" s="101">
        <f>I50*Тарифы!D10*$C$4</f>
        <v>0</v>
      </c>
      <c r="K50" s="100"/>
      <c r="L50" s="101">
        <f>K50*Тарифы!E10*$C$4</f>
        <v>0</v>
      </c>
      <c r="M50" s="102">
        <f t="shared" si="8"/>
        <v>0</v>
      </c>
      <c r="N50" s="103">
        <f t="shared" si="8"/>
        <v>0</v>
      </c>
      <c r="O50" s="102">
        <f t="shared" si="9"/>
        <v>0</v>
      </c>
      <c r="P50" s="103">
        <f t="shared" si="9"/>
        <v>0</v>
      </c>
      <c r="Q50" s="100"/>
      <c r="R50" s="101">
        <f>Q50*Тарифы!F10*$C$4</f>
        <v>0</v>
      </c>
      <c r="S50" s="100"/>
      <c r="T50" s="101">
        <f>S50*Тарифы!G10*$C$4</f>
        <v>0</v>
      </c>
      <c r="U50" s="105">
        <f t="shared" si="10"/>
        <v>0</v>
      </c>
      <c r="V50" s="106">
        <f t="shared" si="10"/>
        <v>0</v>
      </c>
      <c r="W50" s="100"/>
      <c r="X50" s="101">
        <f>W50*Тарифы!H10*$C$4</f>
        <v>0</v>
      </c>
      <c r="Y50" s="100"/>
      <c r="Z50" s="101">
        <f>Y50*Тарифы!I10*$C$4</f>
        <v>0</v>
      </c>
      <c r="AA50" s="102">
        <f t="shared" si="11"/>
        <v>0</v>
      </c>
      <c r="AB50" s="103">
        <f t="shared" si="11"/>
        <v>0</v>
      </c>
      <c r="AC50" s="106">
        <f t="shared" si="12"/>
        <v>0</v>
      </c>
    </row>
    <row r="51" spans="1:29">
      <c r="A51" s="96">
        <v>8</v>
      </c>
      <c r="B51" s="97" t="s">
        <v>75</v>
      </c>
      <c r="C51" s="98"/>
      <c r="D51" s="99">
        <f>C51*Тарифы!B11*$C$4</f>
        <v>0</v>
      </c>
      <c r="E51" s="100"/>
      <c r="F51" s="101">
        <f>E51*Тарифы!C11*$C$4</f>
        <v>0</v>
      </c>
      <c r="G51" s="102">
        <f t="shared" si="7"/>
        <v>0</v>
      </c>
      <c r="H51" s="103">
        <f t="shared" si="7"/>
        <v>0</v>
      </c>
      <c r="I51" s="100"/>
      <c r="J51" s="101">
        <f>I51*Тарифы!D11*$C$4</f>
        <v>0</v>
      </c>
      <c r="K51" s="100"/>
      <c r="L51" s="101">
        <f>K51*Тарифы!E11*$C$4</f>
        <v>0</v>
      </c>
      <c r="M51" s="102">
        <f t="shared" si="8"/>
        <v>0</v>
      </c>
      <c r="N51" s="103">
        <f t="shared" si="8"/>
        <v>0</v>
      </c>
      <c r="O51" s="102">
        <f t="shared" si="9"/>
        <v>0</v>
      </c>
      <c r="P51" s="103">
        <f t="shared" si="9"/>
        <v>0</v>
      </c>
      <c r="Q51" s="100"/>
      <c r="R51" s="101">
        <f>Q51*Тарифы!F11*$C$4</f>
        <v>0</v>
      </c>
      <c r="S51" s="100"/>
      <c r="T51" s="101">
        <f>S51*Тарифы!G11*$C$4</f>
        <v>0</v>
      </c>
      <c r="U51" s="105">
        <f t="shared" si="10"/>
        <v>0</v>
      </c>
      <c r="V51" s="106">
        <f t="shared" si="10"/>
        <v>0</v>
      </c>
      <c r="W51" s="100"/>
      <c r="X51" s="101">
        <f>W51*Тарифы!H11*$C$4</f>
        <v>0</v>
      </c>
      <c r="Y51" s="100"/>
      <c r="Z51" s="101">
        <f>Y51*Тарифы!I11*$C$4</f>
        <v>0</v>
      </c>
      <c r="AA51" s="102">
        <f t="shared" si="11"/>
        <v>0</v>
      </c>
      <c r="AB51" s="103">
        <f t="shared" si="11"/>
        <v>0</v>
      </c>
      <c r="AC51" s="106">
        <f t="shared" si="12"/>
        <v>0</v>
      </c>
    </row>
    <row r="52" spans="1:29" ht="31.5">
      <c r="A52" s="96">
        <v>9</v>
      </c>
      <c r="B52" s="97" t="s">
        <v>76</v>
      </c>
      <c r="C52" s="98"/>
      <c r="D52" s="99">
        <f>C52*Тарифы!B12*$C$4</f>
        <v>0</v>
      </c>
      <c r="E52" s="100"/>
      <c r="F52" s="101">
        <f>E52*Тарифы!C12*$C$4</f>
        <v>0</v>
      </c>
      <c r="G52" s="102">
        <f t="shared" si="7"/>
        <v>0</v>
      </c>
      <c r="H52" s="103">
        <f t="shared" si="7"/>
        <v>0</v>
      </c>
      <c r="I52" s="100"/>
      <c r="J52" s="101">
        <f>I52*Тарифы!D12*$C$4</f>
        <v>0</v>
      </c>
      <c r="K52" s="100"/>
      <c r="L52" s="101">
        <f>K52*Тарифы!E12*$C$4</f>
        <v>0</v>
      </c>
      <c r="M52" s="102">
        <f t="shared" si="8"/>
        <v>0</v>
      </c>
      <c r="N52" s="103">
        <f t="shared" si="8"/>
        <v>0</v>
      </c>
      <c r="O52" s="102">
        <f t="shared" si="9"/>
        <v>0</v>
      </c>
      <c r="P52" s="103">
        <f t="shared" si="9"/>
        <v>0</v>
      </c>
      <c r="Q52" s="100"/>
      <c r="R52" s="101">
        <f>Q52*Тарифы!F12*$C$4</f>
        <v>0</v>
      </c>
      <c r="S52" s="100"/>
      <c r="T52" s="101">
        <f>S52*Тарифы!G12*$C$4</f>
        <v>0</v>
      </c>
      <c r="U52" s="105">
        <f t="shared" si="10"/>
        <v>0</v>
      </c>
      <c r="V52" s="106">
        <f t="shared" si="10"/>
        <v>0</v>
      </c>
      <c r="W52" s="100"/>
      <c r="X52" s="101">
        <f>W52*Тарифы!H12*$C$4</f>
        <v>0</v>
      </c>
      <c r="Y52" s="100"/>
      <c r="Z52" s="101">
        <f>Y52*Тарифы!I12*$C$4</f>
        <v>0</v>
      </c>
      <c r="AA52" s="102">
        <f t="shared" si="11"/>
        <v>0</v>
      </c>
      <c r="AB52" s="103">
        <f t="shared" si="11"/>
        <v>0</v>
      </c>
      <c r="AC52" s="106">
        <f t="shared" si="12"/>
        <v>0</v>
      </c>
    </row>
    <row r="53" spans="1:29">
      <c r="A53" s="96">
        <v>10</v>
      </c>
      <c r="B53" s="97" t="s">
        <v>77</v>
      </c>
      <c r="C53" s="98"/>
      <c r="D53" s="99">
        <f>C53*Тарифы!B13*$C$4</f>
        <v>0</v>
      </c>
      <c r="E53" s="100"/>
      <c r="F53" s="101">
        <f>E53*Тарифы!C13*$C$4</f>
        <v>0</v>
      </c>
      <c r="G53" s="102">
        <f t="shared" si="7"/>
        <v>0</v>
      </c>
      <c r="H53" s="103">
        <f t="shared" si="7"/>
        <v>0</v>
      </c>
      <c r="I53" s="100"/>
      <c r="J53" s="101">
        <f>I53*Тарифы!D13*$C$4</f>
        <v>0</v>
      </c>
      <c r="K53" s="100"/>
      <c r="L53" s="101">
        <f>K53*Тарифы!E13*$C$4</f>
        <v>0</v>
      </c>
      <c r="M53" s="102">
        <f t="shared" si="8"/>
        <v>0</v>
      </c>
      <c r="N53" s="103">
        <f t="shared" si="8"/>
        <v>0</v>
      </c>
      <c r="O53" s="102">
        <f t="shared" si="9"/>
        <v>0</v>
      </c>
      <c r="P53" s="103">
        <f t="shared" si="9"/>
        <v>0</v>
      </c>
      <c r="Q53" s="100"/>
      <c r="R53" s="101">
        <f>Q53*Тарифы!F13*$C$4</f>
        <v>0</v>
      </c>
      <c r="S53" s="100"/>
      <c r="T53" s="101">
        <f>S53*Тарифы!G13*$C$4</f>
        <v>0</v>
      </c>
      <c r="U53" s="105">
        <f t="shared" si="10"/>
        <v>0</v>
      </c>
      <c r="V53" s="106">
        <f t="shared" si="10"/>
        <v>0</v>
      </c>
      <c r="W53" s="100"/>
      <c r="X53" s="101">
        <f>W53*Тарифы!H13*$C$4</f>
        <v>0</v>
      </c>
      <c r="Y53" s="100"/>
      <c r="Z53" s="101">
        <f>Y53*Тарифы!I13*$C$4</f>
        <v>0</v>
      </c>
      <c r="AA53" s="102">
        <f t="shared" si="11"/>
        <v>0</v>
      </c>
      <c r="AB53" s="103">
        <f t="shared" si="11"/>
        <v>0</v>
      </c>
      <c r="AC53" s="106">
        <f t="shared" si="12"/>
        <v>0</v>
      </c>
    </row>
    <row r="54" spans="1:29" ht="31.5">
      <c r="A54" s="96">
        <v>11</v>
      </c>
      <c r="B54" s="97" t="s">
        <v>78</v>
      </c>
      <c r="C54" s="98"/>
      <c r="D54" s="99">
        <f>C54*Тарифы!B14*$C$4</f>
        <v>0</v>
      </c>
      <c r="E54" s="100"/>
      <c r="F54" s="101">
        <f>E54*Тарифы!C14*$C$4</f>
        <v>0</v>
      </c>
      <c r="G54" s="102">
        <f t="shared" si="7"/>
        <v>0</v>
      </c>
      <c r="H54" s="103">
        <f t="shared" si="7"/>
        <v>0</v>
      </c>
      <c r="I54" s="100"/>
      <c r="J54" s="101">
        <f>I54*Тарифы!D14*$C$4</f>
        <v>0</v>
      </c>
      <c r="K54" s="100"/>
      <c r="L54" s="101">
        <f>K54*Тарифы!E14*$C$4</f>
        <v>0</v>
      </c>
      <c r="M54" s="102">
        <f t="shared" si="8"/>
        <v>0</v>
      </c>
      <c r="N54" s="103">
        <f t="shared" si="8"/>
        <v>0</v>
      </c>
      <c r="O54" s="102">
        <f t="shared" si="9"/>
        <v>0</v>
      </c>
      <c r="P54" s="103">
        <f t="shared" si="9"/>
        <v>0</v>
      </c>
      <c r="Q54" s="100">
        <v>435</v>
      </c>
      <c r="R54" s="101">
        <f>Q54*Тарифы!F14*$C$4</f>
        <v>256580.40000000002</v>
      </c>
      <c r="S54" s="100"/>
      <c r="T54" s="101">
        <f>S54*Тарифы!G14*$C$4</f>
        <v>0</v>
      </c>
      <c r="U54" s="105">
        <f t="shared" si="10"/>
        <v>435</v>
      </c>
      <c r="V54" s="106">
        <f t="shared" si="10"/>
        <v>256580.40000000002</v>
      </c>
      <c r="W54" s="100"/>
      <c r="X54" s="101">
        <f>W54*Тарифы!H14*$C$4</f>
        <v>0</v>
      </c>
      <c r="Y54" s="100"/>
      <c r="Z54" s="101">
        <f>Y54*Тарифы!I14*$C$4</f>
        <v>0</v>
      </c>
      <c r="AA54" s="102">
        <f t="shared" si="11"/>
        <v>0</v>
      </c>
      <c r="AB54" s="103">
        <f t="shared" si="11"/>
        <v>0</v>
      </c>
      <c r="AC54" s="106">
        <f t="shared" si="12"/>
        <v>256580.40000000002</v>
      </c>
    </row>
    <row r="55" spans="1:29">
      <c r="A55" s="96">
        <v>12</v>
      </c>
      <c r="B55" s="97" t="s">
        <v>79</v>
      </c>
      <c r="C55" s="98"/>
      <c r="D55" s="99">
        <f>C55*Тарифы!B15*$C$4</f>
        <v>0</v>
      </c>
      <c r="E55" s="100"/>
      <c r="F55" s="101">
        <f>E55*Тарифы!C15*$C$4</f>
        <v>0</v>
      </c>
      <c r="G55" s="102">
        <f t="shared" si="7"/>
        <v>0</v>
      </c>
      <c r="H55" s="103">
        <f t="shared" si="7"/>
        <v>0</v>
      </c>
      <c r="I55" s="100"/>
      <c r="J55" s="101">
        <f>I55*Тарифы!D15*$C$4</f>
        <v>0</v>
      </c>
      <c r="K55" s="100"/>
      <c r="L55" s="101">
        <f>K55*Тарифы!E15*$C$4</f>
        <v>0</v>
      </c>
      <c r="M55" s="102">
        <f t="shared" si="8"/>
        <v>0</v>
      </c>
      <c r="N55" s="103">
        <f t="shared" si="8"/>
        <v>0</v>
      </c>
      <c r="O55" s="102">
        <f t="shared" si="9"/>
        <v>0</v>
      </c>
      <c r="P55" s="103">
        <f t="shared" si="9"/>
        <v>0</v>
      </c>
      <c r="Q55" s="100">
        <v>270</v>
      </c>
      <c r="R55" s="101">
        <f>Q55*Тарифы!F15*$C$4</f>
        <v>113256.90000000001</v>
      </c>
      <c r="S55" s="100"/>
      <c r="T55" s="101">
        <f>S55*Тарифы!G15*$C$4</f>
        <v>0</v>
      </c>
      <c r="U55" s="105">
        <f t="shared" si="10"/>
        <v>270</v>
      </c>
      <c r="V55" s="106">
        <f t="shared" si="10"/>
        <v>113256.90000000001</v>
      </c>
      <c r="W55" s="100"/>
      <c r="X55" s="101">
        <f>W55*Тарифы!H15*$C$4</f>
        <v>0</v>
      </c>
      <c r="Y55" s="100"/>
      <c r="Z55" s="101">
        <f>Y55*Тарифы!I15*$C$4</f>
        <v>0</v>
      </c>
      <c r="AA55" s="102">
        <f t="shared" si="11"/>
        <v>0</v>
      </c>
      <c r="AB55" s="103">
        <f t="shared" si="11"/>
        <v>0</v>
      </c>
      <c r="AC55" s="106">
        <f t="shared" si="12"/>
        <v>113256.90000000001</v>
      </c>
    </row>
    <row r="56" spans="1:29" ht="31.5">
      <c r="A56" s="96">
        <v>13</v>
      </c>
      <c r="B56" s="97" t="s">
        <v>80</v>
      </c>
      <c r="C56" s="98"/>
      <c r="D56" s="99">
        <f>C56*Тарифы!B16*$C$4</f>
        <v>0</v>
      </c>
      <c r="E56" s="100"/>
      <c r="F56" s="101">
        <f>E56*Тарифы!C16*$C$4</f>
        <v>0</v>
      </c>
      <c r="G56" s="102">
        <f t="shared" si="7"/>
        <v>0</v>
      </c>
      <c r="H56" s="103">
        <f t="shared" si="7"/>
        <v>0</v>
      </c>
      <c r="I56" s="100"/>
      <c r="J56" s="101">
        <f>I56*Тарифы!D16*$C$4</f>
        <v>0</v>
      </c>
      <c r="K56" s="100"/>
      <c r="L56" s="101">
        <f>K56*Тарифы!E16*$C$4</f>
        <v>0</v>
      </c>
      <c r="M56" s="102">
        <f t="shared" si="8"/>
        <v>0</v>
      </c>
      <c r="N56" s="103">
        <f t="shared" si="8"/>
        <v>0</v>
      </c>
      <c r="O56" s="102">
        <f t="shared" si="9"/>
        <v>0</v>
      </c>
      <c r="P56" s="103">
        <f t="shared" si="9"/>
        <v>0</v>
      </c>
      <c r="Q56" s="100">
        <v>504</v>
      </c>
      <c r="R56" s="101">
        <f>Q56*Тарифы!F16*$C$4</f>
        <v>211412.88</v>
      </c>
      <c r="S56" s="100"/>
      <c r="T56" s="101">
        <f>S56*Тарифы!G16*$C$4</f>
        <v>0</v>
      </c>
      <c r="U56" s="105">
        <f t="shared" si="10"/>
        <v>504</v>
      </c>
      <c r="V56" s="106">
        <f t="shared" si="10"/>
        <v>211412.88</v>
      </c>
      <c r="W56" s="100"/>
      <c r="X56" s="101">
        <f>W56*Тарифы!H16*$C$4</f>
        <v>0</v>
      </c>
      <c r="Y56" s="100"/>
      <c r="Z56" s="101">
        <f>Y56*Тарифы!I16*$C$4</f>
        <v>0</v>
      </c>
      <c r="AA56" s="102">
        <f t="shared" si="11"/>
        <v>0</v>
      </c>
      <c r="AB56" s="103">
        <f t="shared" si="11"/>
        <v>0</v>
      </c>
      <c r="AC56" s="106">
        <f t="shared" si="12"/>
        <v>211412.88</v>
      </c>
    </row>
    <row r="57" spans="1:29">
      <c r="A57" s="96">
        <v>14</v>
      </c>
      <c r="B57" s="97" t="s">
        <v>81</v>
      </c>
      <c r="C57" s="98"/>
      <c r="D57" s="99">
        <f>C57*Тарифы!B17*$C$4</f>
        <v>0</v>
      </c>
      <c r="E57" s="100"/>
      <c r="F57" s="101">
        <f>E57*Тарифы!C17*$C$4</f>
        <v>0</v>
      </c>
      <c r="G57" s="102">
        <f t="shared" si="7"/>
        <v>0</v>
      </c>
      <c r="H57" s="103">
        <f t="shared" si="7"/>
        <v>0</v>
      </c>
      <c r="I57" s="100"/>
      <c r="J57" s="101">
        <f>I57*Тарифы!D17*$C$4</f>
        <v>0</v>
      </c>
      <c r="K57" s="100"/>
      <c r="L57" s="101">
        <f>K57*Тарифы!E17*$C$4</f>
        <v>0</v>
      </c>
      <c r="M57" s="102">
        <f t="shared" si="8"/>
        <v>0</v>
      </c>
      <c r="N57" s="103">
        <f t="shared" si="8"/>
        <v>0</v>
      </c>
      <c r="O57" s="102">
        <f t="shared" si="9"/>
        <v>0</v>
      </c>
      <c r="P57" s="103">
        <f t="shared" si="9"/>
        <v>0</v>
      </c>
      <c r="Q57" s="100"/>
      <c r="R57" s="101">
        <f>Q57*Тарифы!F17*$C$4</f>
        <v>0</v>
      </c>
      <c r="S57" s="100"/>
      <c r="T57" s="101">
        <f>S57*Тарифы!G17*$C$4</f>
        <v>0</v>
      </c>
      <c r="U57" s="105">
        <f t="shared" si="10"/>
        <v>0</v>
      </c>
      <c r="V57" s="106">
        <f t="shared" si="10"/>
        <v>0</v>
      </c>
      <c r="W57" s="100"/>
      <c r="X57" s="101">
        <f>W57*Тарифы!H17*$C$4</f>
        <v>0</v>
      </c>
      <c r="Y57" s="100"/>
      <c r="Z57" s="101">
        <f>Y57*Тарифы!I17*$C$4</f>
        <v>0</v>
      </c>
      <c r="AA57" s="102">
        <f t="shared" si="11"/>
        <v>0</v>
      </c>
      <c r="AB57" s="103">
        <f t="shared" si="11"/>
        <v>0</v>
      </c>
      <c r="AC57" s="106">
        <f t="shared" si="12"/>
        <v>0</v>
      </c>
    </row>
    <row r="58" spans="1:29" ht="31.5">
      <c r="A58" s="96">
        <v>15</v>
      </c>
      <c r="B58" s="97" t="s">
        <v>82</v>
      </c>
      <c r="C58" s="98"/>
      <c r="D58" s="99">
        <f>C58*Тарифы!B18*$C$4</f>
        <v>0</v>
      </c>
      <c r="E58" s="100"/>
      <c r="F58" s="101">
        <f>E58*Тарифы!C18*$C$4</f>
        <v>0</v>
      </c>
      <c r="G58" s="102">
        <f t="shared" si="7"/>
        <v>0</v>
      </c>
      <c r="H58" s="103">
        <f t="shared" si="7"/>
        <v>0</v>
      </c>
      <c r="I58" s="100"/>
      <c r="J58" s="101">
        <f>I58*Тарифы!D18*$C$4</f>
        <v>0</v>
      </c>
      <c r="K58" s="100"/>
      <c r="L58" s="101">
        <f>K58*Тарифы!E18*$C$4</f>
        <v>0</v>
      </c>
      <c r="M58" s="102">
        <f t="shared" si="8"/>
        <v>0</v>
      </c>
      <c r="N58" s="103">
        <f t="shared" si="8"/>
        <v>0</v>
      </c>
      <c r="O58" s="102">
        <f t="shared" si="9"/>
        <v>0</v>
      </c>
      <c r="P58" s="103">
        <f t="shared" si="9"/>
        <v>0</v>
      </c>
      <c r="Q58" s="100"/>
      <c r="R58" s="101">
        <f>Q58*Тарифы!F18*$C$4</f>
        <v>0</v>
      </c>
      <c r="S58" s="100"/>
      <c r="T58" s="101">
        <f>S58*Тарифы!G18*$C$4</f>
        <v>0</v>
      </c>
      <c r="U58" s="105">
        <f t="shared" si="10"/>
        <v>0</v>
      </c>
      <c r="V58" s="106">
        <f t="shared" si="10"/>
        <v>0</v>
      </c>
      <c r="W58" s="100"/>
      <c r="X58" s="101">
        <f>W58*Тарифы!H18*$C$4</f>
        <v>0</v>
      </c>
      <c r="Y58" s="100"/>
      <c r="Z58" s="101">
        <f>Y58*Тарифы!I18*$C$4</f>
        <v>0</v>
      </c>
      <c r="AA58" s="102">
        <f t="shared" si="11"/>
        <v>0</v>
      </c>
      <c r="AB58" s="103">
        <f t="shared" si="11"/>
        <v>0</v>
      </c>
      <c r="AC58" s="106">
        <f t="shared" si="12"/>
        <v>0</v>
      </c>
    </row>
    <row r="59" spans="1:29">
      <c r="A59" s="96">
        <v>16</v>
      </c>
      <c r="B59" s="97" t="s">
        <v>83</v>
      </c>
      <c r="C59" s="98"/>
      <c r="D59" s="99">
        <f>C59*Тарифы!B19*$C$4</f>
        <v>0</v>
      </c>
      <c r="E59" s="100"/>
      <c r="F59" s="101">
        <f>E59*Тарифы!C19*$C$4</f>
        <v>0</v>
      </c>
      <c r="G59" s="102">
        <f t="shared" si="7"/>
        <v>0</v>
      </c>
      <c r="H59" s="103">
        <f t="shared" si="7"/>
        <v>0</v>
      </c>
      <c r="I59" s="100"/>
      <c r="J59" s="101">
        <f>I59*Тарифы!D19*$C$4</f>
        <v>0</v>
      </c>
      <c r="K59" s="100"/>
      <c r="L59" s="101">
        <f>K59*Тарифы!E19*$C$4</f>
        <v>0</v>
      </c>
      <c r="M59" s="102">
        <f t="shared" si="8"/>
        <v>0</v>
      </c>
      <c r="N59" s="103">
        <f t="shared" si="8"/>
        <v>0</v>
      </c>
      <c r="O59" s="102">
        <f t="shared" si="9"/>
        <v>0</v>
      </c>
      <c r="P59" s="103">
        <f t="shared" si="9"/>
        <v>0</v>
      </c>
      <c r="Q59" s="100"/>
      <c r="R59" s="101">
        <f>Q59*Тарифы!F19*$C$4</f>
        <v>0</v>
      </c>
      <c r="S59" s="100"/>
      <c r="T59" s="101">
        <f>S59*Тарифы!G19*$C$4</f>
        <v>0</v>
      </c>
      <c r="U59" s="105">
        <f t="shared" si="10"/>
        <v>0</v>
      </c>
      <c r="V59" s="106">
        <f t="shared" si="10"/>
        <v>0</v>
      </c>
      <c r="W59" s="100"/>
      <c r="X59" s="101">
        <f>W59*Тарифы!H19*$C$4</f>
        <v>0</v>
      </c>
      <c r="Y59" s="100"/>
      <c r="Z59" s="101">
        <f>Y59*Тарифы!I19*$C$4</f>
        <v>0</v>
      </c>
      <c r="AA59" s="102">
        <f t="shared" si="11"/>
        <v>0</v>
      </c>
      <c r="AB59" s="103">
        <f t="shared" si="11"/>
        <v>0</v>
      </c>
      <c r="AC59" s="106">
        <f t="shared" si="12"/>
        <v>0</v>
      </c>
    </row>
    <row r="60" spans="1:29">
      <c r="A60" s="96">
        <v>17</v>
      </c>
      <c r="B60" s="97" t="s">
        <v>84</v>
      </c>
      <c r="C60" s="98"/>
      <c r="D60" s="99">
        <f>C60*Тарифы!B20*$C$4</f>
        <v>0</v>
      </c>
      <c r="E60" s="100"/>
      <c r="F60" s="101">
        <f>E60*Тарифы!C20*$C$4</f>
        <v>0</v>
      </c>
      <c r="G60" s="102">
        <f t="shared" si="7"/>
        <v>0</v>
      </c>
      <c r="H60" s="103">
        <f t="shared" si="7"/>
        <v>0</v>
      </c>
      <c r="I60" s="100"/>
      <c r="J60" s="101">
        <f>I60*Тарифы!D20*$C$4</f>
        <v>0</v>
      </c>
      <c r="K60" s="100"/>
      <c r="L60" s="101">
        <f>K60*Тарифы!E20*$C$4</f>
        <v>0</v>
      </c>
      <c r="M60" s="102">
        <f t="shared" si="8"/>
        <v>0</v>
      </c>
      <c r="N60" s="103">
        <f t="shared" si="8"/>
        <v>0</v>
      </c>
      <c r="O60" s="102">
        <f t="shared" si="9"/>
        <v>0</v>
      </c>
      <c r="P60" s="103">
        <f t="shared" si="9"/>
        <v>0</v>
      </c>
      <c r="Q60" s="100"/>
      <c r="R60" s="101">
        <f>Q60*Тарифы!F20*$C$4</f>
        <v>0</v>
      </c>
      <c r="S60" s="100"/>
      <c r="T60" s="101">
        <f>S60*Тарифы!G20*$C$4</f>
        <v>0</v>
      </c>
      <c r="U60" s="105">
        <f t="shared" si="10"/>
        <v>0</v>
      </c>
      <c r="V60" s="106">
        <f t="shared" si="10"/>
        <v>0</v>
      </c>
      <c r="W60" s="100"/>
      <c r="X60" s="101">
        <f>W60*Тарифы!H20*$C$4</f>
        <v>0</v>
      </c>
      <c r="Y60" s="100"/>
      <c r="Z60" s="101">
        <f>Y60*Тарифы!I20*$C$4</f>
        <v>0</v>
      </c>
      <c r="AA60" s="102">
        <f t="shared" si="11"/>
        <v>0</v>
      </c>
      <c r="AB60" s="103">
        <f t="shared" si="11"/>
        <v>0</v>
      </c>
      <c r="AC60" s="106">
        <f t="shared" si="12"/>
        <v>0</v>
      </c>
    </row>
    <row r="61" spans="1:29">
      <c r="A61" s="96">
        <v>18</v>
      </c>
      <c r="B61" s="97" t="s">
        <v>85</v>
      </c>
      <c r="C61" s="98"/>
      <c r="D61" s="99">
        <f>C61*Тарифы!B21*$C$4</f>
        <v>0</v>
      </c>
      <c r="E61" s="100"/>
      <c r="F61" s="101">
        <f>E61*Тарифы!C21*$C$4</f>
        <v>0</v>
      </c>
      <c r="G61" s="102">
        <f t="shared" si="7"/>
        <v>0</v>
      </c>
      <c r="H61" s="103">
        <f t="shared" si="7"/>
        <v>0</v>
      </c>
      <c r="I61" s="100"/>
      <c r="J61" s="101">
        <f>I61*Тарифы!D21*$C$4</f>
        <v>0</v>
      </c>
      <c r="K61" s="100"/>
      <c r="L61" s="101">
        <f>K61*Тарифы!E21*$C$4</f>
        <v>0</v>
      </c>
      <c r="M61" s="102">
        <f t="shared" si="8"/>
        <v>0</v>
      </c>
      <c r="N61" s="103">
        <f t="shared" si="8"/>
        <v>0</v>
      </c>
      <c r="O61" s="102">
        <f t="shared" si="9"/>
        <v>0</v>
      </c>
      <c r="P61" s="103">
        <f t="shared" si="9"/>
        <v>0</v>
      </c>
      <c r="Q61" s="100"/>
      <c r="R61" s="101">
        <f>Q61*Тарифы!F21*$C$4</f>
        <v>0</v>
      </c>
      <c r="S61" s="100"/>
      <c r="T61" s="101">
        <f>S61*Тарифы!G21*$C$4</f>
        <v>0</v>
      </c>
      <c r="U61" s="105">
        <f t="shared" si="10"/>
        <v>0</v>
      </c>
      <c r="V61" s="106">
        <f t="shared" si="10"/>
        <v>0</v>
      </c>
      <c r="W61" s="100"/>
      <c r="X61" s="101">
        <f>W61*Тарифы!H21*$C$4</f>
        <v>0</v>
      </c>
      <c r="Y61" s="100"/>
      <c r="Z61" s="101">
        <f>Y61*Тарифы!I21*$C$4</f>
        <v>0</v>
      </c>
      <c r="AA61" s="102">
        <f t="shared" si="11"/>
        <v>0</v>
      </c>
      <c r="AB61" s="103">
        <f t="shared" si="11"/>
        <v>0</v>
      </c>
      <c r="AC61" s="106">
        <f t="shared" si="12"/>
        <v>0</v>
      </c>
    </row>
    <row r="62" spans="1:29" ht="31.5">
      <c r="A62" s="96">
        <v>19</v>
      </c>
      <c r="B62" s="97" t="s">
        <v>86</v>
      </c>
      <c r="C62" s="98"/>
      <c r="D62" s="99">
        <f>C62*Тарифы!B22*$C$4</f>
        <v>0</v>
      </c>
      <c r="E62" s="100"/>
      <c r="F62" s="101">
        <f>E62*Тарифы!C22*$C$4</f>
        <v>0</v>
      </c>
      <c r="G62" s="102">
        <f t="shared" si="7"/>
        <v>0</v>
      </c>
      <c r="H62" s="103">
        <f t="shared" si="7"/>
        <v>0</v>
      </c>
      <c r="I62" s="100"/>
      <c r="J62" s="101">
        <f>I62*Тарифы!D22*$C$4</f>
        <v>0</v>
      </c>
      <c r="K62" s="100"/>
      <c r="L62" s="101">
        <f>K62*Тарифы!E22*$C$4</f>
        <v>0</v>
      </c>
      <c r="M62" s="102">
        <f t="shared" si="8"/>
        <v>0</v>
      </c>
      <c r="N62" s="103">
        <f t="shared" si="8"/>
        <v>0</v>
      </c>
      <c r="O62" s="102">
        <f t="shared" si="9"/>
        <v>0</v>
      </c>
      <c r="P62" s="103">
        <f t="shared" si="9"/>
        <v>0</v>
      </c>
      <c r="Q62" s="100">
        <v>144</v>
      </c>
      <c r="R62" s="101">
        <f>Q62*Тарифы!F22*$C$4</f>
        <v>79591.680000000008</v>
      </c>
      <c r="S62" s="100"/>
      <c r="T62" s="101">
        <f>S62*Тарифы!G22*$C$4</f>
        <v>0</v>
      </c>
      <c r="U62" s="105">
        <f t="shared" si="10"/>
        <v>144</v>
      </c>
      <c r="V62" s="106">
        <f t="shared" si="10"/>
        <v>79591.680000000008</v>
      </c>
      <c r="W62" s="100"/>
      <c r="X62" s="101">
        <f>W62*Тарифы!H22*$C$4</f>
        <v>0</v>
      </c>
      <c r="Y62" s="100"/>
      <c r="Z62" s="101">
        <f>Y62*Тарифы!I22*$C$4</f>
        <v>0</v>
      </c>
      <c r="AA62" s="102">
        <f t="shared" si="11"/>
        <v>0</v>
      </c>
      <c r="AB62" s="103">
        <f t="shared" si="11"/>
        <v>0</v>
      </c>
      <c r="AC62" s="106">
        <f t="shared" si="12"/>
        <v>79591.680000000008</v>
      </c>
    </row>
    <row r="63" spans="1:29" ht="31.5">
      <c r="A63" s="96">
        <v>20</v>
      </c>
      <c r="B63" s="97" t="s">
        <v>87</v>
      </c>
      <c r="C63" s="100"/>
      <c r="D63" s="99">
        <f>C63*Тарифы!B23*$C$4</f>
        <v>0</v>
      </c>
      <c r="E63" s="100"/>
      <c r="F63" s="101">
        <f>E63*Тарифы!C23*$C$4</f>
        <v>0</v>
      </c>
      <c r="G63" s="102">
        <f t="shared" si="7"/>
        <v>0</v>
      </c>
      <c r="H63" s="103">
        <f t="shared" si="7"/>
        <v>0</v>
      </c>
      <c r="I63" s="100"/>
      <c r="J63" s="101">
        <f>I63*Тарифы!D23*$C$4</f>
        <v>0</v>
      </c>
      <c r="K63" s="100"/>
      <c r="L63" s="101">
        <f>K63*Тарифы!E23*$C$4</f>
        <v>0</v>
      </c>
      <c r="M63" s="102">
        <f t="shared" si="8"/>
        <v>0</v>
      </c>
      <c r="N63" s="103">
        <f t="shared" si="8"/>
        <v>0</v>
      </c>
      <c r="O63" s="102">
        <f t="shared" si="9"/>
        <v>0</v>
      </c>
      <c r="P63" s="103">
        <f t="shared" si="9"/>
        <v>0</v>
      </c>
      <c r="Q63" s="100"/>
      <c r="R63" s="101">
        <f>Q63*Тарифы!F23*$C$4</f>
        <v>0</v>
      </c>
      <c r="S63" s="100"/>
      <c r="T63" s="101">
        <f>S63*Тарифы!G23*$C$4</f>
        <v>0</v>
      </c>
      <c r="U63" s="105">
        <f t="shared" si="10"/>
        <v>0</v>
      </c>
      <c r="V63" s="106">
        <f t="shared" si="10"/>
        <v>0</v>
      </c>
      <c r="W63" s="100"/>
      <c r="X63" s="101">
        <f>W63*Тарифы!H23*$C$4</f>
        <v>0</v>
      </c>
      <c r="Y63" s="100"/>
      <c r="Z63" s="101">
        <f>Y63*Тарифы!I23*$C$4</f>
        <v>0</v>
      </c>
      <c r="AA63" s="102">
        <f t="shared" si="11"/>
        <v>0</v>
      </c>
      <c r="AB63" s="103">
        <f t="shared" si="11"/>
        <v>0</v>
      </c>
      <c r="AC63" s="106">
        <f t="shared" si="12"/>
        <v>0</v>
      </c>
    </row>
    <row r="64" spans="1:29">
      <c r="A64" s="96">
        <v>21</v>
      </c>
      <c r="B64" s="97" t="s">
        <v>88</v>
      </c>
      <c r="C64" s="100"/>
      <c r="D64" s="99">
        <f>C64*Тарифы!B24*$C$4</f>
        <v>0</v>
      </c>
      <c r="E64" s="100"/>
      <c r="F64" s="101">
        <f>E64*Тарифы!C24*$C$4</f>
        <v>0</v>
      </c>
      <c r="G64" s="102">
        <f t="shared" si="7"/>
        <v>0</v>
      </c>
      <c r="H64" s="103">
        <f t="shared" si="7"/>
        <v>0</v>
      </c>
      <c r="I64" s="100"/>
      <c r="J64" s="101">
        <f>I64*Тарифы!D24*$C$4</f>
        <v>0</v>
      </c>
      <c r="K64" s="100"/>
      <c r="L64" s="101">
        <f>K64*Тарифы!E24*$C$4</f>
        <v>0</v>
      </c>
      <c r="M64" s="102">
        <f t="shared" si="8"/>
        <v>0</v>
      </c>
      <c r="N64" s="103">
        <f t="shared" si="8"/>
        <v>0</v>
      </c>
      <c r="O64" s="102">
        <f t="shared" si="9"/>
        <v>0</v>
      </c>
      <c r="P64" s="103">
        <f t="shared" si="9"/>
        <v>0</v>
      </c>
      <c r="Q64" s="100"/>
      <c r="R64" s="101">
        <f>Q64*Тарифы!F24*$C$4</f>
        <v>0</v>
      </c>
      <c r="S64" s="100"/>
      <c r="T64" s="101">
        <f>S64*Тарифы!G24*$C$4</f>
        <v>0</v>
      </c>
      <c r="U64" s="105">
        <f t="shared" si="10"/>
        <v>0</v>
      </c>
      <c r="V64" s="106">
        <f t="shared" si="10"/>
        <v>0</v>
      </c>
      <c r="W64" s="100"/>
      <c r="X64" s="101">
        <f>W64*Тарифы!H24*$C$4</f>
        <v>0</v>
      </c>
      <c r="Y64" s="100"/>
      <c r="Z64" s="101">
        <f>Y64*Тарифы!I24*$C$4</f>
        <v>0</v>
      </c>
      <c r="AA64" s="102">
        <f t="shared" si="11"/>
        <v>0</v>
      </c>
      <c r="AB64" s="103">
        <f t="shared" si="11"/>
        <v>0</v>
      </c>
      <c r="AC64" s="106">
        <f t="shared" si="12"/>
        <v>0</v>
      </c>
    </row>
    <row r="65" spans="1:29">
      <c r="A65" s="96">
        <v>22</v>
      </c>
      <c r="B65" s="97" t="s">
        <v>89</v>
      </c>
      <c r="C65" s="100"/>
      <c r="D65" s="99">
        <f>C65*Тарифы!B25*$C$4</f>
        <v>0</v>
      </c>
      <c r="E65" s="100"/>
      <c r="F65" s="101">
        <f>E65*Тарифы!C25*$C$4</f>
        <v>0</v>
      </c>
      <c r="G65" s="102">
        <f t="shared" si="7"/>
        <v>0</v>
      </c>
      <c r="H65" s="103">
        <f t="shared" si="7"/>
        <v>0</v>
      </c>
      <c r="I65" s="100"/>
      <c r="J65" s="101">
        <f>I65*Тарифы!D25*$C$4</f>
        <v>0</v>
      </c>
      <c r="K65" s="100"/>
      <c r="L65" s="101">
        <f>K65*Тарифы!E25*$C$4</f>
        <v>0</v>
      </c>
      <c r="M65" s="102">
        <f t="shared" si="8"/>
        <v>0</v>
      </c>
      <c r="N65" s="103">
        <f t="shared" si="8"/>
        <v>0</v>
      </c>
      <c r="O65" s="102">
        <f t="shared" si="9"/>
        <v>0</v>
      </c>
      <c r="P65" s="103">
        <f t="shared" si="9"/>
        <v>0</v>
      </c>
      <c r="Q65" s="100"/>
      <c r="R65" s="101">
        <f>Q65*Тарифы!F25*$C$4</f>
        <v>0</v>
      </c>
      <c r="S65" s="100"/>
      <c r="T65" s="101">
        <f>S65*Тарифы!G25*$C$4</f>
        <v>0</v>
      </c>
      <c r="U65" s="105">
        <f t="shared" si="10"/>
        <v>0</v>
      </c>
      <c r="V65" s="106">
        <f t="shared" si="10"/>
        <v>0</v>
      </c>
      <c r="W65" s="100"/>
      <c r="X65" s="101">
        <f>W65*Тарифы!H25*$C$4</f>
        <v>0</v>
      </c>
      <c r="Y65" s="100"/>
      <c r="Z65" s="101">
        <f>Y65*Тарифы!I25*$C$4</f>
        <v>0</v>
      </c>
      <c r="AA65" s="102">
        <f t="shared" si="11"/>
        <v>0</v>
      </c>
      <c r="AB65" s="103">
        <f t="shared" si="11"/>
        <v>0</v>
      </c>
      <c r="AC65" s="106">
        <f t="shared" si="12"/>
        <v>0</v>
      </c>
    </row>
    <row r="66" spans="1:29" ht="31.5">
      <c r="A66" s="96">
        <v>23</v>
      </c>
      <c r="B66" s="97" t="s">
        <v>90</v>
      </c>
      <c r="C66" s="100"/>
      <c r="D66" s="99">
        <f>C66*Тарифы!B26*$C$4</f>
        <v>0</v>
      </c>
      <c r="E66" s="100"/>
      <c r="F66" s="101">
        <f>E66*Тарифы!C26*$C$4</f>
        <v>0</v>
      </c>
      <c r="G66" s="102">
        <f t="shared" si="7"/>
        <v>0</v>
      </c>
      <c r="H66" s="103">
        <f t="shared" si="7"/>
        <v>0</v>
      </c>
      <c r="I66" s="100"/>
      <c r="J66" s="101">
        <f>I66*Тарифы!D26*$C$4</f>
        <v>0</v>
      </c>
      <c r="K66" s="100"/>
      <c r="L66" s="101">
        <f>K66*Тарифы!E26*$C$4</f>
        <v>0</v>
      </c>
      <c r="M66" s="102">
        <f t="shared" si="8"/>
        <v>0</v>
      </c>
      <c r="N66" s="103">
        <f t="shared" si="8"/>
        <v>0</v>
      </c>
      <c r="O66" s="102">
        <f t="shared" si="9"/>
        <v>0</v>
      </c>
      <c r="P66" s="103">
        <f t="shared" si="9"/>
        <v>0</v>
      </c>
      <c r="Q66" s="100"/>
      <c r="R66" s="101">
        <f>Q66*Тарифы!F26*$C$4</f>
        <v>0</v>
      </c>
      <c r="S66" s="100"/>
      <c r="T66" s="101">
        <f>S66*Тарифы!G26*$C$4</f>
        <v>0</v>
      </c>
      <c r="U66" s="105">
        <f t="shared" si="10"/>
        <v>0</v>
      </c>
      <c r="V66" s="106">
        <f t="shared" si="10"/>
        <v>0</v>
      </c>
      <c r="W66" s="100"/>
      <c r="X66" s="101">
        <f>W66*Тарифы!H26*$C$4</f>
        <v>0</v>
      </c>
      <c r="Y66" s="100"/>
      <c r="Z66" s="101">
        <f>Y66*Тарифы!I26*$C$4</f>
        <v>0</v>
      </c>
      <c r="AA66" s="102">
        <f t="shared" si="11"/>
        <v>0</v>
      </c>
      <c r="AB66" s="103">
        <f t="shared" si="11"/>
        <v>0</v>
      </c>
      <c r="AC66" s="106">
        <f t="shared" si="12"/>
        <v>0</v>
      </c>
    </row>
    <row r="67" spans="1:29" ht="31.5">
      <c r="A67" s="96">
        <v>24</v>
      </c>
      <c r="B67" s="97" t="s">
        <v>91</v>
      </c>
      <c r="C67" s="100"/>
      <c r="D67" s="99">
        <f>C67*Тарифы!B27*$C$4</f>
        <v>0</v>
      </c>
      <c r="E67" s="100"/>
      <c r="F67" s="101">
        <f>E67*Тарифы!C27*$C$4</f>
        <v>0</v>
      </c>
      <c r="G67" s="102">
        <f t="shared" si="7"/>
        <v>0</v>
      </c>
      <c r="H67" s="103">
        <f t="shared" si="7"/>
        <v>0</v>
      </c>
      <c r="I67" s="100"/>
      <c r="J67" s="101">
        <f>I67*Тарифы!D27*$C$4</f>
        <v>0</v>
      </c>
      <c r="K67" s="100"/>
      <c r="L67" s="101">
        <f>K67*Тарифы!E27*$C$4</f>
        <v>0</v>
      </c>
      <c r="M67" s="102">
        <f t="shared" si="8"/>
        <v>0</v>
      </c>
      <c r="N67" s="103">
        <f t="shared" si="8"/>
        <v>0</v>
      </c>
      <c r="O67" s="102">
        <f t="shared" si="9"/>
        <v>0</v>
      </c>
      <c r="P67" s="103">
        <f t="shared" si="9"/>
        <v>0</v>
      </c>
      <c r="Q67" s="100"/>
      <c r="R67" s="101">
        <f>Q67*Тарифы!F27*$C$4</f>
        <v>0</v>
      </c>
      <c r="S67" s="100"/>
      <c r="T67" s="101">
        <f>S67*Тарифы!G27*$C$4</f>
        <v>0</v>
      </c>
      <c r="U67" s="105">
        <f t="shared" si="10"/>
        <v>0</v>
      </c>
      <c r="V67" s="106">
        <f t="shared" si="10"/>
        <v>0</v>
      </c>
      <c r="W67" s="100"/>
      <c r="X67" s="101">
        <f>W67*Тарифы!H27*$C$4</f>
        <v>0</v>
      </c>
      <c r="Y67" s="100"/>
      <c r="Z67" s="101">
        <f>Y67*Тарифы!I27*$C$4</f>
        <v>0</v>
      </c>
      <c r="AA67" s="102">
        <f t="shared" si="11"/>
        <v>0</v>
      </c>
      <c r="AB67" s="103">
        <f t="shared" si="11"/>
        <v>0</v>
      </c>
      <c r="AC67" s="106">
        <f t="shared" si="12"/>
        <v>0</v>
      </c>
    </row>
    <row r="68" spans="1:29" s="31" customFormat="1">
      <c r="A68" s="108"/>
      <c r="B68" s="109" t="s">
        <v>107</v>
      </c>
      <c r="C68" s="102">
        <f t="shared" ref="C68:AC68" si="13">SUM(C44:C67)</f>
        <v>0</v>
      </c>
      <c r="D68" s="103">
        <f t="shared" si="13"/>
        <v>0</v>
      </c>
      <c r="E68" s="102">
        <f t="shared" si="13"/>
        <v>0</v>
      </c>
      <c r="F68" s="103">
        <f t="shared" si="13"/>
        <v>0</v>
      </c>
      <c r="G68" s="102">
        <f t="shared" si="13"/>
        <v>0</v>
      </c>
      <c r="H68" s="103">
        <f t="shared" si="13"/>
        <v>0</v>
      </c>
      <c r="I68" s="102">
        <f t="shared" si="13"/>
        <v>0</v>
      </c>
      <c r="J68" s="103">
        <f t="shared" si="13"/>
        <v>0</v>
      </c>
      <c r="K68" s="102">
        <f t="shared" si="13"/>
        <v>0</v>
      </c>
      <c r="L68" s="103">
        <f t="shared" si="13"/>
        <v>0</v>
      </c>
      <c r="M68" s="102">
        <f t="shared" si="13"/>
        <v>0</v>
      </c>
      <c r="N68" s="103">
        <f t="shared" si="13"/>
        <v>0</v>
      </c>
      <c r="O68" s="102">
        <f t="shared" si="13"/>
        <v>0</v>
      </c>
      <c r="P68" s="103">
        <f t="shared" si="13"/>
        <v>0</v>
      </c>
      <c r="Q68" s="105">
        <f t="shared" si="13"/>
        <v>1503</v>
      </c>
      <c r="R68" s="106">
        <f t="shared" si="13"/>
        <v>719941.8600000001</v>
      </c>
      <c r="S68" s="105">
        <f t="shared" si="13"/>
        <v>0</v>
      </c>
      <c r="T68" s="106">
        <f t="shared" si="13"/>
        <v>0</v>
      </c>
      <c r="U68" s="105">
        <f t="shared" si="13"/>
        <v>1503</v>
      </c>
      <c r="V68" s="106">
        <f t="shared" si="13"/>
        <v>719941.8600000001</v>
      </c>
      <c r="W68" s="102">
        <f t="shared" si="13"/>
        <v>0</v>
      </c>
      <c r="X68" s="103">
        <f t="shared" si="13"/>
        <v>0</v>
      </c>
      <c r="Y68" s="102">
        <f t="shared" si="13"/>
        <v>0</v>
      </c>
      <c r="Z68" s="103">
        <f t="shared" si="13"/>
        <v>0</v>
      </c>
      <c r="AA68" s="102">
        <f t="shared" si="13"/>
        <v>0</v>
      </c>
      <c r="AB68" s="103">
        <f t="shared" si="13"/>
        <v>0</v>
      </c>
      <c r="AC68" s="106">
        <f t="shared" si="13"/>
        <v>719941.8600000001</v>
      </c>
    </row>
    <row r="71" spans="1:29">
      <c r="A71" s="89"/>
      <c r="B71" s="90"/>
      <c r="C71" s="91"/>
      <c r="D71" s="92"/>
      <c r="E71" s="91"/>
      <c r="F71" s="92"/>
      <c r="G71" s="91"/>
      <c r="H71" s="92"/>
      <c r="I71" s="91"/>
      <c r="J71" s="92"/>
      <c r="K71" s="91"/>
    </row>
    <row r="72" spans="1:29" s="31" customFormat="1">
      <c r="A72" s="130" t="s">
        <v>111</v>
      </c>
      <c r="B72" s="130"/>
      <c r="C72" s="130"/>
      <c r="D72" s="130"/>
      <c r="E72" s="130"/>
      <c r="F72" s="27">
        <f>F2</f>
        <v>150003</v>
      </c>
      <c r="G72" s="131" t="str">
        <f>VLOOKUP(F72,Списки!$A$1:$B$68,2,0)</f>
        <v>ГБУЗ "КБСП"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>
      <c r="A73" s="59"/>
      <c r="B73" s="59"/>
      <c r="C73" s="59"/>
      <c r="D73" s="59"/>
      <c r="E73" s="59"/>
      <c r="F73" s="28"/>
      <c r="G73" s="59"/>
      <c r="H73" s="59"/>
      <c r="I73" s="59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89"/>
      <c r="B74" s="93" t="s">
        <v>113</v>
      </c>
      <c r="C74" s="94">
        <f>VLOOKUP(F72,Списки!$A$1:$C$68,3,0)</f>
        <v>1</v>
      </c>
      <c r="D74" s="95"/>
      <c r="E74" s="91"/>
      <c r="F74" s="92"/>
      <c r="G74" s="91"/>
      <c r="H74" s="92"/>
      <c r="I74" s="91"/>
      <c r="J74" s="92"/>
      <c r="K74" s="91"/>
    </row>
    <row r="75" spans="1:29" s="70" customFormat="1" ht="15" customHeight="1">
      <c r="A75" s="140" t="s">
        <v>94</v>
      </c>
      <c r="B75" s="141" t="s">
        <v>92</v>
      </c>
      <c r="C75" s="142" t="s">
        <v>99</v>
      </c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5"/>
      <c r="Q75" s="140" t="s">
        <v>96</v>
      </c>
      <c r="R75" s="140"/>
      <c r="S75" s="140"/>
      <c r="T75" s="140"/>
      <c r="U75" s="140"/>
      <c r="V75" s="140"/>
      <c r="W75" s="165" t="s">
        <v>97</v>
      </c>
      <c r="X75" s="165"/>
      <c r="Y75" s="165"/>
      <c r="Z75" s="165"/>
      <c r="AA75" s="165"/>
      <c r="AB75" s="165"/>
      <c r="AC75" s="161" t="s">
        <v>106</v>
      </c>
    </row>
    <row r="76" spans="1:29" s="70" customFormat="1" ht="15" customHeight="1">
      <c r="A76" s="140"/>
      <c r="B76" s="141"/>
      <c r="C76" s="148" t="s">
        <v>95</v>
      </c>
      <c r="D76" s="148"/>
      <c r="E76" s="148"/>
      <c r="F76" s="148"/>
      <c r="G76" s="148"/>
      <c r="H76" s="148"/>
      <c r="I76" s="167" t="s">
        <v>110</v>
      </c>
      <c r="J76" s="167"/>
      <c r="K76" s="167"/>
      <c r="L76" s="167"/>
      <c r="M76" s="167"/>
      <c r="N76" s="167"/>
      <c r="O76" s="168" t="s">
        <v>100</v>
      </c>
      <c r="P76" s="155"/>
      <c r="Q76" s="140"/>
      <c r="R76" s="140"/>
      <c r="S76" s="140"/>
      <c r="T76" s="140"/>
      <c r="U76" s="140"/>
      <c r="V76" s="140"/>
      <c r="W76" s="165"/>
      <c r="X76" s="165"/>
      <c r="Y76" s="165"/>
      <c r="Z76" s="165"/>
      <c r="AA76" s="165"/>
      <c r="AB76" s="165"/>
      <c r="AC76" s="162"/>
    </row>
    <row r="77" spans="1:29" s="70" customFormat="1">
      <c r="A77" s="140"/>
      <c r="B77" s="141"/>
      <c r="C77" s="158" t="s">
        <v>101</v>
      </c>
      <c r="D77" s="146" t="s">
        <v>102</v>
      </c>
      <c r="E77" s="158" t="s">
        <v>103</v>
      </c>
      <c r="F77" s="146" t="s">
        <v>104</v>
      </c>
      <c r="G77" s="148" t="s">
        <v>100</v>
      </c>
      <c r="H77" s="148"/>
      <c r="I77" s="158" t="s">
        <v>101</v>
      </c>
      <c r="J77" s="146" t="s">
        <v>102</v>
      </c>
      <c r="K77" s="158" t="s">
        <v>103</v>
      </c>
      <c r="L77" s="146" t="s">
        <v>104</v>
      </c>
      <c r="M77" s="148" t="s">
        <v>100</v>
      </c>
      <c r="N77" s="148"/>
      <c r="O77" s="169"/>
      <c r="P77" s="157"/>
      <c r="Q77" s="159" t="s">
        <v>101</v>
      </c>
      <c r="R77" s="160" t="s">
        <v>102</v>
      </c>
      <c r="S77" s="159" t="s">
        <v>103</v>
      </c>
      <c r="T77" s="160" t="s">
        <v>104</v>
      </c>
      <c r="U77" s="140" t="s">
        <v>100</v>
      </c>
      <c r="V77" s="140"/>
      <c r="W77" s="158" t="s">
        <v>101</v>
      </c>
      <c r="X77" s="146" t="s">
        <v>102</v>
      </c>
      <c r="Y77" s="158" t="s">
        <v>103</v>
      </c>
      <c r="Z77" s="146" t="s">
        <v>104</v>
      </c>
      <c r="AA77" s="165" t="s">
        <v>100</v>
      </c>
      <c r="AB77" s="165"/>
      <c r="AC77" s="163"/>
    </row>
    <row r="78" spans="1:29" s="75" customFormat="1">
      <c r="A78" s="140"/>
      <c r="B78" s="141"/>
      <c r="C78" s="158"/>
      <c r="D78" s="146"/>
      <c r="E78" s="158"/>
      <c r="F78" s="146"/>
      <c r="G78" s="71" t="s">
        <v>105</v>
      </c>
      <c r="H78" s="72" t="s">
        <v>98</v>
      </c>
      <c r="I78" s="158"/>
      <c r="J78" s="146"/>
      <c r="K78" s="158"/>
      <c r="L78" s="146"/>
      <c r="M78" s="71" t="s">
        <v>105</v>
      </c>
      <c r="N78" s="72" t="s">
        <v>98</v>
      </c>
      <c r="O78" s="71" t="s">
        <v>105</v>
      </c>
      <c r="P78" s="72" t="s">
        <v>98</v>
      </c>
      <c r="Q78" s="159"/>
      <c r="R78" s="160"/>
      <c r="S78" s="159"/>
      <c r="T78" s="160"/>
      <c r="U78" s="73" t="s">
        <v>105</v>
      </c>
      <c r="V78" s="74" t="s">
        <v>98</v>
      </c>
      <c r="W78" s="158"/>
      <c r="X78" s="146"/>
      <c r="Y78" s="158"/>
      <c r="Z78" s="146"/>
      <c r="AA78" s="71" t="s">
        <v>105</v>
      </c>
      <c r="AB78" s="72" t="s">
        <v>98</v>
      </c>
      <c r="AC78" s="74" t="s">
        <v>98</v>
      </c>
    </row>
    <row r="79" spans="1:29" ht="31.5">
      <c r="A79" s="96">
        <v>1</v>
      </c>
      <c r="B79" s="97" t="s">
        <v>68</v>
      </c>
      <c r="C79" s="98">
        <f>C9+C44</f>
        <v>0</v>
      </c>
      <c r="D79" s="99">
        <f>D9+D44</f>
        <v>0</v>
      </c>
      <c r="E79" s="100">
        <f>E9+E44</f>
        <v>0</v>
      </c>
      <c r="F79" s="101">
        <f>F9+F44</f>
        <v>0</v>
      </c>
      <c r="G79" s="102">
        <f>C79+E79</f>
        <v>0</v>
      </c>
      <c r="H79" s="103">
        <f>D79+F79</f>
        <v>0</v>
      </c>
      <c r="I79" s="100">
        <f t="shared" ref="I79:L94" si="14">I9+I44</f>
        <v>0</v>
      </c>
      <c r="J79" s="101">
        <f t="shared" si="14"/>
        <v>0</v>
      </c>
      <c r="K79" s="100">
        <f t="shared" si="14"/>
        <v>0</v>
      </c>
      <c r="L79" s="101">
        <f t="shared" si="14"/>
        <v>0</v>
      </c>
      <c r="M79" s="102">
        <f>I79+K79</f>
        <v>0</v>
      </c>
      <c r="N79" s="103">
        <f>J79+L79</f>
        <v>0</v>
      </c>
      <c r="O79" s="102">
        <f>G79+M79</f>
        <v>0</v>
      </c>
      <c r="P79" s="103">
        <f>H79+N79</f>
        <v>0</v>
      </c>
      <c r="Q79" s="100">
        <f t="shared" ref="Q79:T94" si="15">Q9+Q44</f>
        <v>0</v>
      </c>
      <c r="R79" s="101">
        <f t="shared" si="15"/>
        <v>0</v>
      </c>
      <c r="S79" s="100">
        <f t="shared" si="15"/>
        <v>0</v>
      </c>
      <c r="T79" s="101">
        <f t="shared" si="15"/>
        <v>0</v>
      </c>
      <c r="U79" s="105">
        <f>Q79+S79</f>
        <v>0</v>
      </c>
      <c r="V79" s="106">
        <f>R79+T79</f>
        <v>0</v>
      </c>
      <c r="W79" s="100">
        <f t="shared" ref="W79:Z94" si="16">W9+W44</f>
        <v>0</v>
      </c>
      <c r="X79" s="101">
        <f t="shared" si="16"/>
        <v>0</v>
      </c>
      <c r="Y79" s="100">
        <f t="shared" si="16"/>
        <v>0</v>
      </c>
      <c r="Z79" s="101">
        <f t="shared" si="16"/>
        <v>0</v>
      </c>
      <c r="AA79" s="102">
        <f>W79+Y79</f>
        <v>0</v>
      </c>
      <c r="AB79" s="103">
        <f>X79+Z79</f>
        <v>0</v>
      </c>
      <c r="AC79" s="106">
        <f>P79+V79+AB79</f>
        <v>0</v>
      </c>
    </row>
    <row r="80" spans="1:29">
      <c r="A80" s="96">
        <v>2</v>
      </c>
      <c r="B80" s="97" t="s">
        <v>69</v>
      </c>
      <c r="C80" s="98">
        <f t="shared" ref="C80:F95" si="17">C10+C45</f>
        <v>0</v>
      </c>
      <c r="D80" s="99">
        <f t="shared" si="17"/>
        <v>0</v>
      </c>
      <c r="E80" s="100">
        <f t="shared" si="17"/>
        <v>0</v>
      </c>
      <c r="F80" s="101">
        <f t="shared" si="17"/>
        <v>0</v>
      </c>
      <c r="G80" s="102">
        <f t="shared" ref="G80:H102" si="18">C80+E80</f>
        <v>0</v>
      </c>
      <c r="H80" s="103">
        <f t="shared" si="18"/>
        <v>0</v>
      </c>
      <c r="I80" s="100">
        <f t="shared" si="14"/>
        <v>0</v>
      </c>
      <c r="J80" s="101">
        <f t="shared" si="14"/>
        <v>0</v>
      </c>
      <c r="K80" s="100">
        <f t="shared" si="14"/>
        <v>0</v>
      </c>
      <c r="L80" s="101">
        <f t="shared" si="14"/>
        <v>0</v>
      </c>
      <c r="M80" s="102">
        <f t="shared" ref="M80:N102" si="19">I80+K80</f>
        <v>0</v>
      </c>
      <c r="N80" s="103">
        <f t="shared" si="19"/>
        <v>0</v>
      </c>
      <c r="O80" s="102">
        <f t="shared" ref="O80:P102" si="20">G80+M80</f>
        <v>0</v>
      </c>
      <c r="P80" s="103">
        <f t="shared" si="20"/>
        <v>0</v>
      </c>
      <c r="Q80" s="100">
        <f t="shared" si="15"/>
        <v>0</v>
      </c>
      <c r="R80" s="101">
        <f t="shared" si="15"/>
        <v>0</v>
      </c>
      <c r="S80" s="100">
        <f t="shared" si="15"/>
        <v>0</v>
      </c>
      <c r="T80" s="101">
        <f t="shared" si="15"/>
        <v>0</v>
      </c>
      <c r="U80" s="105">
        <f t="shared" ref="U80:V102" si="21">Q80+S80</f>
        <v>0</v>
      </c>
      <c r="V80" s="106">
        <f t="shared" si="21"/>
        <v>0</v>
      </c>
      <c r="W80" s="100">
        <f t="shared" si="16"/>
        <v>0</v>
      </c>
      <c r="X80" s="101">
        <f t="shared" si="16"/>
        <v>0</v>
      </c>
      <c r="Y80" s="100">
        <f t="shared" si="16"/>
        <v>0</v>
      </c>
      <c r="Z80" s="101">
        <f t="shared" si="16"/>
        <v>0</v>
      </c>
      <c r="AA80" s="102">
        <f t="shared" ref="AA80:AB102" si="22">W80+Y80</f>
        <v>0</v>
      </c>
      <c r="AB80" s="103">
        <f t="shared" si="22"/>
        <v>0</v>
      </c>
      <c r="AC80" s="106">
        <f t="shared" ref="AC80:AC102" si="23">P80+V80+AB80</f>
        <v>0</v>
      </c>
    </row>
    <row r="81" spans="1:29">
      <c r="A81" s="96">
        <v>3</v>
      </c>
      <c r="B81" s="97" t="s">
        <v>70</v>
      </c>
      <c r="C81" s="98">
        <f t="shared" si="17"/>
        <v>0</v>
      </c>
      <c r="D81" s="99">
        <f t="shared" si="17"/>
        <v>0</v>
      </c>
      <c r="E81" s="100">
        <f t="shared" si="17"/>
        <v>0</v>
      </c>
      <c r="F81" s="101">
        <f t="shared" si="17"/>
        <v>0</v>
      </c>
      <c r="G81" s="102">
        <f t="shared" si="18"/>
        <v>0</v>
      </c>
      <c r="H81" s="103">
        <f t="shared" si="18"/>
        <v>0</v>
      </c>
      <c r="I81" s="100">
        <f t="shared" si="14"/>
        <v>0</v>
      </c>
      <c r="J81" s="101">
        <f t="shared" si="14"/>
        <v>0</v>
      </c>
      <c r="K81" s="100">
        <f t="shared" si="14"/>
        <v>0</v>
      </c>
      <c r="L81" s="101">
        <f t="shared" si="14"/>
        <v>0</v>
      </c>
      <c r="M81" s="102">
        <f t="shared" si="19"/>
        <v>0</v>
      </c>
      <c r="N81" s="103">
        <f t="shared" si="19"/>
        <v>0</v>
      </c>
      <c r="O81" s="102">
        <f t="shared" si="20"/>
        <v>0</v>
      </c>
      <c r="P81" s="103">
        <f t="shared" si="20"/>
        <v>0</v>
      </c>
      <c r="Q81" s="100">
        <f t="shared" si="15"/>
        <v>500</v>
      </c>
      <c r="R81" s="101">
        <f t="shared" si="15"/>
        <v>197000</v>
      </c>
      <c r="S81" s="100">
        <f t="shared" si="15"/>
        <v>0</v>
      </c>
      <c r="T81" s="101">
        <f t="shared" si="15"/>
        <v>0</v>
      </c>
      <c r="U81" s="105">
        <f t="shared" si="21"/>
        <v>500</v>
      </c>
      <c r="V81" s="106">
        <f t="shared" si="21"/>
        <v>197000</v>
      </c>
      <c r="W81" s="100">
        <f t="shared" si="16"/>
        <v>0</v>
      </c>
      <c r="X81" s="101">
        <f t="shared" si="16"/>
        <v>0</v>
      </c>
      <c r="Y81" s="100">
        <f t="shared" si="16"/>
        <v>0</v>
      </c>
      <c r="Z81" s="101">
        <f t="shared" si="16"/>
        <v>0</v>
      </c>
      <c r="AA81" s="102">
        <f t="shared" si="22"/>
        <v>0</v>
      </c>
      <c r="AB81" s="103">
        <f t="shared" si="22"/>
        <v>0</v>
      </c>
      <c r="AC81" s="106">
        <f t="shared" si="23"/>
        <v>197000</v>
      </c>
    </row>
    <row r="82" spans="1:29">
      <c r="A82" s="96">
        <v>4</v>
      </c>
      <c r="B82" s="97" t="s">
        <v>71</v>
      </c>
      <c r="C82" s="98">
        <f t="shared" si="17"/>
        <v>0</v>
      </c>
      <c r="D82" s="99">
        <f t="shared" si="17"/>
        <v>0</v>
      </c>
      <c r="E82" s="100">
        <f t="shared" si="17"/>
        <v>0</v>
      </c>
      <c r="F82" s="101">
        <f t="shared" si="17"/>
        <v>0</v>
      </c>
      <c r="G82" s="102">
        <f t="shared" si="18"/>
        <v>0</v>
      </c>
      <c r="H82" s="103">
        <f t="shared" si="18"/>
        <v>0</v>
      </c>
      <c r="I82" s="100">
        <f t="shared" si="14"/>
        <v>0</v>
      </c>
      <c r="J82" s="101">
        <f t="shared" si="14"/>
        <v>0</v>
      </c>
      <c r="K82" s="100">
        <f t="shared" si="14"/>
        <v>0</v>
      </c>
      <c r="L82" s="101">
        <f t="shared" si="14"/>
        <v>0</v>
      </c>
      <c r="M82" s="102">
        <f t="shared" si="19"/>
        <v>0</v>
      </c>
      <c r="N82" s="103">
        <f t="shared" si="19"/>
        <v>0</v>
      </c>
      <c r="O82" s="102">
        <f t="shared" si="20"/>
        <v>0</v>
      </c>
      <c r="P82" s="103">
        <f t="shared" si="20"/>
        <v>0</v>
      </c>
      <c r="Q82" s="100">
        <f t="shared" si="15"/>
        <v>0</v>
      </c>
      <c r="R82" s="101">
        <f t="shared" si="15"/>
        <v>0</v>
      </c>
      <c r="S82" s="100">
        <f t="shared" si="15"/>
        <v>0</v>
      </c>
      <c r="T82" s="101">
        <f t="shared" si="15"/>
        <v>0</v>
      </c>
      <c r="U82" s="105">
        <f t="shared" si="21"/>
        <v>0</v>
      </c>
      <c r="V82" s="106">
        <f t="shared" si="21"/>
        <v>0</v>
      </c>
      <c r="W82" s="100">
        <f t="shared" si="16"/>
        <v>0</v>
      </c>
      <c r="X82" s="101">
        <f t="shared" si="16"/>
        <v>0</v>
      </c>
      <c r="Y82" s="100">
        <f t="shared" si="16"/>
        <v>0</v>
      </c>
      <c r="Z82" s="101">
        <f t="shared" si="16"/>
        <v>0</v>
      </c>
      <c r="AA82" s="102">
        <f t="shared" si="22"/>
        <v>0</v>
      </c>
      <c r="AB82" s="103">
        <f t="shared" si="22"/>
        <v>0</v>
      </c>
      <c r="AC82" s="106">
        <f t="shared" si="23"/>
        <v>0</v>
      </c>
    </row>
    <row r="83" spans="1:29">
      <c r="A83" s="96">
        <v>5</v>
      </c>
      <c r="B83" s="97" t="s">
        <v>72</v>
      </c>
      <c r="C83" s="98">
        <f t="shared" si="17"/>
        <v>0</v>
      </c>
      <c r="D83" s="99">
        <f t="shared" si="17"/>
        <v>0</v>
      </c>
      <c r="E83" s="100">
        <f t="shared" si="17"/>
        <v>0</v>
      </c>
      <c r="F83" s="101">
        <f t="shared" si="17"/>
        <v>0</v>
      </c>
      <c r="G83" s="102">
        <f t="shared" si="18"/>
        <v>0</v>
      </c>
      <c r="H83" s="103">
        <f t="shared" si="18"/>
        <v>0</v>
      </c>
      <c r="I83" s="100">
        <f t="shared" si="14"/>
        <v>0</v>
      </c>
      <c r="J83" s="101">
        <f t="shared" si="14"/>
        <v>0</v>
      </c>
      <c r="K83" s="100">
        <f t="shared" si="14"/>
        <v>0</v>
      </c>
      <c r="L83" s="101">
        <f t="shared" si="14"/>
        <v>0</v>
      </c>
      <c r="M83" s="102">
        <f t="shared" si="19"/>
        <v>0</v>
      </c>
      <c r="N83" s="103">
        <f t="shared" si="19"/>
        <v>0</v>
      </c>
      <c r="O83" s="102">
        <f t="shared" si="20"/>
        <v>0</v>
      </c>
      <c r="P83" s="103">
        <f t="shared" si="20"/>
        <v>0</v>
      </c>
      <c r="Q83" s="100">
        <f t="shared" si="15"/>
        <v>0</v>
      </c>
      <c r="R83" s="101">
        <f t="shared" si="15"/>
        <v>0</v>
      </c>
      <c r="S83" s="100">
        <f t="shared" si="15"/>
        <v>0</v>
      </c>
      <c r="T83" s="101">
        <f t="shared" si="15"/>
        <v>0</v>
      </c>
      <c r="U83" s="105">
        <f t="shared" si="21"/>
        <v>0</v>
      </c>
      <c r="V83" s="106">
        <f t="shared" si="21"/>
        <v>0</v>
      </c>
      <c r="W83" s="100">
        <f t="shared" si="16"/>
        <v>0</v>
      </c>
      <c r="X83" s="101">
        <f t="shared" si="16"/>
        <v>0</v>
      </c>
      <c r="Y83" s="100">
        <f t="shared" si="16"/>
        <v>0</v>
      </c>
      <c r="Z83" s="101">
        <f t="shared" si="16"/>
        <v>0</v>
      </c>
      <c r="AA83" s="102">
        <f t="shared" si="22"/>
        <v>0</v>
      </c>
      <c r="AB83" s="103">
        <f t="shared" si="22"/>
        <v>0</v>
      </c>
      <c r="AC83" s="106">
        <f t="shared" si="23"/>
        <v>0</v>
      </c>
    </row>
    <row r="84" spans="1:29">
      <c r="A84" s="96">
        <v>6</v>
      </c>
      <c r="B84" s="97" t="s">
        <v>73</v>
      </c>
      <c r="C84" s="98">
        <f t="shared" si="17"/>
        <v>0</v>
      </c>
      <c r="D84" s="99">
        <f t="shared" si="17"/>
        <v>0</v>
      </c>
      <c r="E84" s="100">
        <f t="shared" si="17"/>
        <v>0</v>
      </c>
      <c r="F84" s="101">
        <f t="shared" si="17"/>
        <v>0</v>
      </c>
      <c r="G84" s="102">
        <f t="shared" si="18"/>
        <v>0</v>
      </c>
      <c r="H84" s="103">
        <f t="shared" si="18"/>
        <v>0</v>
      </c>
      <c r="I84" s="100">
        <f t="shared" si="14"/>
        <v>0</v>
      </c>
      <c r="J84" s="101">
        <f t="shared" si="14"/>
        <v>0</v>
      </c>
      <c r="K84" s="100">
        <f t="shared" si="14"/>
        <v>0</v>
      </c>
      <c r="L84" s="101">
        <f t="shared" si="14"/>
        <v>0</v>
      </c>
      <c r="M84" s="102">
        <f t="shared" si="19"/>
        <v>0</v>
      </c>
      <c r="N84" s="103">
        <f t="shared" si="19"/>
        <v>0</v>
      </c>
      <c r="O84" s="102">
        <f t="shared" si="20"/>
        <v>0</v>
      </c>
      <c r="P84" s="103">
        <f t="shared" si="20"/>
        <v>0</v>
      </c>
      <c r="Q84" s="100">
        <f t="shared" si="15"/>
        <v>0</v>
      </c>
      <c r="R84" s="101">
        <f t="shared" si="15"/>
        <v>0</v>
      </c>
      <c r="S84" s="100">
        <f t="shared" si="15"/>
        <v>0</v>
      </c>
      <c r="T84" s="101">
        <f t="shared" si="15"/>
        <v>0</v>
      </c>
      <c r="U84" s="105">
        <f t="shared" si="21"/>
        <v>0</v>
      </c>
      <c r="V84" s="106">
        <f t="shared" si="21"/>
        <v>0</v>
      </c>
      <c r="W84" s="100">
        <f t="shared" si="16"/>
        <v>0</v>
      </c>
      <c r="X84" s="101">
        <f t="shared" si="16"/>
        <v>0</v>
      </c>
      <c r="Y84" s="100">
        <f t="shared" si="16"/>
        <v>0</v>
      </c>
      <c r="Z84" s="101">
        <f t="shared" si="16"/>
        <v>0</v>
      </c>
      <c r="AA84" s="102">
        <f t="shared" si="22"/>
        <v>0</v>
      </c>
      <c r="AB84" s="103">
        <f t="shared" si="22"/>
        <v>0</v>
      </c>
      <c r="AC84" s="106">
        <f t="shared" si="23"/>
        <v>0</v>
      </c>
    </row>
    <row r="85" spans="1:29">
      <c r="A85" s="96">
        <v>7</v>
      </c>
      <c r="B85" s="97" t="s">
        <v>74</v>
      </c>
      <c r="C85" s="98">
        <f t="shared" si="17"/>
        <v>0</v>
      </c>
      <c r="D85" s="99">
        <f t="shared" si="17"/>
        <v>0</v>
      </c>
      <c r="E85" s="100">
        <f t="shared" si="17"/>
        <v>0</v>
      </c>
      <c r="F85" s="101">
        <f t="shared" si="17"/>
        <v>0</v>
      </c>
      <c r="G85" s="102">
        <f t="shared" si="18"/>
        <v>0</v>
      </c>
      <c r="H85" s="103">
        <f t="shared" si="18"/>
        <v>0</v>
      </c>
      <c r="I85" s="100">
        <f t="shared" si="14"/>
        <v>0</v>
      </c>
      <c r="J85" s="101">
        <f t="shared" si="14"/>
        <v>0</v>
      </c>
      <c r="K85" s="100">
        <f t="shared" si="14"/>
        <v>0</v>
      </c>
      <c r="L85" s="101">
        <f t="shared" si="14"/>
        <v>0</v>
      </c>
      <c r="M85" s="102">
        <f t="shared" si="19"/>
        <v>0</v>
      </c>
      <c r="N85" s="103">
        <f t="shared" si="19"/>
        <v>0</v>
      </c>
      <c r="O85" s="102">
        <f t="shared" si="20"/>
        <v>0</v>
      </c>
      <c r="P85" s="103">
        <f t="shared" si="20"/>
        <v>0</v>
      </c>
      <c r="Q85" s="100">
        <f t="shared" si="15"/>
        <v>0</v>
      </c>
      <c r="R85" s="101">
        <f t="shared" si="15"/>
        <v>0</v>
      </c>
      <c r="S85" s="100">
        <f t="shared" si="15"/>
        <v>0</v>
      </c>
      <c r="T85" s="101">
        <f t="shared" si="15"/>
        <v>0</v>
      </c>
      <c r="U85" s="105">
        <f t="shared" si="21"/>
        <v>0</v>
      </c>
      <c r="V85" s="106">
        <f t="shared" si="21"/>
        <v>0</v>
      </c>
      <c r="W85" s="100">
        <f t="shared" si="16"/>
        <v>0</v>
      </c>
      <c r="X85" s="101">
        <f t="shared" si="16"/>
        <v>0</v>
      </c>
      <c r="Y85" s="100">
        <f t="shared" si="16"/>
        <v>0</v>
      </c>
      <c r="Z85" s="101">
        <f t="shared" si="16"/>
        <v>0</v>
      </c>
      <c r="AA85" s="102">
        <f t="shared" si="22"/>
        <v>0</v>
      </c>
      <c r="AB85" s="103">
        <f t="shared" si="22"/>
        <v>0</v>
      </c>
      <c r="AC85" s="106">
        <f t="shared" si="23"/>
        <v>0</v>
      </c>
    </row>
    <row r="86" spans="1:29">
      <c r="A86" s="96">
        <v>8</v>
      </c>
      <c r="B86" s="97" t="s">
        <v>75</v>
      </c>
      <c r="C86" s="98">
        <f t="shared" si="17"/>
        <v>0</v>
      </c>
      <c r="D86" s="99">
        <f t="shared" si="17"/>
        <v>0</v>
      </c>
      <c r="E86" s="100">
        <f t="shared" si="17"/>
        <v>0</v>
      </c>
      <c r="F86" s="101">
        <f t="shared" si="17"/>
        <v>0</v>
      </c>
      <c r="G86" s="102">
        <f t="shared" si="18"/>
        <v>0</v>
      </c>
      <c r="H86" s="103">
        <f t="shared" si="18"/>
        <v>0</v>
      </c>
      <c r="I86" s="100">
        <f t="shared" si="14"/>
        <v>0</v>
      </c>
      <c r="J86" s="101">
        <f t="shared" si="14"/>
        <v>0</v>
      </c>
      <c r="K86" s="100">
        <f t="shared" si="14"/>
        <v>0</v>
      </c>
      <c r="L86" s="101">
        <f t="shared" si="14"/>
        <v>0</v>
      </c>
      <c r="M86" s="102">
        <f t="shared" si="19"/>
        <v>0</v>
      </c>
      <c r="N86" s="103">
        <f t="shared" si="19"/>
        <v>0</v>
      </c>
      <c r="O86" s="102">
        <f t="shared" si="20"/>
        <v>0</v>
      </c>
      <c r="P86" s="103">
        <f t="shared" si="20"/>
        <v>0</v>
      </c>
      <c r="Q86" s="100">
        <f t="shared" si="15"/>
        <v>0</v>
      </c>
      <c r="R86" s="101">
        <f t="shared" si="15"/>
        <v>0</v>
      </c>
      <c r="S86" s="100">
        <f t="shared" si="15"/>
        <v>0</v>
      </c>
      <c r="T86" s="101">
        <f t="shared" si="15"/>
        <v>0</v>
      </c>
      <c r="U86" s="105">
        <f t="shared" si="21"/>
        <v>0</v>
      </c>
      <c r="V86" s="106">
        <f t="shared" si="21"/>
        <v>0</v>
      </c>
      <c r="W86" s="100">
        <f t="shared" si="16"/>
        <v>0</v>
      </c>
      <c r="X86" s="101">
        <f t="shared" si="16"/>
        <v>0</v>
      </c>
      <c r="Y86" s="100">
        <f t="shared" si="16"/>
        <v>0</v>
      </c>
      <c r="Z86" s="101">
        <f t="shared" si="16"/>
        <v>0</v>
      </c>
      <c r="AA86" s="102">
        <f t="shared" si="22"/>
        <v>0</v>
      </c>
      <c r="AB86" s="103">
        <f t="shared" si="22"/>
        <v>0</v>
      </c>
      <c r="AC86" s="106">
        <f t="shared" si="23"/>
        <v>0</v>
      </c>
    </row>
    <row r="87" spans="1:29" ht="31.5">
      <c r="A87" s="96">
        <v>9</v>
      </c>
      <c r="B87" s="97" t="s">
        <v>76</v>
      </c>
      <c r="C87" s="98">
        <f t="shared" si="17"/>
        <v>0</v>
      </c>
      <c r="D87" s="99">
        <f t="shared" si="17"/>
        <v>0</v>
      </c>
      <c r="E87" s="100">
        <f t="shared" si="17"/>
        <v>0</v>
      </c>
      <c r="F87" s="101">
        <f t="shared" si="17"/>
        <v>0</v>
      </c>
      <c r="G87" s="102">
        <f t="shared" si="18"/>
        <v>0</v>
      </c>
      <c r="H87" s="103">
        <f t="shared" si="18"/>
        <v>0</v>
      </c>
      <c r="I87" s="100">
        <f t="shared" si="14"/>
        <v>0</v>
      </c>
      <c r="J87" s="101">
        <f t="shared" si="14"/>
        <v>0</v>
      </c>
      <c r="K87" s="100">
        <f t="shared" si="14"/>
        <v>0</v>
      </c>
      <c r="L87" s="101">
        <f t="shared" si="14"/>
        <v>0</v>
      </c>
      <c r="M87" s="102">
        <f t="shared" si="19"/>
        <v>0</v>
      </c>
      <c r="N87" s="103">
        <f t="shared" si="19"/>
        <v>0</v>
      </c>
      <c r="O87" s="102">
        <f t="shared" si="20"/>
        <v>0</v>
      </c>
      <c r="P87" s="103">
        <f t="shared" si="20"/>
        <v>0</v>
      </c>
      <c r="Q87" s="100">
        <f t="shared" si="15"/>
        <v>0</v>
      </c>
      <c r="R87" s="101">
        <f t="shared" si="15"/>
        <v>0</v>
      </c>
      <c r="S87" s="100">
        <f t="shared" si="15"/>
        <v>0</v>
      </c>
      <c r="T87" s="101">
        <f t="shared" si="15"/>
        <v>0</v>
      </c>
      <c r="U87" s="105">
        <f t="shared" si="21"/>
        <v>0</v>
      </c>
      <c r="V87" s="106">
        <f t="shared" si="21"/>
        <v>0</v>
      </c>
      <c r="W87" s="100">
        <f t="shared" si="16"/>
        <v>0</v>
      </c>
      <c r="X87" s="101">
        <f t="shared" si="16"/>
        <v>0</v>
      </c>
      <c r="Y87" s="100">
        <f t="shared" si="16"/>
        <v>0</v>
      </c>
      <c r="Z87" s="101">
        <f t="shared" si="16"/>
        <v>0</v>
      </c>
      <c r="AA87" s="102">
        <f t="shared" si="22"/>
        <v>0</v>
      </c>
      <c r="AB87" s="103">
        <f t="shared" si="22"/>
        <v>0</v>
      </c>
      <c r="AC87" s="106">
        <f t="shared" si="23"/>
        <v>0</v>
      </c>
    </row>
    <row r="88" spans="1:29">
      <c r="A88" s="96">
        <v>10</v>
      </c>
      <c r="B88" s="97" t="s">
        <v>77</v>
      </c>
      <c r="C88" s="98">
        <f t="shared" si="17"/>
        <v>0</v>
      </c>
      <c r="D88" s="99">
        <f t="shared" si="17"/>
        <v>0</v>
      </c>
      <c r="E88" s="100">
        <f t="shared" si="17"/>
        <v>0</v>
      </c>
      <c r="F88" s="101">
        <f t="shared" si="17"/>
        <v>0</v>
      </c>
      <c r="G88" s="102">
        <f t="shared" si="18"/>
        <v>0</v>
      </c>
      <c r="H88" s="103">
        <f t="shared" si="18"/>
        <v>0</v>
      </c>
      <c r="I88" s="100">
        <f t="shared" si="14"/>
        <v>0</v>
      </c>
      <c r="J88" s="101">
        <f t="shared" si="14"/>
        <v>0</v>
      </c>
      <c r="K88" s="100">
        <f t="shared" si="14"/>
        <v>0</v>
      </c>
      <c r="L88" s="101">
        <f t="shared" si="14"/>
        <v>0</v>
      </c>
      <c r="M88" s="102">
        <f t="shared" si="19"/>
        <v>0</v>
      </c>
      <c r="N88" s="103">
        <f t="shared" si="19"/>
        <v>0</v>
      </c>
      <c r="O88" s="102">
        <f t="shared" si="20"/>
        <v>0</v>
      </c>
      <c r="P88" s="103">
        <f t="shared" si="20"/>
        <v>0</v>
      </c>
      <c r="Q88" s="100">
        <f t="shared" si="15"/>
        <v>0</v>
      </c>
      <c r="R88" s="101">
        <f t="shared" si="15"/>
        <v>0</v>
      </c>
      <c r="S88" s="100">
        <f t="shared" si="15"/>
        <v>0</v>
      </c>
      <c r="T88" s="101">
        <f t="shared" si="15"/>
        <v>0</v>
      </c>
      <c r="U88" s="105">
        <f t="shared" si="21"/>
        <v>0</v>
      </c>
      <c r="V88" s="106">
        <f t="shared" si="21"/>
        <v>0</v>
      </c>
      <c r="W88" s="100">
        <f t="shared" si="16"/>
        <v>0</v>
      </c>
      <c r="X88" s="101">
        <f t="shared" si="16"/>
        <v>0</v>
      </c>
      <c r="Y88" s="100">
        <f t="shared" si="16"/>
        <v>0</v>
      </c>
      <c r="Z88" s="101">
        <f t="shared" si="16"/>
        <v>0</v>
      </c>
      <c r="AA88" s="102">
        <f t="shared" si="22"/>
        <v>0</v>
      </c>
      <c r="AB88" s="103">
        <f t="shared" si="22"/>
        <v>0</v>
      </c>
      <c r="AC88" s="106">
        <f t="shared" si="23"/>
        <v>0</v>
      </c>
    </row>
    <row r="89" spans="1:29" ht="31.5">
      <c r="A89" s="96">
        <v>11</v>
      </c>
      <c r="B89" s="97" t="s">
        <v>78</v>
      </c>
      <c r="C89" s="98">
        <f t="shared" si="17"/>
        <v>0</v>
      </c>
      <c r="D89" s="99">
        <f t="shared" si="17"/>
        <v>0</v>
      </c>
      <c r="E89" s="100">
        <f t="shared" si="17"/>
        <v>0</v>
      </c>
      <c r="F89" s="101">
        <f t="shared" si="17"/>
        <v>0</v>
      </c>
      <c r="G89" s="102">
        <f t="shared" si="18"/>
        <v>0</v>
      </c>
      <c r="H89" s="103">
        <f t="shared" si="18"/>
        <v>0</v>
      </c>
      <c r="I89" s="100">
        <f t="shared" si="14"/>
        <v>0</v>
      </c>
      <c r="J89" s="101">
        <f t="shared" si="14"/>
        <v>0</v>
      </c>
      <c r="K89" s="100">
        <f t="shared" si="14"/>
        <v>0</v>
      </c>
      <c r="L89" s="101">
        <f t="shared" si="14"/>
        <v>0</v>
      </c>
      <c r="M89" s="102">
        <f t="shared" si="19"/>
        <v>0</v>
      </c>
      <c r="N89" s="103">
        <f t="shared" si="19"/>
        <v>0</v>
      </c>
      <c r="O89" s="102">
        <f t="shared" si="20"/>
        <v>0</v>
      </c>
      <c r="P89" s="103">
        <f t="shared" si="20"/>
        <v>0</v>
      </c>
      <c r="Q89" s="100">
        <f t="shared" si="15"/>
        <v>1450</v>
      </c>
      <c r="R89" s="101">
        <f t="shared" si="15"/>
        <v>855268</v>
      </c>
      <c r="S89" s="100">
        <f t="shared" si="15"/>
        <v>0</v>
      </c>
      <c r="T89" s="101">
        <f t="shared" si="15"/>
        <v>0</v>
      </c>
      <c r="U89" s="105">
        <f t="shared" si="21"/>
        <v>1450</v>
      </c>
      <c r="V89" s="106">
        <f t="shared" si="21"/>
        <v>855268</v>
      </c>
      <c r="W89" s="100">
        <f t="shared" si="16"/>
        <v>0</v>
      </c>
      <c r="X89" s="101">
        <f t="shared" si="16"/>
        <v>0</v>
      </c>
      <c r="Y89" s="100">
        <f t="shared" si="16"/>
        <v>0</v>
      </c>
      <c r="Z89" s="101">
        <f t="shared" si="16"/>
        <v>0</v>
      </c>
      <c r="AA89" s="102">
        <f t="shared" si="22"/>
        <v>0</v>
      </c>
      <c r="AB89" s="103">
        <f t="shared" si="22"/>
        <v>0</v>
      </c>
      <c r="AC89" s="106">
        <f t="shared" si="23"/>
        <v>855268</v>
      </c>
    </row>
    <row r="90" spans="1:29">
      <c r="A90" s="96">
        <v>12</v>
      </c>
      <c r="B90" s="97" t="s">
        <v>79</v>
      </c>
      <c r="C90" s="98">
        <f t="shared" si="17"/>
        <v>0</v>
      </c>
      <c r="D90" s="99">
        <f t="shared" si="17"/>
        <v>0</v>
      </c>
      <c r="E90" s="100">
        <f t="shared" si="17"/>
        <v>0</v>
      </c>
      <c r="F90" s="101">
        <f t="shared" si="17"/>
        <v>0</v>
      </c>
      <c r="G90" s="102">
        <f t="shared" si="18"/>
        <v>0</v>
      </c>
      <c r="H90" s="103">
        <f t="shared" si="18"/>
        <v>0</v>
      </c>
      <c r="I90" s="100">
        <f t="shared" si="14"/>
        <v>0</v>
      </c>
      <c r="J90" s="101">
        <f t="shared" si="14"/>
        <v>0</v>
      </c>
      <c r="K90" s="100">
        <f t="shared" si="14"/>
        <v>0</v>
      </c>
      <c r="L90" s="101">
        <f t="shared" si="14"/>
        <v>0</v>
      </c>
      <c r="M90" s="102">
        <f t="shared" si="19"/>
        <v>0</v>
      </c>
      <c r="N90" s="103">
        <f t="shared" si="19"/>
        <v>0</v>
      </c>
      <c r="O90" s="102">
        <f t="shared" si="20"/>
        <v>0</v>
      </c>
      <c r="P90" s="103">
        <f t="shared" si="20"/>
        <v>0</v>
      </c>
      <c r="Q90" s="100">
        <f t="shared" si="15"/>
        <v>900</v>
      </c>
      <c r="R90" s="101">
        <f t="shared" si="15"/>
        <v>377523.00000000006</v>
      </c>
      <c r="S90" s="100">
        <f t="shared" si="15"/>
        <v>0</v>
      </c>
      <c r="T90" s="101">
        <f t="shared" si="15"/>
        <v>0</v>
      </c>
      <c r="U90" s="105">
        <f t="shared" si="21"/>
        <v>900</v>
      </c>
      <c r="V90" s="106">
        <f t="shared" si="21"/>
        <v>377523.00000000006</v>
      </c>
      <c r="W90" s="100">
        <f t="shared" si="16"/>
        <v>0</v>
      </c>
      <c r="X90" s="101">
        <f t="shared" si="16"/>
        <v>0</v>
      </c>
      <c r="Y90" s="100">
        <f t="shared" si="16"/>
        <v>0</v>
      </c>
      <c r="Z90" s="101">
        <f t="shared" si="16"/>
        <v>0</v>
      </c>
      <c r="AA90" s="102">
        <f t="shared" si="22"/>
        <v>0</v>
      </c>
      <c r="AB90" s="103">
        <f t="shared" si="22"/>
        <v>0</v>
      </c>
      <c r="AC90" s="106">
        <f t="shared" si="23"/>
        <v>377523.00000000006</v>
      </c>
    </row>
    <row r="91" spans="1:29" ht="31.5">
      <c r="A91" s="96">
        <v>13</v>
      </c>
      <c r="B91" s="97" t="s">
        <v>80</v>
      </c>
      <c r="C91" s="98">
        <f t="shared" si="17"/>
        <v>0</v>
      </c>
      <c r="D91" s="99">
        <f t="shared" si="17"/>
        <v>0</v>
      </c>
      <c r="E91" s="100">
        <f t="shared" si="17"/>
        <v>0</v>
      </c>
      <c r="F91" s="101">
        <f t="shared" si="17"/>
        <v>0</v>
      </c>
      <c r="G91" s="102">
        <f t="shared" si="18"/>
        <v>0</v>
      </c>
      <c r="H91" s="103">
        <f t="shared" si="18"/>
        <v>0</v>
      </c>
      <c r="I91" s="100">
        <f t="shared" si="14"/>
        <v>0</v>
      </c>
      <c r="J91" s="101">
        <f t="shared" si="14"/>
        <v>0</v>
      </c>
      <c r="K91" s="100">
        <f t="shared" si="14"/>
        <v>0</v>
      </c>
      <c r="L91" s="101">
        <f t="shared" si="14"/>
        <v>0</v>
      </c>
      <c r="M91" s="102">
        <f t="shared" si="19"/>
        <v>0</v>
      </c>
      <c r="N91" s="103">
        <f t="shared" si="19"/>
        <v>0</v>
      </c>
      <c r="O91" s="102">
        <f t="shared" si="20"/>
        <v>0</v>
      </c>
      <c r="P91" s="103">
        <f t="shared" si="20"/>
        <v>0</v>
      </c>
      <c r="Q91" s="100">
        <f t="shared" si="15"/>
        <v>1680</v>
      </c>
      <c r="R91" s="101">
        <f t="shared" si="15"/>
        <v>704709.60000000009</v>
      </c>
      <c r="S91" s="100">
        <f t="shared" si="15"/>
        <v>0</v>
      </c>
      <c r="T91" s="101">
        <f t="shared" si="15"/>
        <v>0</v>
      </c>
      <c r="U91" s="105">
        <f t="shared" si="21"/>
        <v>1680</v>
      </c>
      <c r="V91" s="106">
        <f t="shared" si="21"/>
        <v>704709.60000000009</v>
      </c>
      <c r="W91" s="100">
        <f t="shared" si="16"/>
        <v>0</v>
      </c>
      <c r="X91" s="101">
        <f t="shared" si="16"/>
        <v>0</v>
      </c>
      <c r="Y91" s="100">
        <f t="shared" si="16"/>
        <v>0</v>
      </c>
      <c r="Z91" s="101">
        <f t="shared" si="16"/>
        <v>0</v>
      </c>
      <c r="AA91" s="102">
        <f t="shared" si="22"/>
        <v>0</v>
      </c>
      <c r="AB91" s="103">
        <f t="shared" si="22"/>
        <v>0</v>
      </c>
      <c r="AC91" s="106">
        <f t="shared" si="23"/>
        <v>704709.60000000009</v>
      </c>
    </row>
    <row r="92" spans="1:29">
      <c r="A92" s="96">
        <v>14</v>
      </c>
      <c r="B92" s="97" t="s">
        <v>81</v>
      </c>
      <c r="C92" s="98">
        <f t="shared" si="17"/>
        <v>0</v>
      </c>
      <c r="D92" s="99">
        <f t="shared" si="17"/>
        <v>0</v>
      </c>
      <c r="E92" s="100">
        <f t="shared" si="17"/>
        <v>0</v>
      </c>
      <c r="F92" s="101">
        <f t="shared" si="17"/>
        <v>0</v>
      </c>
      <c r="G92" s="102">
        <f t="shared" si="18"/>
        <v>0</v>
      </c>
      <c r="H92" s="103">
        <f t="shared" si="18"/>
        <v>0</v>
      </c>
      <c r="I92" s="100">
        <f t="shared" si="14"/>
        <v>0</v>
      </c>
      <c r="J92" s="101">
        <f t="shared" si="14"/>
        <v>0</v>
      </c>
      <c r="K92" s="100">
        <f t="shared" si="14"/>
        <v>0</v>
      </c>
      <c r="L92" s="101">
        <f t="shared" si="14"/>
        <v>0</v>
      </c>
      <c r="M92" s="102">
        <f t="shared" si="19"/>
        <v>0</v>
      </c>
      <c r="N92" s="103">
        <f t="shared" si="19"/>
        <v>0</v>
      </c>
      <c r="O92" s="102">
        <f t="shared" si="20"/>
        <v>0</v>
      </c>
      <c r="P92" s="103">
        <f t="shared" si="20"/>
        <v>0</v>
      </c>
      <c r="Q92" s="100">
        <f t="shared" si="15"/>
        <v>0</v>
      </c>
      <c r="R92" s="101">
        <f t="shared" si="15"/>
        <v>0</v>
      </c>
      <c r="S92" s="100">
        <f t="shared" si="15"/>
        <v>0</v>
      </c>
      <c r="T92" s="101">
        <f t="shared" si="15"/>
        <v>0</v>
      </c>
      <c r="U92" s="105">
        <f t="shared" si="21"/>
        <v>0</v>
      </c>
      <c r="V92" s="106">
        <f t="shared" si="21"/>
        <v>0</v>
      </c>
      <c r="W92" s="100">
        <f t="shared" si="16"/>
        <v>0</v>
      </c>
      <c r="X92" s="101">
        <f t="shared" si="16"/>
        <v>0</v>
      </c>
      <c r="Y92" s="100">
        <f t="shared" si="16"/>
        <v>0</v>
      </c>
      <c r="Z92" s="101">
        <f t="shared" si="16"/>
        <v>0</v>
      </c>
      <c r="AA92" s="102">
        <f t="shared" si="22"/>
        <v>0</v>
      </c>
      <c r="AB92" s="103">
        <f t="shared" si="22"/>
        <v>0</v>
      </c>
      <c r="AC92" s="106">
        <f t="shared" si="23"/>
        <v>0</v>
      </c>
    </row>
    <row r="93" spans="1:29" ht="31.5">
      <c r="A93" s="96">
        <v>15</v>
      </c>
      <c r="B93" s="97" t="s">
        <v>82</v>
      </c>
      <c r="C93" s="98">
        <f t="shared" si="17"/>
        <v>0</v>
      </c>
      <c r="D93" s="99">
        <f t="shared" si="17"/>
        <v>0</v>
      </c>
      <c r="E93" s="100">
        <f t="shared" si="17"/>
        <v>0</v>
      </c>
      <c r="F93" s="101">
        <f t="shared" si="17"/>
        <v>0</v>
      </c>
      <c r="G93" s="102">
        <f t="shared" si="18"/>
        <v>0</v>
      </c>
      <c r="H93" s="103">
        <f t="shared" si="18"/>
        <v>0</v>
      </c>
      <c r="I93" s="100">
        <f t="shared" si="14"/>
        <v>0</v>
      </c>
      <c r="J93" s="101">
        <f t="shared" si="14"/>
        <v>0</v>
      </c>
      <c r="K93" s="100">
        <f t="shared" si="14"/>
        <v>0</v>
      </c>
      <c r="L93" s="101">
        <f t="shared" si="14"/>
        <v>0</v>
      </c>
      <c r="M93" s="102">
        <f t="shared" si="19"/>
        <v>0</v>
      </c>
      <c r="N93" s="103">
        <f t="shared" si="19"/>
        <v>0</v>
      </c>
      <c r="O93" s="102">
        <f t="shared" si="20"/>
        <v>0</v>
      </c>
      <c r="P93" s="103">
        <f t="shared" si="20"/>
        <v>0</v>
      </c>
      <c r="Q93" s="100">
        <f t="shared" si="15"/>
        <v>0</v>
      </c>
      <c r="R93" s="101">
        <f t="shared" si="15"/>
        <v>0</v>
      </c>
      <c r="S93" s="100">
        <f t="shared" si="15"/>
        <v>0</v>
      </c>
      <c r="T93" s="101">
        <f t="shared" si="15"/>
        <v>0</v>
      </c>
      <c r="U93" s="105">
        <f t="shared" si="21"/>
        <v>0</v>
      </c>
      <c r="V93" s="106">
        <f t="shared" si="21"/>
        <v>0</v>
      </c>
      <c r="W93" s="100">
        <f t="shared" si="16"/>
        <v>0</v>
      </c>
      <c r="X93" s="101">
        <f t="shared" si="16"/>
        <v>0</v>
      </c>
      <c r="Y93" s="100">
        <f t="shared" si="16"/>
        <v>0</v>
      </c>
      <c r="Z93" s="101">
        <f t="shared" si="16"/>
        <v>0</v>
      </c>
      <c r="AA93" s="102">
        <f t="shared" si="22"/>
        <v>0</v>
      </c>
      <c r="AB93" s="103">
        <f t="shared" si="22"/>
        <v>0</v>
      </c>
      <c r="AC93" s="106">
        <f t="shared" si="23"/>
        <v>0</v>
      </c>
    </row>
    <row r="94" spans="1:29">
      <c r="A94" s="96">
        <v>16</v>
      </c>
      <c r="B94" s="97" t="s">
        <v>83</v>
      </c>
      <c r="C94" s="98">
        <f t="shared" si="17"/>
        <v>0</v>
      </c>
      <c r="D94" s="99">
        <f t="shared" si="17"/>
        <v>0</v>
      </c>
      <c r="E94" s="100">
        <f t="shared" si="17"/>
        <v>0</v>
      </c>
      <c r="F94" s="101">
        <f t="shared" si="17"/>
        <v>0</v>
      </c>
      <c r="G94" s="102">
        <f t="shared" si="18"/>
        <v>0</v>
      </c>
      <c r="H94" s="103">
        <f t="shared" si="18"/>
        <v>0</v>
      </c>
      <c r="I94" s="100">
        <f t="shared" si="14"/>
        <v>0</v>
      </c>
      <c r="J94" s="101">
        <f t="shared" si="14"/>
        <v>0</v>
      </c>
      <c r="K94" s="100">
        <f t="shared" si="14"/>
        <v>0</v>
      </c>
      <c r="L94" s="101">
        <f t="shared" si="14"/>
        <v>0</v>
      </c>
      <c r="M94" s="102">
        <f t="shared" si="19"/>
        <v>0</v>
      </c>
      <c r="N94" s="103">
        <f t="shared" si="19"/>
        <v>0</v>
      </c>
      <c r="O94" s="102">
        <f t="shared" si="20"/>
        <v>0</v>
      </c>
      <c r="P94" s="103">
        <f t="shared" si="20"/>
        <v>0</v>
      </c>
      <c r="Q94" s="100">
        <f t="shared" si="15"/>
        <v>0</v>
      </c>
      <c r="R94" s="101">
        <f t="shared" si="15"/>
        <v>0</v>
      </c>
      <c r="S94" s="100">
        <f t="shared" si="15"/>
        <v>0</v>
      </c>
      <c r="T94" s="101">
        <f t="shared" si="15"/>
        <v>0</v>
      </c>
      <c r="U94" s="105">
        <f t="shared" si="21"/>
        <v>0</v>
      </c>
      <c r="V94" s="106">
        <f t="shared" si="21"/>
        <v>0</v>
      </c>
      <c r="W94" s="100">
        <f t="shared" si="16"/>
        <v>0</v>
      </c>
      <c r="X94" s="101">
        <f t="shared" si="16"/>
        <v>0</v>
      </c>
      <c r="Y94" s="100">
        <f t="shared" si="16"/>
        <v>0</v>
      </c>
      <c r="Z94" s="101">
        <f t="shared" si="16"/>
        <v>0</v>
      </c>
      <c r="AA94" s="102">
        <f t="shared" si="22"/>
        <v>0</v>
      </c>
      <c r="AB94" s="103">
        <f t="shared" si="22"/>
        <v>0</v>
      </c>
      <c r="AC94" s="106">
        <f t="shared" si="23"/>
        <v>0</v>
      </c>
    </row>
    <row r="95" spans="1:29">
      <c r="A95" s="96">
        <v>17</v>
      </c>
      <c r="B95" s="97" t="s">
        <v>84</v>
      </c>
      <c r="C95" s="98">
        <f t="shared" si="17"/>
        <v>0</v>
      </c>
      <c r="D95" s="99">
        <f t="shared" si="17"/>
        <v>0</v>
      </c>
      <c r="E95" s="100">
        <f t="shared" si="17"/>
        <v>0</v>
      </c>
      <c r="F95" s="101">
        <f t="shared" si="17"/>
        <v>0</v>
      </c>
      <c r="G95" s="102">
        <f t="shared" si="18"/>
        <v>0</v>
      </c>
      <c r="H95" s="103">
        <f t="shared" si="18"/>
        <v>0</v>
      </c>
      <c r="I95" s="100">
        <f t="shared" ref="I95:L102" si="24">I25+I60</f>
        <v>0</v>
      </c>
      <c r="J95" s="101">
        <f t="shared" si="24"/>
        <v>0</v>
      </c>
      <c r="K95" s="100">
        <f t="shared" si="24"/>
        <v>0</v>
      </c>
      <c r="L95" s="101">
        <f t="shared" si="24"/>
        <v>0</v>
      </c>
      <c r="M95" s="102">
        <f t="shared" si="19"/>
        <v>0</v>
      </c>
      <c r="N95" s="103">
        <f t="shared" si="19"/>
        <v>0</v>
      </c>
      <c r="O95" s="102">
        <f t="shared" si="20"/>
        <v>0</v>
      </c>
      <c r="P95" s="103">
        <f t="shared" si="20"/>
        <v>0</v>
      </c>
      <c r="Q95" s="100">
        <f t="shared" ref="Q95:T102" si="25">Q25+Q60</f>
        <v>0</v>
      </c>
      <c r="R95" s="101">
        <f t="shared" si="25"/>
        <v>0</v>
      </c>
      <c r="S95" s="100">
        <f t="shared" si="25"/>
        <v>0</v>
      </c>
      <c r="T95" s="101">
        <f t="shared" si="25"/>
        <v>0</v>
      </c>
      <c r="U95" s="105">
        <f t="shared" si="21"/>
        <v>0</v>
      </c>
      <c r="V95" s="106">
        <f t="shared" si="21"/>
        <v>0</v>
      </c>
      <c r="W95" s="100">
        <f t="shared" ref="W95:Z102" si="26">W25+W60</f>
        <v>0</v>
      </c>
      <c r="X95" s="101">
        <f t="shared" si="26"/>
        <v>0</v>
      </c>
      <c r="Y95" s="100">
        <f t="shared" si="26"/>
        <v>0</v>
      </c>
      <c r="Z95" s="101">
        <f t="shared" si="26"/>
        <v>0</v>
      </c>
      <c r="AA95" s="102">
        <f t="shared" si="22"/>
        <v>0</v>
      </c>
      <c r="AB95" s="103">
        <f t="shared" si="22"/>
        <v>0</v>
      </c>
      <c r="AC95" s="106">
        <f t="shared" si="23"/>
        <v>0</v>
      </c>
    </row>
    <row r="96" spans="1:29">
      <c r="A96" s="96">
        <v>18</v>
      </c>
      <c r="B96" s="97" t="s">
        <v>85</v>
      </c>
      <c r="C96" s="98">
        <f t="shared" ref="C96:F102" si="27">C26+C61</f>
        <v>0</v>
      </c>
      <c r="D96" s="99">
        <f t="shared" si="27"/>
        <v>0</v>
      </c>
      <c r="E96" s="100">
        <f t="shared" si="27"/>
        <v>0</v>
      </c>
      <c r="F96" s="101">
        <f t="shared" si="27"/>
        <v>0</v>
      </c>
      <c r="G96" s="102">
        <f t="shared" si="18"/>
        <v>0</v>
      </c>
      <c r="H96" s="103">
        <f t="shared" si="18"/>
        <v>0</v>
      </c>
      <c r="I96" s="100">
        <f t="shared" si="24"/>
        <v>0</v>
      </c>
      <c r="J96" s="101">
        <f t="shared" si="24"/>
        <v>0</v>
      </c>
      <c r="K96" s="100">
        <f t="shared" si="24"/>
        <v>0</v>
      </c>
      <c r="L96" s="101">
        <f t="shared" si="24"/>
        <v>0</v>
      </c>
      <c r="M96" s="102">
        <f t="shared" si="19"/>
        <v>0</v>
      </c>
      <c r="N96" s="103">
        <f t="shared" si="19"/>
        <v>0</v>
      </c>
      <c r="O96" s="102">
        <f t="shared" si="20"/>
        <v>0</v>
      </c>
      <c r="P96" s="103">
        <f t="shared" si="20"/>
        <v>0</v>
      </c>
      <c r="Q96" s="100">
        <f t="shared" si="25"/>
        <v>0</v>
      </c>
      <c r="R96" s="101">
        <f t="shared" si="25"/>
        <v>0</v>
      </c>
      <c r="S96" s="100">
        <f t="shared" si="25"/>
        <v>0</v>
      </c>
      <c r="T96" s="101">
        <f t="shared" si="25"/>
        <v>0</v>
      </c>
      <c r="U96" s="105">
        <f t="shared" si="21"/>
        <v>0</v>
      </c>
      <c r="V96" s="106">
        <f t="shared" si="21"/>
        <v>0</v>
      </c>
      <c r="W96" s="100">
        <f t="shared" si="26"/>
        <v>0</v>
      </c>
      <c r="X96" s="101">
        <f t="shared" si="26"/>
        <v>0</v>
      </c>
      <c r="Y96" s="100">
        <f t="shared" si="26"/>
        <v>0</v>
      </c>
      <c r="Z96" s="101">
        <f t="shared" si="26"/>
        <v>0</v>
      </c>
      <c r="AA96" s="102">
        <f t="shared" si="22"/>
        <v>0</v>
      </c>
      <c r="AB96" s="103">
        <f t="shared" si="22"/>
        <v>0</v>
      </c>
      <c r="AC96" s="106">
        <f t="shared" si="23"/>
        <v>0</v>
      </c>
    </row>
    <row r="97" spans="1:29" ht="31.5">
      <c r="A97" s="96">
        <v>19</v>
      </c>
      <c r="B97" s="97" t="s">
        <v>86</v>
      </c>
      <c r="C97" s="98">
        <f t="shared" si="27"/>
        <v>0</v>
      </c>
      <c r="D97" s="99">
        <f t="shared" si="27"/>
        <v>0</v>
      </c>
      <c r="E97" s="100">
        <f t="shared" si="27"/>
        <v>0</v>
      </c>
      <c r="F97" s="101">
        <f t="shared" si="27"/>
        <v>0</v>
      </c>
      <c r="G97" s="102">
        <f t="shared" si="18"/>
        <v>0</v>
      </c>
      <c r="H97" s="103">
        <f t="shared" si="18"/>
        <v>0</v>
      </c>
      <c r="I97" s="100">
        <f t="shared" si="24"/>
        <v>0</v>
      </c>
      <c r="J97" s="101">
        <f t="shared" si="24"/>
        <v>0</v>
      </c>
      <c r="K97" s="100">
        <f t="shared" si="24"/>
        <v>0</v>
      </c>
      <c r="L97" s="101">
        <f t="shared" si="24"/>
        <v>0</v>
      </c>
      <c r="M97" s="102">
        <f t="shared" si="19"/>
        <v>0</v>
      </c>
      <c r="N97" s="103">
        <f t="shared" si="19"/>
        <v>0</v>
      </c>
      <c r="O97" s="102">
        <f t="shared" si="20"/>
        <v>0</v>
      </c>
      <c r="P97" s="103">
        <f t="shared" si="20"/>
        <v>0</v>
      </c>
      <c r="Q97" s="100">
        <f t="shared" si="25"/>
        <v>480</v>
      </c>
      <c r="R97" s="101">
        <f t="shared" si="25"/>
        <v>265305.60000000003</v>
      </c>
      <c r="S97" s="100">
        <f t="shared" si="25"/>
        <v>0</v>
      </c>
      <c r="T97" s="101">
        <f t="shared" si="25"/>
        <v>0</v>
      </c>
      <c r="U97" s="105">
        <f t="shared" si="21"/>
        <v>480</v>
      </c>
      <c r="V97" s="106">
        <f t="shared" si="21"/>
        <v>265305.60000000003</v>
      </c>
      <c r="W97" s="100">
        <f t="shared" si="26"/>
        <v>0</v>
      </c>
      <c r="X97" s="101">
        <f t="shared" si="26"/>
        <v>0</v>
      </c>
      <c r="Y97" s="100">
        <f t="shared" si="26"/>
        <v>0</v>
      </c>
      <c r="Z97" s="101">
        <f t="shared" si="26"/>
        <v>0</v>
      </c>
      <c r="AA97" s="102">
        <f t="shared" si="22"/>
        <v>0</v>
      </c>
      <c r="AB97" s="103">
        <f t="shared" si="22"/>
        <v>0</v>
      </c>
      <c r="AC97" s="106">
        <f t="shared" si="23"/>
        <v>265305.60000000003</v>
      </c>
    </row>
    <row r="98" spans="1:29" ht="31.5">
      <c r="A98" s="96">
        <v>20</v>
      </c>
      <c r="B98" s="97" t="s">
        <v>87</v>
      </c>
      <c r="C98" s="100">
        <f t="shared" si="27"/>
        <v>0</v>
      </c>
      <c r="D98" s="99">
        <f t="shared" si="27"/>
        <v>0</v>
      </c>
      <c r="E98" s="100">
        <f t="shared" si="27"/>
        <v>0</v>
      </c>
      <c r="F98" s="101">
        <f t="shared" si="27"/>
        <v>0</v>
      </c>
      <c r="G98" s="102">
        <f t="shared" si="18"/>
        <v>0</v>
      </c>
      <c r="H98" s="103">
        <f t="shared" si="18"/>
        <v>0</v>
      </c>
      <c r="I98" s="100">
        <f t="shared" si="24"/>
        <v>0</v>
      </c>
      <c r="J98" s="101">
        <f t="shared" si="24"/>
        <v>0</v>
      </c>
      <c r="K98" s="100">
        <f t="shared" si="24"/>
        <v>0</v>
      </c>
      <c r="L98" s="101">
        <f t="shared" si="24"/>
        <v>0</v>
      </c>
      <c r="M98" s="102">
        <f t="shared" si="19"/>
        <v>0</v>
      </c>
      <c r="N98" s="103">
        <f t="shared" si="19"/>
        <v>0</v>
      </c>
      <c r="O98" s="102">
        <f t="shared" si="20"/>
        <v>0</v>
      </c>
      <c r="P98" s="103">
        <f t="shared" si="20"/>
        <v>0</v>
      </c>
      <c r="Q98" s="100">
        <f t="shared" si="25"/>
        <v>0</v>
      </c>
      <c r="R98" s="101">
        <f t="shared" si="25"/>
        <v>0</v>
      </c>
      <c r="S98" s="100">
        <f t="shared" si="25"/>
        <v>0</v>
      </c>
      <c r="T98" s="101">
        <f t="shared" si="25"/>
        <v>0</v>
      </c>
      <c r="U98" s="105">
        <f t="shared" si="21"/>
        <v>0</v>
      </c>
      <c r="V98" s="106">
        <f t="shared" si="21"/>
        <v>0</v>
      </c>
      <c r="W98" s="100">
        <f t="shared" si="26"/>
        <v>0</v>
      </c>
      <c r="X98" s="101">
        <f t="shared" si="26"/>
        <v>0</v>
      </c>
      <c r="Y98" s="100">
        <f t="shared" si="26"/>
        <v>0</v>
      </c>
      <c r="Z98" s="101">
        <f t="shared" si="26"/>
        <v>0</v>
      </c>
      <c r="AA98" s="102">
        <f t="shared" si="22"/>
        <v>0</v>
      </c>
      <c r="AB98" s="103">
        <f t="shared" si="22"/>
        <v>0</v>
      </c>
      <c r="AC98" s="106">
        <f t="shared" si="23"/>
        <v>0</v>
      </c>
    </row>
    <row r="99" spans="1:29">
      <c r="A99" s="96">
        <v>21</v>
      </c>
      <c r="B99" s="97" t="s">
        <v>88</v>
      </c>
      <c r="C99" s="100">
        <f t="shared" si="27"/>
        <v>0</v>
      </c>
      <c r="D99" s="99">
        <f t="shared" si="27"/>
        <v>0</v>
      </c>
      <c r="E99" s="100">
        <f t="shared" si="27"/>
        <v>0</v>
      </c>
      <c r="F99" s="101">
        <f t="shared" si="27"/>
        <v>0</v>
      </c>
      <c r="G99" s="102">
        <f t="shared" si="18"/>
        <v>0</v>
      </c>
      <c r="H99" s="103">
        <f t="shared" si="18"/>
        <v>0</v>
      </c>
      <c r="I99" s="100">
        <f t="shared" si="24"/>
        <v>0</v>
      </c>
      <c r="J99" s="101">
        <f t="shared" si="24"/>
        <v>0</v>
      </c>
      <c r="K99" s="100">
        <f t="shared" si="24"/>
        <v>0</v>
      </c>
      <c r="L99" s="101">
        <f t="shared" si="24"/>
        <v>0</v>
      </c>
      <c r="M99" s="102">
        <f t="shared" si="19"/>
        <v>0</v>
      </c>
      <c r="N99" s="103">
        <f t="shared" si="19"/>
        <v>0</v>
      </c>
      <c r="O99" s="102">
        <f t="shared" si="20"/>
        <v>0</v>
      </c>
      <c r="P99" s="103">
        <f t="shared" si="20"/>
        <v>0</v>
      </c>
      <c r="Q99" s="100">
        <f t="shared" si="25"/>
        <v>0</v>
      </c>
      <c r="R99" s="101">
        <f t="shared" si="25"/>
        <v>0</v>
      </c>
      <c r="S99" s="100">
        <f t="shared" si="25"/>
        <v>0</v>
      </c>
      <c r="T99" s="101">
        <f t="shared" si="25"/>
        <v>0</v>
      </c>
      <c r="U99" s="105">
        <f t="shared" si="21"/>
        <v>0</v>
      </c>
      <c r="V99" s="106">
        <f t="shared" si="21"/>
        <v>0</v>
      </c>
      <c r="W99" s="100">
        <f t="shared" si="26"/>
        <v>0</v>
      </c>
      <c r="X99" s="101">
        <f t="shared" si="26"/>
        <v>0</v>
      </c>
      <c r="Y99" s="100">
        <f t="shared" si="26"/>
        <v>0</v>
      </c>
      <c r="Z99" s="101">
        <f t="shared" si="26"/>
        <v>0</v>
      </c>
      <c r="AA99" s="102">
        <f t="shared" si="22"/>
        <v>0</v>
      </c>
      <c r="AB99" s="103">
        <f t="shared" si="22"/>
        <v>0</v>
      </c>
      <c r="AC99" s="106">
        <f t="shared" si="23"/>
        <v>0</v>
      </c>
    </row>
    <row r="100" spans="1:29">
      <c r="A100" s="96">
        <v>22</v>
      </c>
      <c r="B100" s="97" t="s">
        <v>89</v>
      </c>
      <c r="C100" s="100">
        <f t="shared" si="27"/>
        <v>0</v>
      </c>
      <c r="D100" s="99">
        <f t="shared" si="27"/>
        <v>0</v>
      </c>
      <c r="E100" s="100">
        <f t="shared" si="27"/>
        <v>0</v>
      </c>
      <c r="F100" s="101">
        <f t="shared" si="27"/>
        <v>0</v>
      </c>
      <c r="G100" s="102">
        <f t="shared" si="18"/>
        <v>0</v>
      </c>
      <c r="H100" s="103">
        <f t="shared" si="18"/>
        <v>0</v>
      </c>
      <c r="I100" s="100">
        <f t="shared" si="24"/>
        <v>0</v>
      </c>
      <c r="J100" s="101">
        <f t="shared" si="24"/>
        <v>0</v>
      </c>
      <c r="K100" s="100">
        <f t="shared" si="24"/>
        <v>0</v>
      </c>
      <c r="L100" s="101">
        <f t="shared" si="24"/>
        <v>0</v>
      </c>
      <c r="M100" s="102">
        <f t="shared" si="19"/>
        <v>0</v>
      </c>
      <c r="N100" s="103">
        <f t="shared" si="19"/>
        <v>0</v>
      </c>
      <c r="O100" s="102">
        <f t="shared" si="20"/>
        <v>0</v>
      </c>
      <c r="P100" s="103">
        <f t="shared" si="20"/>
        <v>0</v>
      </c>
      <c r="Q100" s="100">
        <f t="shared" si="25"/>
        <v>0</v>
      </c>
      <c r="R100" s="101">
        <f t="shared" si="25"/>
        <v>0</v>
      </c>
      <c r="S100" s="100">
        <f t="shared" si="25"/>
        <v>0</v>
      </c>
      <c r="T100" s="101">
        <f t="shared" si="25"/>
        <v>0</v>
      </c>
      <c r="U100" s="105">
        <f t="shared" si="21"/>
        <v>0</v>
      </c>
      <c r="V100" s="106">
        <f t="shared" si="21"/>
        <v>0</v>
      </c>
      <c r="W100" s="100">
        <f t="shared" si="26"/>
        <v>0</v>
      </c>
      <c r="X100" s="101">
        <f t="shared" si="26"/>
        <v>0</v>
      </c>
      <c r="Y100" s="100">
        <f t="shared" si="26"/>
        <v>0</v>
      </c>
      <c r="Z100" s="101">
        <f t="shared" si="26"/>
        <v>0</v>
      </c>
      <c r="AA100" s="102">
        <f t="shared" si="22"/>
        <v>0</v>
      </c>
      <c r="AB100" s="103">
        <f t="shared" si="22"/>
        <v>0</v>
      </c>
      <c r="AC100" s="106">
        <f t="shared" si="23"/>
        <v>0</v>
      </c>
    </row>
    <row r="101" spans="1:29" ht="31.5">
      <c r="A101" s="96">
        <v>23</v>
      </c>
      <c r="B101" s="97" t="s">
        <v>90</v>
      </c>
      <c r="C101" s="100">
        <f t="shared" si="27"/>
        <v>0</v>
      </c>
      <c r="D101" s="99">
        <f t="shared" si="27"/>
        <v>0</v>
      </c>
      <c r="E101" s="100">
        <f t="shared" si="27"/>
        <v>0</v>
      </c>
      <c r="F101" s="101">
        <f t="shared" si="27"/>
        <v>0</v>
      </c>
      <c r="G101" s="102">
        <f t="shared" si="18"/>
        <v>0</v>
      </c>
      <c r="H101" s="103">
        <f t="shared" si="18"/>
        <v>0</v>
      </c>
      <c r="I101" s="100">
        <f t="shared" si="24"/>
        <v>0</v>
      </c>
      <c r="J101" s="101">
        <f t="shared" si="24"/>
        <v>0</v>
      </c>
      <c r="K101" s="100">
        <f t="shared" si="24"/>
        <v>0</v>
      </c>
      <c r="L101" s="101">
        <f t="shared" si="24"/>
        <v>0</v>
      </c>
      <c r="M101" s="102">
        <f t="shared" si="19"/>
        <v>0</v>
      </c>
      <c r="N101" s="103">
        <f t="shared" si="19"/>
        <v>0</v>
      </c>
      <c r="O101" s="102">
        <f t="shared" si="20"/>
        <v>0</v>
      </c>
      <c r="P101" s="103">
        <f t="shared" si="20"/>
        <v>0</v>
      </c>
      <c r="Q101" s="100">
        <f t="shared" si="25"/>
        <v>0</v>
      </c>
      <c r="R101" s="101">
        <f t="shared" si="25"/>
        <v>0</v>
      </c>
      <c r="S101" s="100">
        <f t="shared" si="25"/>
        <v>0</v>
      </c>
      <c r="T101" s="101">
        <f t="shared" si="25"/>
        <v>0</v>
      </c>
      <c r="U101" s="105">
        <f t="shared" si="21"/>
        <v>0</v>
      </c>
      <c r="V101" s="106">
        <f t="shared" si="21"/>
        <v>0</v>
      </c>
      <c r="W101" s="100">
        <f t="shared" si="26"/>
        <v>0</v>
      </c>
      <c r="X101" s="101">
        <f t="shared" si="26"/>
        <v>0</v>
      </c>
      <c r="Y101" s="100">
        <f t="shared" si="26"/>
        <v>0</v>
      </c>
      <c r="Z101" s="101">
        <f t="shared" si="26"/>
        <v>0</v>
      </c>
      <c r="AA101" s="102">
        <f t="shared" si="22"/>
        <v>0</v>
      </c>
      <c r="AB101" s="103">
        <f t="shared" si="22"/>
        <v>0</v>
      </c>
      <c r="AC101" s="106">
        <f t="shared" si="23"/>
        <v>0</v>
      </c>
    </row>
    <row r="102" spans="1:29" ht="31.5">
      <c r="A102" s="96">
        <v>24</v>
      </c>
      <c r="B102" s="97" t="s">
        <v>91</v>
      </c>
      <c r="C102" s="100">
        <f t="shared" si="27"/>
        <v>0</v>
      </c>
      <c r="D102" s="99">
        <f t="shared" si="27"/>
        <v>0</v>
      </c>
      <c r="E102" s="100">
        <f t="shared" si="27"/>
        <v>0</v>
      </c>
      <c r="F102" s="101">
        <f t="shared" si="27"/>
        <v>0</v>
      </c>
      <c r="G102" s="102">
        <f t="shared" si="18"/>
        <v>0</v>
      </c>
      <c r="H102" s="103">
        <f t="shared" si="18"/>
        <v>0</v>
      </c>
      <c r="I102" s="100">
        <f t="shared" si="24"/>
        <v>0</v>
      </c>
      <c r="J102" s="101">
        <f t="shared" si="24"/>
        <v>0</v>
      </c>
      <c r="K102" s="100">
        <f t="shared" si="24"/>
        <v>0</v>
      </c>
      <c r="L102" s="101">
        <f t="shared" si="24"/>
        <v>0</v>
      </c>
      <c r="M102" s="102">
        <f t="shared" si="19"/>
        <v>0</v>
      </c>
      <c r="N102" s="103">
        <f t="shared" si="19"/>
        <v>0</v>
      </c>
      <c r="O102" s="102">
        <f t="shared" si="20"/>
        <v>0</v>
      </c>
      <c r="P102" s="103">
        <f t="shared" si="20"/>
        <v>0</v>
      </c>
      <c r="Q102" s="100">
        <f t="shared" si="25"/>
        <v>0</v>
      </c>
      <c r="R102" s="101">
        <f t="shared" si="25"/>
        <v>0</v>
      </c>
      <c r="S102" s="100">
        <f t="shared" si="25"/>
        <v>0</v>
      </c>
      <c r="T102" s="101">
        <f t="shared" si="25"/>
        <v>0</v>
      </c>
      <c r="U102" s="105">
        <f t="shared" si="21"/>
        <v>0</v>
      </c>
      <c r="V102" s="106">
        <f t="shared" si="21"/>
        <v>0</v>
      </c>
      <c r="W102" s="100">
        <f t="shared" si="26"/>
        <v>0</v>
      </c>
      <c r="X102" s="101">
        <f t="shared" si="26"/>
        <v>0</v>
      </c>
      <c r="Y102" s="100">
        <f t="shared" si="26"/>
        <v>0</v>
      </c>
      <c r="Z102" s="101">
        <f t="shared" si="26"/>
        <v>0</v>
      </c>
      <c r="AA102" s="102">
        <f t="shared" si="22"/>
        <v>0</v>
      </c>
      <c r="AB102" s="103">
        <f t="shared" si="22"/>
        <v>0</v>
      </c>
      <c r="AC102" s="106">
        <f t="shared" si="23"/>
        <v>0</v>
      </c>
    </row>
    <row r="103" spans="1:29" s="31" customFormat="1">
      <c r="A103" s="108"/>
      <c r="B103" s="109" t="s">
        <v>107</v>
      </c>
      <c r="C103" s="102">
        <f t="shared" ref="C103:AC103" si="28">SUM(C79:C102)</f>
        <v>0</v>
      </c>
      <c r="D103" s="103">
        <f t="shared" si="28"/>
        <v>0</v>
      </c>
      <c r="E103" s="102">
        <f t="shared" si="28"/>
        <v>0</v>
      </c>
      <c r="F103" s="103">
        <f t="shared" si="28"/>
        <v>0</v>
      </c>
      <c r="G103" s="102">
        <f t="shared" si="28"/>
        <v>0</v>
      </c>
      <c r="H103" s="103">
        <f t="shared" si="28"/>
        <v>0</v>
      </c>
      <c r="I103" s="102">
        <f t="shared" si="28"/>
        <v>0</v>
      </c>
      <c r="J103" s="103">
        <f t="shared" si="28"/>
        <v>0</v>
      </c>
      <c r="K103" s="102">
        <f t="shared" si="28"/>
        <v>0</v>
      </c>
      <c r="L103" s="103">
        <f t="shared" si="28"/>
        <v>0</v>
      </c>
      <c r="M103" s="102">
        <f t="shared" si="28"/>
        <v>0</v>
      </c>
      <c r="N103" s="103">
        <f t="shared" si="28"/>
        <v>0</v>
      </c>
      <c r="O103" s="102">
        <f t="shared" si="28"/>
        <v>0</v>
      </c>
      <c r="P103" s="103">
        <f t="shared" si="28"/>
        <v>0</v>
      </c>
      <c r="Q103" s="105">
        <f t="shared" si="28"/>
        <v>5010</v>
      </c>
      <c r="R103" s="106">
        <f t="shared" si="28"/>
        <v>2399806.2000000002</v>
      </c>
      <c r="S103" s="105">
        <f t="shared" si="28"/>
        <v>0</v>
      </c>
      <c r="T103" s="106">
        <f t="shared" si="28"/>
        <v>0</v>
      </c>
      <c r="U103" s="105">
        <f t="shared" si="28"/>
        <v>5010</v>
      </c>
      <c r="V103" s="106">
        <f t="shared" si="28"/>
        <v>2399806.2000000002</v>
      </c>
      <c r="W103" s="102">
        <f t="shared" si="28"/>
        <v>0</v>
      </c>
      <c r="X103" s="103">
        <f t="shared" si="28"/>
        <v>0</v>
      </c>
      <c r="Y103" s="102">
        <f t="shared" si="28"/>
        <v>0</v>
      </c>
      <c r="Z103" s="103">
        <f t="shared" si="28"/>
        <v>0</v>
      </c>
      <c r="AA103" s="102">
        <f t="shared" si="28"/>
        <v>0</v>
      </c>
      <c r="AB103" s="103">
        <f t="shared" si="28"/>
        <v>0</v>
      </c>
      <c r="AC103" s="106">
        <f t="shared" si="28"/>
        <v>2399806.2000000002</v>
      </c>
    </row>
  </sheetData>
  <mergeCells count="93">
    <mergeCell ref="AC75:AC77"/>
    <mergeCell ref="C76:H76"/>
    <mergeCell ref="I76:N76"/>
    <mergeCell ref="O76:P77"/>
    <mergeCell ref="C77:C78"/>
    <mergeCell ref="D77:D78"/>
    <mergeCell ref="E77:E78"/>
    <mergeCell ref="F77:F78"/>
    <mergeCell ref="G77:H77"/>
    <mergeCell ref="I77:I78"/>
    <mergeCell ref="AA77:AB77"/>
    <mergeCell ref="L77:L78"/>
    <mergeCell ref="M77:N77"/>
    <mergeCell ref="Q77:Q78"/>
    <mergeCell ref="R77:R78"/>
    <mergeCell ref="S77:S78"/>
    <mergeCell ref="Q75:V76"/>
    <mergeCell ref="W75:AB76"/>
    <mergeCell ref="J77:J78"/>
    <mergeCell ref="K77:K78"/>
    <mergeCell ref="T42:T43"/>
    <mergeCell ref="U42:V42"/>
    <mergeCell ref="W42:W43"/>
    <mergeCell ref="X42:X43"/>
    <mergeCell ref="Y42:Y43"/>
    <mergeCell ref="Z42:Z43"/>
    <mergeCell ref="T77:T78"/>
    <mergeCell ref="U77:V77"/>
    <mergeCell ref="W77:W78"/>
    <mergeCell ref="X77:X78"/>
    <mergeCell ref="Y77:Y78"/>
    <mergeCell ref="Z77:Z78"/>
    <mergeCell ref="A72:E72"/>
    <mergeCell ref="G72:I72"/>
    <mergeCell ref="A75:A78"/>
    <mergeCell ref="B75:B78"/>
    <mergeCell ref="C75:P75"/>
    <mergeCell ref="A40:A43"/>
    <mergeCell ref="B40:B43"/>
    <mergeCell ref="C40:P40"/>
    <mergeCell ref="Q40:V41"/>
    <mergeCell ref="W40:AB41"/>
    <mergeCell ref="S42:S43"/>
    <mergeCell ref="D42:D43"/>
    <mergeCell ref="E42:E43"/>
    <mergeCell ref="F42:F43"/>
    <mergeCell ref="G42:H42"/>
    <mergeCell ref="I42:I43"/>
    <mergeCell ref="J42:J43"/>
    <mergeCell ref="K42:K43"/>
    <mergeCell ref="L42:L43"/>
    <mergeCell ref="M42:N42"/>
    <mergeCell ref="Q42:Q43"/>
    <mergeCell ref="AC5:AC7"/>
    <mergeCell ref="Q5:V6"/>
    <mergeCell ref="A37:E37"/>
    <mergeCell ref="G37:I37"/>
    <mergeCell ref="M7:N7"/>
    <mergeCell ref="Q7:Q8"/>
    <mergeCell ref="R7:R8"/>
    <mergeCell ref="AC40:AC42"/>
    <mergeCell ref="C41:H41"/>
    <mergeCell ref="I41:N41"/>
    <mergeCell ref="O41:P42"/>
    <mergeCell ref="C42:C43"/>
    <mergeCell ref="R42:R43"/>
    <mergeCell ref="AA42:AB42"/>
    <mergeCell ref="S7:S8"/>
    <mergeCell ref="T7:T8"/>
    <mergeCell ref="F7:F8"/>
    <mergeCell ref="W5:AB6"/>
    <mergeCell ref="W7:W8"/>
    <mergeCell ref="X7:X8"/>
    <mergeCell ref="Y7:Y8"/>
    <mergeCell ref="Z7:Z8"/>
    <mergeCell ref="AA7:AB7"/>
    <mergeCell ref="U7:V7"/>
    <mergeCell ref="A2:E2"/>
    <mergeCell ref="G2:I2"/>
    <mergeCell ref="A5:A8"/>
    <mergeCell ref="B5:B8"/>
    <mergeCell ref="C5:P5"/>
    <mergeCell ref="I7:I8"/>
    <mergeCell ref="J7:J8"/>
    <mergeCell ref="K7:K8"/>
    <mergeCell ref="L7:L8"/>
    <mergeCell ref="C6:H6"/>
    <mergeCell ref="I6:N6"/>
    <mergeCell ref="O6:P7"/>
    <mergeCell ref="C7:C8"/>
    <mergeCell ref="D7:D8"/>
    <mergeCell ref="G7:H7"/>
    <mergeCell ref="E7:E8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1:AC107"/>
  <sheetViews>
    <sheetView topLeftCell="J73" zoomScale="55" zoomScaleNormal="55" workbookViewId="0">
      <selection activeCell="AC110" sqref="AC110"/>
    </sheetView>
  </sheetViews>
  <sheetFormatPr defaultRowHeight="15.75"/>
  <cols>
    <col min="1" max="1" width="4.7109375" style="31" customWidth="1"/>
    <col min="2" max="2" width="22.140625" style="69" bestFit="1" customWidth="1"/>
    <col min="3" max="3" width="11.140625" style="67" customWidth="1"/>
    <col min="4" max="4" width="11.140625" style="68" customWidth="1"/>
    <col min="5" max="5" width="11.140625" style="67" customWidth="1"/>
    <col min="6" max="6" width="11.140625" style="68" customWidth="1"/>
    <col min="7" max="7" width="11.140625" style="67" customWidth="1"/>
    <col min="8" max="8" width="11.140625" style="68" customWidth="1"/>
    <col min="9" max="9" width="11.140625" style="67" customWidth="1"/>
    <col min="10" max="10" width="18.140625" style="68" customWidth="1"/>
    <col min="11" max="11" width="11.140625" style="67" customWidth="1"/>
    <col min="12" max="12" width="11.140625" style="68" customWidth="1"/>
    <col min="13" max="13" width="11.140625" style="67" customWidth="1"/>
    <col min="14" max="14" width="15.85546875" style="68" customWidth="1"/>
    <col min="15" max="15" width="11.140625" style="67" customWidth="1"/>
    <col min="16" max="16" width="15.5703125" style="68" customWidth="1"/>
    <col min="17" max="17" width="11.140625" style="67" customWidth="1"/>
    <col min="18" max="18" width="11.140625" style="68" customWidth="1"/>
    <col min="19" max="19" width="11.140625" style="67" customWidth="1"/>
    <col min="20" max="20" width="11.140625" style="68" customWidth="1"/>
    <col min="21" max="21" width="11.140625" style="67" customWidth="1"/>
    <col min="22" max="22" width="11.140625" style="68" customWidth="1"/>
    <col min="23" max="23" width="11.140625" style="67" customWidth="1"/>
    <col min="24" max="24" width="16.85546875" style="68" customWidth="1"/>
    <col min="25" max="25" width="11.140625" style="67" customWidth="1"/>
    <col min="26" max="26" width="11.140625" style="68" customWidth="1"/>
    <col min="27" max="27" width="11.140625" style="67" customWidth="1"/>
    <col min="28" max="28" width="16.140625" style="68" customWidth="1"/>
    <col min="29" max="29" width="23.85546875" style="68" customWidth="1"/>
    <col min="30" max="16384" width="9.140625" style="69"/>
  </cols>
  <sheetData>
    <row r="1" spans="1:29">
      <c r="A1" s="89"/>
      <c r="B1" s="90"/>
      <c r="C1" s="91"/>
      <c r="D1" s="92"/>
      <c r="E1" s="91"/>
      <c r="F1" s="92"/>
      <c r="G1" s="91"/>
      <c r="H1" s="92"/>
      <c r="I1" s="91"/>
      <c r="J1" s="92"/>
      <c r="K1" s="91"/>
    </row>
    <row r="2" spans="1:29" s="31" customFormat="1">
      <c r="A2" s="130" t="s">
        <v>111</v>
      </c>
      <c r="B2" s="130"/>
      <c r="C2" s="130"/>
      <c r="D2" s="130"/>
      <c r="E2" s="130"/>
      <c r="F2" s="27">
        <v>150072</v>
      </c>
      <c r="G2" s="131" t="str">
        <f>VLOOKUP(F2,Списки!$A$1:$B$68,2,0)</f>
        <v>ФГБУ "Северо-Кавказкий многопрофильный медицинский центр МЗ РФ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>
      <c r="A3" s="59"/>
      <c r="B3" s="59"/>
      <c r="C3" s="59"/>
      <c r="D3" s="59"/>
      <c r="E3" s="59"/>
      <c r="F3" s="28"/>
      <c r="G3" s="59"/>
      <c r="H3" s="59"/>
      <c r="I3" s="59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89"/>
      <c r="B4" s="93" t="s">
        <v>113</v>
      </c>
      <c r="C4" s="94">
        <f>VLOOKUP(F2,Списки!$A$1:$C$68,3,0)</f>
        <v>1</v>
      </c>
      <c r="D4" s="95"/>
      <c r="E4" s="91"/>
      <c r="F4" s="92"/>
      <c r="G4" s="91"/>
      <c r="H4" s="92"/>
      <c r="I4" s="91"/>
      <c r="J4" s="92"/>
      <c r="K4" s="91"/>
    </row>
    <row r="5" spans="1:29" s="70" customFormat="1" ht="15" customHeight="1">
      <c r="A5" s="140" t="s">
        <v>94</v>
      </c>
      <c r="B5" s="141" t="s">
        <v>92</v>
      </c>
      <c r="C5" s="142" t="s">
        <v>99</v>
      </c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5"/>
      <c r="Q5" s="140" t="s">
        <v>96</v>
      </c>
      <c r="R5" s="140"/>
      <c r="S5" s="140"/>
      <c r="T5" s="140"/>
      <c r="U5" s="140"/>
      <c r="V5" s="140"/>
      <c r="W5" s="165" t="s">
        <v>97</v>
      </c>
      <c r="X5" s="165"/>
      <c r="Y5" s="165"/>
      <c r="Z5" s="165"/>
      <c r="AA5" s="165"/>
      <c r="AB5" s="165"/>
      <c r="AC5" s="161" t="s">
        <v>106</v>
      </c>
    </row>
    <row r="6" spans="1:29" s="70" customFormat="1" ht="15" customHeight="1">
      <c r="A6" s="140"/>
      <c r="B6" s="141"/>
      <c r="C6" s="148" t="s">
        <v>95</v>
      </c>
      <c r="D6" s="148"/>
      <c r="E6" s="148"/>
      <c r="F6" s="148"/>
      <c r="G6" s="148"/>
      <c r="H6" s="148"/>
      <c r="I6" s="167" t="s">
        <v>110</v>
      </c>
      <c r="J6" s="167"/>
      <c r="K6" s="167"/>
      <c r="L6" s="167"/>
      <c r="M6" s="167"/>
      <c r="N6" s="167"/>
      <c r="O6" s="168" t="s">
        <v>100</v>
      </c>
      <c r="P6" s="155"/>
      <c r="Q6" s="140"/>
      <c r="R6" s="140"/>
      <c r="S6" s="140"/>
      <c r="T6" s="140"/>
      <c r="U6" s="140"/>
      <c r="V6" s="140"/>
      <c r="W6" s="165"/>
      <c r="X6" s="165"/>
      <c r="Y6" s="165"/>
      <c r="Z6" s="165"/>
      <c r="AA6" s="165"/>
      <c r="AB6" s="165"/>
      <c r="AC6" s="162"/>
    </row>
    <row r="7" spans="1:29" s="70" customFormat="1">
      <c r="A7" s="140"/>
      <c r="B7" s="141"/>
      <c r="C7" s="158" t="s">
        <v>101</v>
      </c>
      <c r="D7" s="146" t="s">
        <v>102</v>
      </c>
      <c r="E7" s="158" t="s">
        <v>103</v>
      </c>
      <c r="F7" s="146" t="s">
        <v>104</v>
      </c>
      <c r="G7" s="148" t="s">
        <v>100</v>
      </c>
      <c r="H7" s="148"/>
      <c r="I7" s="158" t="s">
        <v>101</v>
      </c>
      <c r="J7" s="146" t="s">
        <v>102</v>
      </c>
      <c r="K7" s="158" t="s">
        <v>103</v>
      </c>
      <c r="L7" s="146" t="s">
        <v>104</v>
      </c>
      <c r="M7" s="148" t="s">
        <v>100</v>
      </c>
      <c r="N7" s="148"/>
      <c r="O7" s="169"/>
      <c r="P7" s="157"/>
      <c r="Q7" s="159" t="s">
        <v>101</v>
      </c>
      <c r="R7" s="160" t="s">
        <v>102</v>
      </c>
      <c r="S7" s="159" t="s">
        <v>103</v>
      </c>
      <c r="T7" s="160" t="s">
        <v>104</v>
      </c>
      <c r="U7" s="140" t="s">
        <v>100</v>
      </c>
      <c r="V7" s="140"/>
      <c r="W7" s="158" t="s">
        <v>101</v>
      </c>
      <c r="X7" s="146" t="s">
        <v>102</v>
      </c>
      <c r="Y7" s="158" t="s">
        <v>103</v>
      </c>
      <c r="Z7" s="146" t="s">
        <v>104</v>
      </c>
      <c r="AA7" s="165" t="s">
        <v>100</v>
      </c>
      <c r="AB7" s="165"/>
      <c r="AC7" s="163"/>
    </row>
    <row r="8" spans="1:29" s="75" customFormat="1">
      <c r="A8" s="140"/>
      <c r="B8" s="141"/>
      <c r="C8" s="158"/>
      <c r="D8" s="146"/>
      <c r="E8" s="158"/>
      <c r="F8" s="146"/>
      <c r="G8" s="71" t="s">
        <v>105</v>
      </c>
      <c r="H8" s="72" t="s">
        <v>98</v>
      </c>
      <c r="I8" s="158"/>
      <c r="J8" s="146"/>
      <c r="K8" s="158"/>
      <c r="L8" s="146"/>
      <c r="M8" s="71" t="s">
        <v>105</v>
      </c>
      <c r="N8" s="72" t="s">
        <v>98</v>
      </c>
      <c r="O8" s="71" t="s">
        <v>105</v>
      </c>
      <c r="P8" s="72" t="s">
        <v>98</v>
      </c>
      <c r="Q8" s="159"/>
      <c r="R8" s="160"/>
      <c r="S8" s="159"/>
      <c r="T8" s="160"/>
      <c r="U8" s="73" t="s">
        <v>105</v>
      </c>
      <c r="V8" s="74" t="s">
        <v>98</v>
      </c>
      <c r="W8" s="158"/>
      <c r="X8" s="146"/>
      <c r="Y8" s="158"/>
      <c r="Z8" s="146"/>
      <c r="AA8" s="71" t="s">
        <v>105</v>
      </c>
      <c r="AB8" s="72" t="s">
        <v>98</v>
      </c>
      <c r="AC8" s="74" t="s">
        <v>98</v>
      </c>
    </row>
    <row r="9" spans="1:29" ht="31.5">
      <c r="A9" s="96">
        <v>1</v>
      </c>
      <c r="B9" s="97" t="s">
        <v>68</v>
      </c>
      <c r="C9" s="98"/>
      <c r="D9" s="99">
        <f>C9*Тарифы!B4*$C$4</f>
        <v>0</v>
      </c>
      <c r="E9" s="100"/>
      <c r="F9" s="101">
        <f>E9*Тарифы!C4*$C$4</f>
        <v>0</v>
      </c>
      <c r="G9" s="102">
        <f>C9+E9</f>
        <v>0</v>
      </c>
      <c r="H9" s="103">
        <f>D9+F9</f>
        <v>0</v>
      </c>
      <c r="I9" s="98">
        <v>750</v>
      </c>
      <c r="J9" s="101">
        <f>I9*Тарифы!D4*$C$4</f>
        <v>326325</v>
      </c>
      <c r="K9" s="100"/>
      <c r="L9" s="101">
        <f>K9*Тарифы!E4*$C$4</f>
        <v>0</v>
      </c>
      <c r="M9" s="102">
        <f>I9+K9</f>
        <v>750</v>
      </c>
      <c r="N9" s="103">
        <f>J9+L9</f>
        <v>326325</v>
      </c>
      <c r="O9" s="102">
        <f>G9+M9</f>
        <v>750</v>
      </c>
      <c r="P9" s="103">
        <f>H9+N9</f>
        <v>326325</v>
      </c>
      <c r="Q9" s="100"/>
      <c r="R9" s="101">
        <f>Q9*Тарифы!F4*$C$4</f>
        <v>0</v>
      </c>
      <c r="S9" s="100"/>
      <c r="T9" s="101">
        <f>S9*Тарифы!G4*$C$4</f>
        <v>0</v>
      </c>
      <c r="U9" s="105">
        <f>Q9+S9</f>
        <v>0</v>
      </c>
      <c r="V9" s="106">
        <f>R9+T9</f>
        <v>0</v>
      </c>
      <c r="W9" s="100">
        <v>700</v>
      </c>
      <c r="X9" s="101">
        <f>W9*Тарифы!H4*$C$4</f>
        <v>733831</v>
      </c>
      <c r="Y9" s="100"/>
      <c r="Z9" s="101">
        <f>Y9*Тарифы!I4*$C$4</f>
        <v>0</v>
      </c>
      <c r="AA9" s="102">
        <f>W9+Y9</f>
        <v>700</v>
      </c>
      <c r="AB9" s="103">
        <f>X9+Z9</f>
        <v>733831</v>
      </c>
      <c r="AC9" s="106">
        <f>P9+V9+AB9</f>
        <v>1060156</v>
      </c>
    </row>
    <row r="10" spans="1:29">
      <c r="A10" s="96">
        <v>2</v>
      </c>
      <c r="B10" s="97" t="s">
        <v>69</v>
      </c>
      <c r="C10" s="98"/>
      <c r="D10" s="99">
        <f>C10*Тарифы!B5*$C$4</f>
        <v>0</v>
      </c>
      <c r="E10" s="100"/>
      <c r="F10" s="101">
        <f>E10*Тарифы!C5*$C$4</f>
        <v>0</v>
      </c>
      <c r="G10" s="102">
        <f t="shared" ref="G10:H32" si="0">C10+E10</f>
        <v>0</v>
      </c>
      <c r="H10" s="103">
        <f t="shared" si="0"/>
        <v>0</v>
      </c>
      <c r="I10" s="98"/>
      <c r="J10" s="101">
        <f>I10*Тарифы!D5*$C$4</f>
        <v>0</v>
      </c>
      <c r="K10" s="100"/>
      <c r="L10" s="101">
        <f>K10*Тарифы!E5*$C$4</f>
        <v>0</v>
      </c>
      <c r="M10" s="102">
        <f t="shared" ref="M10:N32" si="1">I10+K10</f>
        <v>0</v>
      </c>
      <c r="N10" s="103">
        <f t="shared" si="1"/>
        <v>0</v>
      </c>
      <c r="O10" s="102">
        <f t="shared" ref="O10:P32" si="2">G10+M10</f>
        <v>0</v>
      </c>
      <c r="P10" s="103">
        <f t="shared" si="2"/>
        <v>0</v>
      </c>
      <c r="Q10" s="100"/>
      <c r="R10" s="101">
        <f>Q10*Тарифы!F5*$C$4</f>
        <v>0</v>
      </c>
      <c r="S10" s="100"/>
      <c r="T10" s="101">
        <f>S10*Тарифы!G5*$C$4</f>
        <v>0</v>
      </c>
      <c r="U10" s="105">
        <f t="shared" ref="U10:V32" si="3">Q10+S10</f>
        <v>0</v>
      </c>
      <c r="V10" s="106">
        <f t="shared" si="3"/>
        <v>0</v>
      </c>
      <c r="W10" s="100"/>
      <c r="X10" s="101">
        <f>W10*Тарифы!H5*$C$4</f>
        <v>0</v>
      </c>
      <c r="Y10" s="100"/>
      <c r="Z10" s="101">
        <f>Y10*Тарифы!I5*$C$4</f>
        <v>0</v>
      </c>
      <c r="AA10" s="102">
        <f t="shared" ref="AA10:AB32" si="4">W10+Y10</f>
        <v>0</v>
      </c>
      <c r="AB10" s="103">
        <f t="shared" si="4"/>
        <v>0</v>
      </c>
      <c r="AC10" s="106">
        <f t="shared" ref="AC10:AC32" si="5">P10+V10+AB10</f>
        <v>0</v>
      </c>
    </row>
    <row r="11" spans="1:29">
      <c r="A11" s="96">
        <v>3</v>
      </c>
      <c r="B11" s="97" t="s">
        <v>70</v>
      </c>
      <c r="C11" s="98"/>
      <c r="D11" s="99">
        <f>C11*Тарифы!B6*$C$4</f>
        <v>0</v>
      </c>
      <c r="E11" s="100"/>
      <c r="F11" s="101">
        <f>E11*Тарифы!C6*$C$4</f>
        <v>0</v>
      </c>
      <c r="G11" s="102">
        <f t="shared" si="0"/>
        <v>0</v>
      </c>
      <c r="H11" s="103">
        <f t="shared" si="0"/>
        <v>0</v>
      </c>
      <c r="I11" s="98">
        <v>150</v>
      </c>
      <c r="J11" s="101">
        <f>I11*Тарифы!D6*$C$4</f>
        <v>57703.5</v>
      </c>
      <c r="K11" s="100"/>
      <c r="L11" s="101">
        <f>K11*Тарифы!E6*$C$4</f>
        <v>0</v>
      </c>
      <c r="M11" s="102">
        <f t="shared" si="1"/>
        <v>150</v>
      </c>
      <c r="N11" s="103">
        <f t="shared" si="1"/>
        <v>57703.5</v>
      </c>
      <c r="O11" s="102">
        <f t="shared" si="2"/>
        <v>150</v>
      </c>
      <c r="P11" s="103">
        <f t="shared" si="2"/>
        <v>57703.5</v>
      </c>
      <c r="Q11" s="100"/>
      <c r="R11" s="101">
        <f>Q11*Тарифы!F6*$C$4</f>
        <v>0</v>
      </c>
      <c r="S11" s="100"/>
      <c r="T11" s="101">
        <f>S11*Тарифы!G6*$C$4</f>
        <v>0</v>
      </c>
      <c r="U11" s="105">
        <f t="shared" si="3"/>
        <v>0</v>
      </c>
      <c r="V11" s="106">
        <f t="shared" si="3"/>
        <v>0</v>
      </c>
      <c r="W11" s="100">
        <v>350</v>
      </c>
      <c r="X11" s="101">
        <f>W11*Тарифы!H6*$C$4</f>
        <v>285771.5</v>
      </c>
      <c r="Y11" s="100"/>
      <c r="Z11" s="101">
        <f>Y11*Тарифы!I6*$C$4</f>
        <v>0</v>
      </c>
      <c r="AA11" s="102">
        <f t="shared" si="4"/>
        <v>350</v>
      </c>
      <c r="AB11" s="103">
        <f t="shared" si="4"/>
        <v>285771.5</v>
      </c>
      <c r="AC11" s="106">
        <f t="shared" si="5"/>
        <v>343475</v>
      </c>
    </row>
    <row r="12" spans="1:29">
      <c r="A12" s="96">
        <v>4</v>
      </c>
      <c r="B12" s="97" t="s">
        <v>71</v>
      </c>
      <c r="C12" s="98"/>
      <c r="D12" s="99">
        <f>C12*Тарифы!B7*$C$4</f>
        <v>0</v>
      </c>
      <c r="E12" s="100"/>
      <c r="F12" s="101">
        <f>E12*Тарифы!C7*$C$4</f>
        <v>0</v>
      </c>
      <c r="G12" s="102">
        <f t="shared" si="0"/>
        <v>0</v>
      </c>
      <c r="H12" s="103">
        <f t="shared" si="0"/>
        <v>0</v>
      </c>
      <c r="I12" s="98">
        <v>120</v>
      </c>
      <c r="J12" s="101">
        <f>I12*Тарифы!D7*$C$4</f>
        <v>46162.8</v>
      </c>
      <c r="K12" s="100"/>
      <c r="L12" s="101">
        <f>K12*Тарифы!E7*$C$4</f>
        <v>0</v>
      </c>
      <c r="M12" s="102">
        <f t="shared" si="1"/>
        <v>120</v>
      </c>
      <c r="N12" s="103">
        <f t="shared" si="1"/>
        <v>46162.8</v>
      </c>
      <c r="O12" s="102">
        <f t="shared" si="2"/>
        <v>120</v>
      </c>
      <c r="P12" s="103">
        <f t="shared" si="2"/>
        <v>46162.8</v>
      </c>
      <c r="Q12" s="100"/>
      <c r="R12" s="101">
        <f>Q12*Тарифы!F7*$C$4</f>
        <v>0</v>
      </c>
      <c r="S12" s="100"/>
      <c r="T12" s="101">
        <f>S12*Тарифы!G7*$C$4</f>
        <v>0</v>
      </c>
      <c r="U12" s="105">
        <f t="shared" si="3"/>
        <v>0</v>
      </c>
      <c r="V12" s="106">
        <f t="shared" si="3"/>
        <v>0</v>
      </c>
      <c r="W12" s="100">
        <v>130</v>
      </c>
      <c r="X12" s="101">
        <f>W12*Тарифы!H7*$C$4</f>
        <v>106143.7</v>
      </c>
      <c r="Y12" s="100"/>
      <c r="Z12" s="101">
        <f>Y12*Тарифы!I7*$C$4</f>
        <v>0</v>
      </c>
      <c r="AA12" s="102">
        <f t="shared" si="4"/>
        <v>130</v>
      </c>
      <c r="AB12" s="103">
        <f t="shared" si="4"/>
        <v>106143.7</v>
      </c>
      <c r="AC12" s="106">
        <f t="shared" si="5"/>
        <v>152306.5</v>
      </c>
    </row>
    <row r="13" spans="1:29">
      <c r="A13" s="96">
        <v>5</v>
      </c>
      <c r="B13" s="97" t="s">
        <v>72</v>
      </c>
      <c r="C13" s="98"/>
      <c r="D13" s="99">
        <f>C13*Тарифы!B8*$C$4</f>
        <v>0</v>
      </c>
      <c r="E13" s="100"/>
      <c r="F13" s="101">
        <f>E13*Тарифы!C8*$C$4</f>
        <v>0</v>
      </c>
      <c r="G13" s="102">
        <f t="shared" si="0"/>
        <v>0</v>
      </c>
      <c r="H13" s="103">
        <f t="shared" si="0"/>
        <v>0</v>
      </c>
      <c r="I13" s="98">
        <v>265</v>
      </c>
      <c r="J13" s="101">
        <f>I13*Тарифы!D8*$C$4</f>
        <v>101942.85</v>
      </c>
      <c r="K13" s="100"/>
      <c r="L13" s="101">
        <f>K13*Тарифы!E8*$C$4</f>
        <v>0</v>
      </c>
      <c r="M13" s="102">
        <f t="shared" si="1"/>
        <v>265</v>
      </c>
      <c r="N13" s="103">
        <f t="shared" si="1"/>
        <v>101942.85</v>
      </c>
      <c r="O13" s="102">
        <f t="shared" si="2"/>
        <v>265</v>
      </c>
      <c r="P13" s="103">
        <f t="shared" si="2"/>
        <v>101942.85</v>
      </c>
      <c r="Q13" s="100"/>
      <c r="R13" s="101">
        <f>Q13*Тарифы!F8*$C$4</f>
        <v>0</v>
      </c>
      <c r="S13" s="100"/>
      <c r="T13" s="101">
        <f>S13*Тарифы!G8*$C$4</f>
        <v>0</v>
      </c>
      <c r="U13" s="105">
        <f t="shared" si="3"/>
        <v>0</v>
      </c>
      <c r="V13" s="106">
        <f t="shared" si="3"/>
        <v>0</v>
      </c>
      <c r="W13" s="100">
        <v>150</v>
      </c>
      <c r="X13" s="101">
        <f>W13*Тарифы!H8*$C$4</f>
        <v>122473.5</v>
      </c>
      <c r="Y13" s="100"/>
      <c r="Z13" s="101">
        <f>Y13*Тарифы!I8*$C$4</f>
        <v>0</v>
      </c>
      <c r="AA13" s="102">
        <f t="shared" si="4"/>
        <v>150</v>
      </c>
      <c r="AB13" s="103">
        <f t="shared" si="4"/>
        <v>122473.5</v>
      </c>
      <c r="AC13" s="106">
        <f t="shared" si="5"/>
        <v>224416.35</v>
      </c>
    </row>
    <row r="14" spans="1:29">
      <c r="A14" s="96">
        <v>6</v>
      </c>
      <c r="B14" s="97" t="s">
        <v>73</v>
      </c>
      <c r="C14" s="98"/>
      <c r="D14" s="99">
        <f>C14*Тарифы!B9*$C$4</f>
        <v>0</v>
      </c>
      <c r="E14" s="100"/>
      <c r="F14" s="101">
        <f>E14*Тарифы!C9*$C$4</f>
        <v>0</v>
      </c>
      <c r="G14" s="102">
        <f t="shared" si="0"/>
        <v>0</v>
      </c>
      <c r="H14" s="103">
        <f t="shared" si="0"/>
        <v>0</v>
      </c>
      <c r="I14" s="98"/>
      <c r="J14" s="101">
        <f>I14*Тарифы!D9*$C$4</f>
        <v>0</v>
      </c>
      <c r="K14" s="100"/>
      <c r="L14" s="101">
        <f>K14*Тарифы!E9*$C$4</f>
        <v>0</v>
      </c>
      <c r="M14" s="102">
        <f t="shared" si="1"/>
        <v>0</v>
      </c>
      <c r="N14" s="103">
        <f t="shared" si="1"/>
        <v>0</v>
      </c>
      <c r="O14" s="102">
        <f t="shared" si="2"/>
        <v>0</v>
      </c>
      <c r="P14" s="103">
        <f t="shared" si="2"/>
        <v>0</v>
      </c>
      <c r="Q14" s="100"/>
      <c r="R14" s="101">
        <f>Q14*Тарифы!F9*$C$4</f>
        <v>0</v>
      </c>
      <c r="S14" s="100"/>
      <c r="T14" s="101">
        <f>S14*Тарифы!G9*$C$4</f>
        <v>0</v>
      </c>
      <c r="U14" s="105">
        <f t="shared" si="3"/>
        <v>0</v>
      </c>
      <c r="V14" s="106">
        <f t="shared" si="3"/>
        <v>0</v>
      </c>
      <c r="W14" s="100"/>
      <c r="X14" s="101">
        <f>W14*Тарифы!H9*$C$4</f>
        <v>0</v>
      </c>
      <c r="Y14" s="100"/>
      <c r="Z14" s="101">
        <f>Y14*Тарифы!I9*$C$4</f>
        <v>0</v>
      </c>
      <c r="AA14" s="102">
        <f t="shared" si="4"/>
        <v>0</v>
      </c>
      <c r="AB14" s="103">
        <f t="shared" si="4"/>
        <v>0</v>
      </c>
      <c r="AC14" s="106">
        <f t="shared" si="5"/>
        <v>0</v>
      </c>
    </row>
    <row r="15" spans="1:29">
      <c r="A15" s="96">
        <v>7</v>
      </c>
      <c r="B15" s="97" t="s">
        <v>74</v>
      </c>
      <c r="C15" s="98"/>
      <c r="D15" s="99">
        <f>C15*Тарифы!B10*$C$4</f>
        <v>0</v>
      </c>
      <c r="E15" s="100"/>
      <c r="F15" s="101">
        <f>E15*Тарифы!C10*$C$4</f>
        <v>0</v>
      </c>
      <c r="G15" s="102">
        <f t="shared" si="0"/>
        <v>0</v>
      </c>
      <c r="H15" s="103">
        <f t="shared" si="0"/>
        <v>0</v>
      </c>
      <c r="I15" s="98"/>
      <c r="J15" s="101">
        <f>I15*Тарифы!D10*$C$4</f>
        <v>0</v>
      </c>
      <c r="K15" s="100"/>
      <c r="L15" s="101">
        <f>K15*Тарифы!E10*$C$4</f>
        <v>0</v>
      </c>
      <c r="M15" s="102">
        <f t="shared" si="1"/>
        <v>0</v>
      </c>
      <c r="N15" s="103">
        <f t="shared" si="1"/>
        <v>0</v>
      </c>
      <c r="O15" s="102">
        <f t="shared" si="2"/>
        <v>0</v>
      </c>
      <c r="P15" s="103">
        <f t="shared" si="2"/>
        <v>0</v>
      </c>
      <c r="Q15" s="100"/>
      <c r="R15" s="101">
        <f>Q15*Тарифы!F10*$C$4</f>
        <v>0</v>
      </c>
      <c r="S15" s="100"/>
      <c r="T15" s="101">
        <f>S15*Тарифы!G10*$C$4</f>
        <v>0</v>
      </c>
      <c r="U15" s="105">
        <f t="shared" si="3"/>
        <v>0</v>
      </c>
      <c r="V15" s="106">
        <f t="shared" si="3"/>
        <v>0</v>
      </c>
      <c r="W15" s="100"/>
      <c r="X15" s="101">
        <f>W15*Тарифы!H10*$C$4</f>
        <v>0</v>
      </c>
      <c r="Y15" s="100"/>
      <c r="Z15" s="101">
        <f>Y15*Тарифы!I10*$C$4</f>
        <v>0</v>
      </c>
      <c r="AA15" s="102">
        <f t="shared" si="4"/>
        <v>0</v>
      </c>
      <c r="AB15" s="103">
        <f t="shared" si="4"/>
        <v>0</v>
      </c>
      <c r="AC15" s="106">
        <f t="shared" si="5"/>
        <v>0</v>
      </c>
    </row>
    <row r="16" spans="1:29">
      <c r="A16" s="96">
        <v>8</v>
      </c>
      <c r="B16" s="97" t="s">
        <v>75</v>
      </c>
      <c r="C16" s="98"/>
      <c r="D16" s="99">
        <f>C16*Тарифы!B11*$C$4</f>
        <v>0</v>
      </c>
      <c r="E16" s="100"/>
      <c r="F16" s="101">
        <f>E16*Тарифы!C11*$C$4</f>
        <v>0</v>
      </c>
      <c r="G16" s="102">
        <f t="shared" si="0"/>
        <v>0</v>
      </c>
      <c r="H16" s="103">
        <f t="shared" si="0"/>
        <v>0</v>
      </c>
      <c r="I16" s="98">
        <v>250</v>
      </c>
      <c r="J16" s="101">
        <f>I16*Тарифы!D11*$C$4</f>
        <v>184125</v>
      </c>
      <c r="K16" s="100"/>
      <c r="L16" s="101">
        <f>K16*Тарифы!E11*$C$4</f>
        <v>0</v>
      </c>
      <c r="M16" s="102">
        <f t="shared" si="1"/>
        <v>250</v>
      </c>
      <c r="N16" s="103">
        <f t="shared" si="1"/>
        <v>184125</v>
      </c>
      <c r="O16" s="102">
        <f t="shared" si="2"/>
        <v>250</v>
      </c>
      <c r="P16" s="103">
        <f t="shared" si="2"/>
        <v>184125</v>
      </c>
      <c r="Q16" s="100"/>
      <c r="R16" s="101">
        <f>Q16*Тарифы!F11*$C$4</f>
        <v>0</v>
      </c>
      <c r="S16" s="100"/>
      <c r="T16" s="101">
        <f>S16*Тарифы!G11*$C$4</f>
        <v>0</v>
      </c>
      <c r="U16" s="105">
        <f t="shared" si="3"/>
        <v>0</v>
      </c>
      <c r="V16" s="106">
        <f t="shared" si="3"/>
        <v>0</v>
      </c>
      <c r="W16" s="100">
        <v>200</v>
      </c>
      <c r="X16" s="101">
        <f>W16*Тарифы!H11*$C$4</f>
        <v>284258</v>
      </c>
      <c r="Y16" s="100"/>
      <c r="Z16" s="101">
        <f>Y16*Тарифы!I11*$C$4</f>
        <v>0</v>
      </c>
      <c r="AA16" s="102">
        <f t="shared" si="4"/>
        <v>200</v>
      </c>
      <c r="AB16" s="103">
        <f t="shared" si="4"/>
        <v>284258</v>
      </c>
      <c r="AC16" s="106">
        <f t="shared" si="5"/>
        <v>468383</v>
      </c>
    </row>
    <row r="17" spans="1:29" ht="31.5">
      <c r="A17" s="96">
        <v>9</v>
      </c>
      <c r="B17" s="97" t="s">
        <v>76</v>
      </c>
      <c r="C17" s="98"/>
      <c r="D17" s="99">
        <f>C17*Тарифы!B12*$C$4</f>
        <v>0</v>
      </c>
      <c r="E17" s="100"/>
      <c r="F17" s="101">
        <f>E17*Тарифы!C12*$C$4</f>
        <v>0</v>
      </c>
      <c r="G17" s="102">
        <f t="shared" si="0"/>
        <v>0</v>
      </c>
      <c r="H17" s="103">
        <f t="shared" si="0"/>
        <v>0</v>
      </c>
      <c r="I17" s="98">
        <v>100</v>
      </c>
      <c r="J17" s="101">
        <f>I17*Тарифы!D12*$C$4</f>
        <v>68788</v>
      </c>
      <c r="K17" s="100"/>
      <c r="L17" s="101">
        <f>K17*Тарифы!E12*$C$4</f>
        <v>0</v>
      </c>
      <c r="M17" s="102">
        <f t="shared" si="1"/>
        <v>100</v>
      </c>
      <c r="N17" s="103">
        <f t="shared" si="1"/>
        <v>68788</v>
      </c>
      <c r="O17" s="102">
        <f t="shared" si="2"/>
        <v>100</v>
      </c>
      <c r="P17" s="103">
        <f t="shared" si="2"/>
        <v>68788</v>
      </c>
      <c r="Q17" s="100"/>
      <c r="R17" s="101">
        <f>Q17*Тарифы!F12*$C$4</f>
        <v>0</v>
      </c>
      <c r="S17" s="100"/>
      <c r="T17" s="101">
        <f>S17*Тарифы!G12*$C$4</f>
        <v>0</v>
      </c>
      <c r="U17" s="105">
        <f t="shared" si="3"/>
        <v>0</v>
      </c>
      <c r="V17" s="106">
        <f t="shared" si="3"/>
        <v>0</v>
      </c>
      <c r="W17" s="100">
        <v>70</v>
      </c>
      <c r="X17" s="101">
        <f>W17*Тарифы!H12*$C$4</f>
        <v>97373.5</v>
      </c>
      <c r="Y17" s="100"/>
      <c r="Z17" s="101">
        <f>Y17*Тарифы!I12*$C$4</f>
        <v>0</v>
      </c>
      <c r="AA17" s="102">
        <f t="shared" si="4"/>
        <v>70</v>
      </c>
      <c r="AB17" s="103">
        <f t="shared" si="4"/>
        <v>97373.5</v>
      </c>
      <c r="AC17" s="106">
        <f t="shared" si="5"/>
        <v>166161.5</v>
      </c>
    </row>
    <row r="18" spans="1:29">
      <c r="A18" s="96">
        <v>10</v>
      </c>
      <c r="B18" s="97" t="s">
        <v>77</v>
      </c>
      <c r="C18" s="98"/>
      <c r="D18" s="99">
        <f>C18*Тарифы!B13*$C$4</f>
        <v>0</v>
      </c>
      <c r="E18" s="100"/>
      <c r="F18" s="101">
        <f>E18*Тарифы!C13*$C$4</f>
        <v>0</v>
      </c>
      <c r="G18" s="102">
        <f t="shared" si="0"/>
        <v>0</v>
      </c>
      <c r="H18" s="103">
        <f t="shared" si="0"/>
        <v>0</v>
      </c>
      <c r="I18" s="98">
        <v>600</v>
      </c>
      <c r="J18" s="101">
        <f>I18*Тарифы!D13*$C$4</f>
        <v>269424</v>
      </c>
      <c r="K18" s="100"/>
      <c r="L18" s="101">
        <f>K18*Тарифы!E13*$C$4</f>
        <v>0</v>
      </c>
      <c r="M18" s="102">
        <f t="shared" si="1"/>
        <v>600</v>
      </c>
      <c r="N18" s="103">
        <f t="shared" si="1"/>
        <v>269424</v>
      </c>
      <c r="O18" s="102">
        <f t="shared" si="2"/>
        <v>600</v>
      </c>
      <c r="P18" s="103">
        <f t="shared" si="2"/>
        <v>269424</v>
      </c>
      <c r="Q18" s="100"/>
      <c r="R18" s="101">
        <f>Q18*Тарифы!F13*$C$4</f>
        <v>0</v>
      </c>
      <c r="S18" s="100"/>
      <c r="T18" s="101">
        <f>S18*Тарифы!G13*$C$4</f>
        <v>0</v>
      </c>
      <c r="U18" s="105">
        <f t="shared" si="3"/>
        <v>0</v>
      </c>
      <c r="V18" s="106">
        <f t="shared" si="3"/>
        <v>0</v>
      </c>
      <c r="W18" s="100">
        <v>350</v>
      </c>
      <c r="X18" s="101">
        <f>W18*Тарифы!H13*$C$4</f>
        <v>356331.5</v>
      </c>
      <c r="Y18" s="100"/>
      <c r="Z18" s="101">
        <f>Y18*Тарифы!I13*$C$4</f>
        <v>0</v>
      </c>
      <c r="AA18" s="102">
        <f t="shared" si="4"/>
        <v>350</v>
      </c>
      <c r="AB18" s="103">
        <f t="shared" si="4"/>
        <v>356331.5</v>
      </c>
      <c r="AC18" s="106">
        <f t="shared" si="5"/>
        <v>625755.5</v>
      </c>
    </row>
    <row r="19" spans="1:29" ht="31.5">
      <c r="A19" s="96">
        <v>11</v>
      </c>
      <c r="B19" s="97" t="s">
        <v>78</v>
      </c>
      <c r="C19" s="98"/>
      <c r="D19" s="99">
        <f>C19*Тарифы!B14*$C$4</f>
        <v>0</v>
      </c>
      <c r="E19" s="100"/>
      <c r="F19" s="101">
        <f>E19*Тарифы!C14*$C$4</f>
        <v>0</v>
      </c>
      <c r="G19" s="102">
        <f t="shared" si="0"/>
        <v>0</v>
      </c>
      <c r="H19" s="103">
        <f t="shared" si="0"/>
        <v>0</v>
      </c>
      <c r="I19" s="98"/>
      <c r="J19" s="101">
        <f>I19*Тарифы!D14*$C$4</f>
        <v>0</v>
      </c>
      <c r="K19" s="100"/>
      <c r="L19" s="101">
        <f>K19*Тарифы!E14*$C$4</f>
        <v>0</v>
      </c>
      <c r="M19" s="102">
        <f t="shared" si="1"/>
        <v>0</v>
      </c>
      <c r="N19" s="103">
        <f t="shared" si="1"/>
        <v>0</v>
      </c>
      <c r="O19" s="102">
        <f t="shared" si="2"/>
        <v>0</v>
      </c>
      <c r="P19" s="103">
        <f t="shared" si="2"/>
        <v>0</v>
      </c>
      <c r="Q19" s="100"/>
      <c r="R19" s="101">
        <f>Q19*Тарифы!F14*$C$4</f>
        <v>0</v>
      </c>
      <c r="S19" s="100"/>
      <c r="T19" s="101">
        <f>S19*Тарифы!G14*$C$4</f>
        <v>0</v>
      </c>
      <c r="U19" s="105">
        <f t="shared" si="3"/>
        <v>0</v>
      </c>
      <c r="V19" s="106">
        <f t="shared" si="3"/>
        <v>0</v>
      </c>
      <c r="W19" s="100"/>
      <c r="X19" s="101">
        <f>W19*Тарифы!H14*$C$4</f>
        <v>0</v>
      </c>
      <c r="Y19" s="100"/>
      <c r="Z19" s="101">
        <f>Y19*Тарифы!I14*$C$4</f>
        <v>0</v>
      </c>
      <c r="AA19" s="102">
        <f t="shared" si="4"/>
        <v>0</v>
      </c>
      <c r="AB19" s="103">
        <f t="shared" si="4"/>
        <v>0</v>
      </c>
      <c r="AC19" s="106">
        <f t="shared" si="5"/>
        <v>0</v>
      </c>
    </row>
    <row r="20" spans="1:29">
      <c r="A20" s="96">
        <v>12</v>
      </c>
      <c r="B20" s="97" t="s">
        <v>79</v>
      </c>
      <c r="C20" s="98"/>
      <c r="D20" s="99">
        <f>C20*Тарифы!B15*$C$4</f>
        <v>0</v>
      </c>
      <c r="E20" s="100"/>
      <c r="F20" s="101">
        <f>E20*Тарифы!C15*$C$4</f>
        <v>0</v>
      </c>
      <c r="G20" s="102">
        <f t="shared" si="0"/>
        <v>0</v>
      </c>
      <c r="H20" s="103">
        <f t="shared" si="0"/>
        <v>0</v>
      </c>
      <c r="I20" s="98">
        <v>200</v>
      </c>
      <c r="J20" s="101">
        <f>I20*Тарифы!D15*$C$4</f>
        <v>81910</v>
      </c>
      <c r="K20" s="100"/>
      <c r="L20" s="101">
        <f>K20*Тарифы!E15*$C$4</f>
        <v>0</v>
      </c>
      <c r="M20" s="102">
        <f t="shared" si="1"/>
        <v>200</v>
      </c>
      <c r="N20" s="103">
        <f t="shared" si="1"/>
        <v>81910</v>
      </c>
      <c r="O20" s="102">
        <f t="shared" si="2"/>
        <v>200</v>
      </c>
      <c r="P20" s="103">
        <f t="shared" si="2"/>
        <v>81910</v>
      </c>
      <c r="Q20" s="100"/>
      <c r="R20" s="101">
        <f>Q20*Тарифы!F15*$C$4</f>
        <v>0</v>
      </c>
      <c r="S20" s="100"/>
      <c r="T20" s="101">
        <f>S20*Тарифы!G15*$C$4</f>
        <v>0</v>
      </c>
      <c r="U20" s="105">
        <f t="shared" si="3"/>
        <v>0</v>
      </c>
      <c r="V20" s="106">
        <f t="shared" si="3"/>
        <v>0</v>
      </c>
      <c r="W20" s="100">
        <v>150</v>
      </c>
      <c r="X20" s="101">
        <f>W20*Тарифы!H15*$C$4</f>
        <v>143641.5</v>
      </c>
      <c r="Y20" s="100"/>
      <c r="Z20" s="101">
        <f>Y20*Тарифы!I15*$C$4</f>
        <v>0</v>
      </c>
      <c r="AA20" s="102">
        <f t="shared" si="4"/>
        <v>150</v>
      </c>
      <c r="AB20" s="103">
        <f t="shared" si="4"/>
        <v>143641.5</v>
      </c>
      <c r="AC20" s="106">
        <f t="shared" si="5"/>
        <v>225551.5</v>
      </c>
    </row>
    <row r="21" spans="1:29" ht="31.5">
      <c r="A21" s="96">
        <v>13</v>
      </c>
      <c r="B21" s="97" t="s">
        <v>80</v>
      </c>
      <c r="C21" s="98"/>
      <c r="D21" s="99">
        <f>C21*Тарифы!B16*$C$4</f>
        <v>0</v>
      </c>
      <c r="E21" s="100"/>
      <c r="F21" s="101">
        <f>E21*Тарифы!C16*$C$4</f>
        <v>0</v>
      </c>
      <c r="G21" s="102">
        <f t="shared" si="0"/>
        <v>0</v>
      </c>
      <c r="H21" s="103">
        <f t="shared" si="0"/>
        <v>0</v>
      </c>
      <c r="I21" s="98">
        <v>500</v>
      </c>
      <c r="J21" s="101">
        <f>I21*Тарифы!D16*$C$4</f>
        <v>204775</v>
      </c>
      <c r="K21" s="100"/>
      <c r="L21" s="101">
        <f>K21*Тарифы!E16*$C$4</f>
        <v>0</v>
      </c>
      <c r="M21" s="102">
        <f t="shared" si="1"/>
        <v>500</v>
      </c>
      <c r="N21" s="103">
        <f t="shared" si="1"/>
        <v>204775</v>
      </c>
      <c r="O21" s="102">
        <f t="shared" si="2"/>
        <v>500</v>
      </c>
      <c r="P21" s="103">
        <f t="shared" si="2"/>
        <v>204775</v>
      </c>
      <c r="Q21" s="100"/>
      <c r="R21" s="101">
        <f>Q21*Тарифы!F16*$C$4</f>
        <v>0</v>
      </c>
      <c r="S21" s="100"/>
      <c r="T21" s="101">
        <f>S21*Тарифы!G16*$C$4</f>
        <v>0</v>
      </c>
      <c r="U21" s="105">
        <f t="shared" si="3"/>
        <v>0</v>
      </c>
      <c r="V21" s="106">
        <f t="shared" si="3"/>
        <v>0</v>
      </c>
      <c r="W21" s="100">
        <v>150</v>
      </c>
      <c r="X21" s="101">
        <f>W21*Тарифы!H16*$C$4</f>
        <v>143641.5</v>
      </c>
      <c r="Y21" s="100"/>
      <c r="Z21" s="101">
        <f>Y21*Тарифы!I16*$C$4</f>
        <v>0</v>
      </c>
      <c r="AA21" s="102">
        <f t="shared" si="4"/>
        <v>150</v>
      </c>
      <c r="AB21" s="103">
        <f t="shared" si="4"/>
        <v>143641.5</v>
      </c>
      <c r="AC21" s="106">
        <f t="shared" si="5"/>
        <v>348416.5</v>
      </c>
    </row>
    <row r="22" spans="1:29">
      <c r="A22" s="96">
        <v>14</v>
      </c>
      <c r="B22" s="97" t="s">
        <v>81</v>
      </c>
      <c r="C22" s="98"/>
      <c r="D22" s="99">
        <f>C22*Тарифы!B17*$C$4</f>
        <v>0</v>
      </c>
      <c r="E22" s="100"/>
      <c r="F22" s="101">
        <f>E22*Тарифы!C17*$C$4</f>
        <v>0</v>
      </c>
      <c r="G22" s="102">
        <f t="shared" si="0"/>
        <v>0</v>
      </c>
      <c r="H22" s="103">
        <f t="shared" si="0"/>
        <v>0</v>
      </c>
      <c r="I22" s="98">
        <v>200</v>
      </c>
      <c r="J22" s="101">
        <f>I22*Тарифы!D17*$C$4</f>
        <v>81910</v>
      </c>
      <c r="K22" s="100"/>
      <c r="L22" s="101">
        <f>K22*Тарифы!E17*$C$4</f>
        <v>0</v>
      </c>
      <c r="M22" s="102">
        <f t="shared" si="1"/>
        <v>200</v>
      </c>
      <c r="N22" s="103">
        <f t="shared" si="1"/>
        <v>81910</v>
      </c>
      <c r="O22" s="102">
        <f t="shared" si="2"/>
        <v>200</v>
      </c>
      <c r="P22" s="103">
        <f t="shared" si="2"/>
        <v>81910</v>
      </c>
      <c r="Q22" s="100"/>
      <c r="R22" s="101">
        <f>Q22*Тарифы!F17*$C$4</f>
        <v>0</v>
      </c>
      <c r="S22" s="100"/>
      <c r="T22" s="101">
        <f>S22*Тарифы!G17*$C$4</f>
        <v>0</v>
      </c>
      <c r="U22" s="105">
        <f t="shared" si="3"/>
        <v>0</v>
      </c>
      <c r="V22" s="106">
        <f t="shared" si="3"/>
        <v>0</v>
      </c>
      <c r="W22" s="100">
        <v>30</v>
      </c>
      <c r="X22" s="101">
        <f>W22*Тарифы!H17*$C$4</f>
        <v>28728.3</v>
      </c>
      <c r="Y22" s="100"/>
      <c r="Z22" s="101">
        <f>Y22*Тарифы!I17*$C$4</f>
        <v>0</v>
      </c>
      <c r="AA22" s="102">
        <f t="shared" si="4"/>
        <v>30</v>
      </c>
      <c r="AB22" s="103">
        <f t="shared" si="4"/>
        <v>28728.3</v>
      </c>
      <c r="AC22" s="106">
        <f t="shared" si="5"/>
        <v>110638.3</v>
      </c>
    </row>
    <row r="23" spans="1:29" ht="31.5">
      <c r="A23" s="96">
        <v>15</v>
      </c>
      <c r="B23" s="97" t="s">
        <v>82</v>
      </c>
      <c r="C23" s="98"/>
      <c r="D23" s="99">
        <f>C23*Тарифы!B18*$C$4</f>
        <v>0</v>
      </c>
      <c r="E23" s="100"/>
      <c r="F23" s="101">
        <f>E23*Тарифы!C18*$C$4</f>
        <v>0</v>
      </c>
      <c r="G23" s="102">
        <f t="shared" si="0"/>
        <v>0</v>
      </c>
      <c r="H23" s="103">
        <f t="shared" si="0"/>
        <v>0</v>
      </c>
      <c r="I23" s="98">
        <v>200</v>
      </c>
      <c r="J23" s="101">
        <f>I23*Тарифы!D18*$C$4</f>
        <v>81910</v>
      </c>
      <c r="K23" s="100"/>
      <c r="L23" s="101">
        <f>K23*Тарифы!E18*$C$4</f>
        <v>0</v>
      </c>
      <c r="M23" s="102">
        <f t="shared" si="1"/>
        <v>200</v>
      </c>
      <c r="N23" s="103">
        <f t="shared" si="1"/>
        <v>81910</v>
      </c>
      <c r="O23" s="102">
        <f t="shared" si="2"/>
        <v>200</v>
      </c>
      <c r="P23" s="103">
        <f t="shared" si="2"/>
        <v>81910</v>
      </c>
      <c r="Q23" s="100"/>
      <c r="R23" s="101">
        <f>Q23*Тарифы!F18*$C$4</f>
        <v>0</v>
      </c>
      <c r="S23" s="100"/>
      <c r="T23" s="101">
        <f>S23*Тарифы!G18*$C$4</f>
        <v>0</v>
      </c>
      <c r="U23" s="105">
        <f t="shared" si="3"/>
        <v>0</v>
      </c>
      <c r="V23" s="106">
        <f t="shared" si="3"/>
        <v>0</v>
      </c>
      <c r="W23" s="100">
        <v>100</v>
      </c>
      <c r="X23" s="101">
        <f>W23*Тарифы!H18*$C$4</f>
        <v>95761</v>
      </c>
      <c r="Y23" s="100"/>
      <c r="Z23" s="101">
        <f>Y23*Тарифы!I18*$C$4</f>
        <v>0</v>
      </c>
      <c r="AA23" s="102">
        <f t="shared" si="4"/>
        <v>100</v>
      </c>
      <c r="AB23" s="103">
        <f t="shared" si="4"/>
        <v>95761</v>
      </c>
      <c r="AC23" s="106">
        <f t="shared" si="5"/>
        <v>177671</v>
      </c>
    </row>
    <row r="24" spans="1:29">
      <c r="A24" s="96">
        <v>16</v>
      </c>
      <c r="B24" s="97" t="s">
        <v>83</v>
      </c>
      <c r="C24" s="98"/>
      <c r="D24" s="99">
        <f>C24*Тарифы!B19*$C$4</f>
        <v>0</v>
      </c>
      <c r="E24" s="100"/>
      <c r="F24" s="101">
        <f>E24*Тарифы!C19*$C$4</f>
        <v>0</v>
      </c>
      <c r="G24" s="102">
        <f t="shared" si="0"/>
        <v>0</v>
      </c>
      <c r="H24" s="103">
        <f t="shared" si="0"/>
        <v>0</v>
      </c>
      <c r="I24" s="98">
        <v>0</v>
      </c>
      <c r="J24" s="101">
        <f>I24*Тарифы!D19*$C$4</f>
        <v>0</v>
      </c>
      <c r="K24" s="100"/>
      <c r="L24" s="101">
        <f>K24*Тарифы!E19*$C$4</f>
        <v>0</v>
      </c>
      <c r="M24" s="102">
        <f t="shared" si="1"/>
        <v>0</v>
      </c>
      <c r="N24" s="103">
        <f t="shared" si="1"/>
        <v>0</v>
      </c>
      <c r="O24" s="102">
        <f t="shared" si="2"/>
        <v>0</v>
      </c>
      <c r="P24" s="103">
        <f t="shared" si="2"/>
        <v>0</v>
      </c>
      <c r="Q24" s="100"/>
      <c r="R24" s="101">
        <f>Q24*Тарифы!F19*$C$4</f>
        <v>0</v>
      </c>
      <c r="S24" s="100"/>
      <c r="T24" s="101">
        <f>S24*Тарифы!G19*$C$4</f>
        <v>0</v>
      </c>
      <c r="U24" s="105">
        <f t="shared" si="3"/>
        <v>0</v>
      </c>
      <c r="V24" s="106">
        <f t="shared" si="3"/>
        <v>0</v>
      </c>
      <c r="W24" s="100"/>
      <c r="X24" s="101">
        <f>W24*Тарифы!H19*$C$4</f>
        <v>0</v>
      </c>
      <c r="Y24" s="100"/>
      <c r="Z24" s="101">
        <f>Y24*Тарифы!I19*$C$4</f>
        <v>0</v>
      </c>
      <c r="AA24" s="102">
        <f t="shared" si="4"/>
        <v>0</v>
      </c>
      <c r="AB24" s="103">
        <f t="shared" si="4"/>
        <v>0</v>
      </c>
      <c r="AC24" s="106">
        <f t="shared" si="5"/>
        <v>0</v>
      </c>
    </row>
    <row r="25" spans="1:29">
      <c r="A25" s="96">
        <v>17</v>
      </c>
      <c r="B25" s="97" t="s">
        <v>84</v>
      </c>
      <c r="C25" s="98"/>
      <c r="D25" s="99">
        <f>C25*Тарифы!B20*$C$4</f>
        <v>0</v>
      </c>
      <c r="E25" s="100"/>
      <c r="F25" s="101">
        <f>E25*Тарифы!C20*$C$4</f>
        <v>0</v>
      </c>
      <c r="G25" s="102">
        <f t="shared" si="0"/>
        <v>0</v>
      </c>
      <c r="H25" s="103">
        <f t="shared" si="0"/>
        <v>0</v>
      </c>
      <c r="I25" s="98">
        <v>100</v>
      </c>
      <c r="J25" s="101">
        <f>I25*Тарифы!D20*$C$4</f>
        <v>40955</v>
      </c>
      <c r="K25" s="100"/>
      <c r="L25" s="101">
        <f>K25*Тарифы!E20*$C$4</f>
        <v>0</v>
      </c>
      <c r="M25" s="102">
        <f t="shared" si="1"/>
        <v>100</v>
      </c>
      <c r="N25" s="103">
        <f t="shared" si="1"/>
        <v>40955</v>
      </c>
      <c r="O25" s="102">
        <f t="shared" si="2"/>
        <v>100</v>
      </c>
      <c r="P25" s="103">
        <f t="shared" si="2"/>
        <v>40955</v>
      </c>
      <c r="Q25" s="100"/>
      <c r="R25" s="101">
        <f>Q25*Тарифы!F20*$C$4</f>
        <v>0</v>
      </c>
      <c r="S25" s="100"/>
      <c r="T25" s="101">
        <f>S25*Тарифы!G20*$C$4</f>
        <v>0</v>
      </c>
      <c r="U25" s="105">
        <f t="shared" si="3"/>
        <v>0</v>
      </c>
      <c r="V25" s="106">
        <f t="shared" si="3"/>
        <v>0</v>
      </c>
      <c r="W25" s="100">
        <v>30</v>
      </c>
      <c r="X25" s="101">
        <f>W25*Тарифы!H20*$C$4</f>
        <v>28728.3</v>
      </c>
      <c r="Y25" s="100"/>
      <c r="Z25" s="101">
        <f>Y25*Тарифы!I20*$C$4</f>
        <v>0</v>
      </c>
      <c r="AA25" s="102">
        <f t="shared" si="4"/>
        <v>30</v>
      </c>
      <c r="AB25" s="103">
        <f t="shared" si="4"/>
        <v>28728.3</v>
      </c>
      <c r="AC25" s="106">
        <f t="shared" si="5"/>
        <v>69683.3</v>
      </c>
    </row>
    <row r="26" spans="1:29">
      <c r="A26" s="96">
        <v>18</v>
      </c>
      <c r="B26" s="97" t="s">
        <v>85</v>
      </c>
      <c r="C26" s="98"/>
      <c r="D26" s="99">
        <f>C26*Тарифы!B21*$C$4</f>
        <v>0</v>
      </c>
      <c r="E26" s="100"/>
      <c r="F26" s="101">
        <f>E26*Тарифы!C21*$C$4</f>
        <v>0</v>
      </c>
      <c r="G26" s="102">
        <f t="shared" si="0"/>
        <v>0</v>
      </c>
      <c r="H26" s="103">
        <f t="shared" si="0"/>
        <v>0</v>
      </c>
      <c r="I26" s="98">
        <v>180</v>
      </c>
      <c r="J26" s="101">
        <f>I26*Тарифы!D21*$C$4</f>
        <v>59101.2</v>
      </c>
      <c r="K26" s="100"/>
      <c r="L26" s="101">
        <f>K26*Тарифы!E21*$C$4</f>
        <v>0</v>
      </c>
      <c r="M26" s="102">
        <f t="shared" si="1"/>
        <v>180</v>
      </c>
      <c r="N26" s="103">
        <f t="shared" si="1"/>
        <v>59101.2</v>
      </c>
      <c r="O26" s="102">
        <f t="shared" si="2"/>
        <v>180</v>
      </c>
      <c r="P26" s="103">
        <f t="shared" si="2"/>
        <v>59101.2</v>
      </c>
      <c r="Q26" s="100"/>
      <c r="R26" s="101">
        <f>Q26*Тарифы!F21*$C$4</f>
        <v>0</v>
      </c>
      <c r="S26" s="100"/>
      <c r="T26" s="101">
        <f>S26*Тарифы!G21*$C$4</f>
        <v>0</v>
      </c>
      <c r="U26" s="105">
        <f t="shared" si="3"/>
        <v>0</v>
      </c>
      <c r="V26" s="106">
        <f t="shared" si="3"/>
        <v>0</v>
      </c>
      <c r="W26" s="100">
        <v>250</v>
      </c>
      <c r="X26" s="101">
        <f>W26*Тарифы!H21*$C$4</f>
        <v>166322.5</v>
      </c>
      <c r="Y26" s="100"/>
      <c r="Z26" s="101">
        <f>Y26*Тарифы!I21*$C$4</f>
        <v>0</v>
      </c>
      <c r="AA26" s="102">
        <f t="shared" si="4"/>
        <v>250</v>
      </c>
      <c r="AB26" s="103">
        <f t="shared" si="4"/>
        <v>166322.5</v>
      </c>
      <c r="AC26" s="106">
        <f t="shared" si="5"/>
        <v>225423.7</v>
      </c>
    </row>
    <row r="27" spans="1:29" ht="31.5">
      <c r="A27" s="96">
        <v>19</v>
      </c>
      <c r="B27" s="97" t="s">
        <v>86</v>
      </c>
      <c r="C27" s="98"/>
      <c r="D27" s="99">
        <f>C27*Тарифы!B22*$C$4</f>
        <v>0</v>
      </c>
      <c r="E27" s="100"/>
      <c r="F27" s="101">
        <f>E27*Тарифы!C22*$C$4</f>
        <v>0</v>
      </c>
      <c r="G27" s="102">
        <f t="shared" si="0"/>
        <v>0</v>
      </c>
      <c r="H27" s="103">
        <f t="shared" si="0"/>
        <v>0</v>
      </c>
      <c r="I27" s="98">
        <v>100</v>
      </c>
      <c r="J27" s="101">
        <f>I27*Тарифы!D22*$C$4</f>
        <v>53965</v>
      </c>
      <c r="K27" s="100"/>
      <c r="L27" s="101">
        <f>K27*Тарифы!E22*$C$4</f>
        <v>0</v>
      </c>
      <c r="M27" s="102">
        <f t="shared" si="1"/>
        <v>100</v>
      </c>
      <c r="N27" s="103">
        <f t="shared" si="1"/>
        <v>53965</v>
      </c>
      <c r="O27" s="102">
        <f t="shared" si="2"/>
        <v>100</v>
      </c>
      <c r="P27" s="103">
        <f t="shared" si="2"/>
        <v>53965</v>
      </c>
      <c r="Q27" s="100"/>
      <c r="R27" s="101">
        <f>Q27*Тарифы!F22*$C$4</f>
        <v>0</v>
      </c>
      <c r="S27" s="100"/>
      <c r="T27" s="101">
        <f>S27*Тарифы!G22*$C$4</f>
        <v>0</v>
      </c>
      <c r="U27" s="105">
        <f t="shared" si="3"/>
        <v>0</v>
      </c>
      <c r="V27" s="106">
        <f t="shared" si="3"/>
        <v>0</v>
      </c>
      <c r="W27" s="100">
        <v>70</v>
      </c>
      <c r="X27" s="101">
        <f>W27*Тарифы!H22*$C$4</f>
        <v>110075</v>
      </c>
      <c r="Y27" s="100"/>
      <c r="Z27" s="101">
        <f>Y27*Тарифы!I22*$C$4</f>
        <v>0</v>
      </c>
      <c r="AA27" s="102">
        <f t="shared" si="4"/>
        <v>70</v>
      </c>
      <c r="AB27" s="103">
        <f t="shared" si="4"/>
        <v>110075</v>
      </c>
      <c r="AC27" s="106">
        <f t="shared" si="5"/>
        <v>164040</v>
      </c>
    </row>
    <row r="28" spans="1:29" ht="31.5">
      <c r="A28" s="96">
        <v>20</v>
      </c>
      <c r="B28" s="97" t="s">
        <v>87</v>
      </c>
      <c r="C28" s="100"/>
      <c r="D28" s="99">
        <f>C28*Тарифы!B23*$C$4</f>
        <v>0</v>
      </c>
      <c r="E28" s="100"/>
      <c r="F28" s="101">
        <f>E28*Тарифы!C23*$C$4</f>
        <v>0</v>
      </c>
      <c r="G28" s="102">
        <f t="shared" si="0"/>
        <v>0</v>
      </c>
      <c r="H28" s="103">
        <f t="shared" si="0"/>
        <v>0</v>
      </c>
      <c r="I28" s="100">
        <v>65</v>
      </c>
      <c r="J28" s="101">
        <f>I28*Тарифы!D23*$C$4</f>
        <v>20543.900000000001</v>
      </c>
      <c r="K28" s="100"/>
      <c r="L28" s="101">
        <f>K28*Тарифы!E23*$C$4</f>
        <v>0</v>
      </c>
      <c r="M28" s="102">
        <f t="shared" si="1"/>
        <v>65</v>
      </c>
      <c r="N28" s="103">
        <f t="shared" si="1"/>
        <v>20543.900000000001</v>
      </c>
      <c r="O28" s="102">
        <f t="shared" si="2"/>
        <v>65</v>
      </c>
      <c r="P28" s="103">
        <f t="shared" si="2"/>
        <v>20543.900000000001</v>
      </c>
      <c r="Q28" s="100"/>
      <c r="R28" s="101">
        <f>Q28*Тарифы!F23*$C$4</f>
        <v>0</v>
      </c>
      <c r="S28" s="100"/>
      <c r="T28" s="101">
        <f>S28*Тарифы!G23*$C$4</f>
        <v>0</v>
      </c>
      <c r="U28" s="105">
        <f t="shared" si="3"/>
        <v>0</v>
      </c>
      <c r="V28" s="106">
        <f t="shared" si="3"/>
        <v>0</v>
      </c>
      <c r="W28" s="100">
        <v>40</v>
      </c>
      <c r="X28" s="101">
        <f>W28*Тарифы!H23*$C$4</f>
        <v>39917.199999999997</v>
      </c>
      <c r="Y28" s="100"/>
      <c r="Z28" s="101">
        <f>Y28*Тарифы!I23*$C$4</f>
        <v>0</v>
      </c>
      <c r="AA28" s="102">
        <f t="shared" si="4"/>
        <v>40</v>
      </c>
      <c r="AB28" s="103">
        <f t="shared" si="4"/>
        <v>39917.199999999997</v>
      </c>
      <c r="AC28" s="106">
        <f t="shared" si="5"/>
        <v>60461.1</v>
      </c>
    </row>
    <row r="29" spans="1:29">
      <c r="A29" s="96">
        <v>21</v>
      </c>
      <c r="B29" s="97" t="s">
        <v>88</v>
      </c>
      <c r="C29" s="100"/>
      <c r="D29" s="99">
        <f>C29*Тарифы!B24*$C$4</f>
        <v>0</v>
      </c>
      <c r="E29" s="100"/>
      <c r="F29" s="101">
        <f>E29*Тарифы!C24*$C$4</f>
        <v>0</v>
      </c>
      <c r="G29" s="102">
        <f t="shared" si="0"/>
        <v>0</v>
      </c>
      <c r="H29" s="103">
        <f t="shared" si="0"/>
        <v>0</v>
      </c>
      <c r="I29" s="100">
        <v>370</v>
      </c>
      <c r="J29" s="101">
        <f>I29*Тарифы!D24*$C$4</f>
        <v>93295.5</v>
      </c>
      <c r="K29" s="100"/>
      <c r="L29" s="101">
        <f>K29*Тарифы!E24*$C$4</f>
        <v>0</v>
      </c>
      <c r="M29" s="102">
        <f t="shared" si="1"/>
        <v>370</v>
      </c>
      <c r="N29" s="103">
        <f t="shared" si="1"/>
        <v>93295.5</v>
      </c>
      <c r="O29" s="102">
        <f t="shared" si="2"/>
        <v>370</v>
      </c>
      <c r="P29" s="103">
        <f t="shared" si="2"/>
        <v>93295.5</v>
      </c>
      <c r="Q29" s="100"/>
      <c r="R29" s="101">
        <f>Q29*Тарифы!F24*$C$4</f>
        <v>0</v>
      </c>
      <c r="S29" s="100"/>
      <c r="T29" s="101">
        <f>S29*Тарифы!G24*$C$4</f>
        <v>0</v>
      </c>
      <c r="U29" s="105">
        <f t="shared" si="3"/>
        <v>0</v>
      </c>
      <c r="V29" s="106">
        <f t="shared" si="3"/>
        <v>0</v>
      </c>
      <c r="W29" s="100">
        <v>900</v>
      </c>
      <c r="X29" s="101">
        <f>W29*Тарифы!H24*$C$4</f>
        <v>662265</v>
      </c>
      <c r="Y29" s="100"/>
      <c r="Z29" s="101">
        <f>Y29*Тарифы!I24*$C$4</f>
        <v>0</v>
      </c>
      <c r="AA29" s="102">
        <f t="shared" si="4"/>
        <v>900</v>
      </c>
      <c r="AB29" s="103">
        <f t="shared" si="4"/>
        <v>662265</v>
      </c>
      <c r="AC29" s="106">
        <f t="shared" si="5"/>
        <v>755560.5</v>
      </c>
    </row>
    <row r="30" spans="1:29">
      <c r="A30" s="96">
        <v>22</v>
      </c>
      <c r="B30" s="97" t="s">
        <v>89</v>
      </c>
      <c r="C30" s="100"/>
      <c r="D30" s="99">
        <f>C30*Тарифы!B25*$C$4</f>
        <v>0</v>
      </c>
      <c r="E30" s="100"/>
      <c r="F30" s="101">
        <f>E30*Тарифы!C25*$C$4</f>
        <v>0</v>
      </c>
      <c r="G30" s="102">
        <f t="shared" si="0"/>
        <v>0</v>
      </c>
      <c r="H30" s="103">
        <f t="shared" si="0"/>
        <v>0</v>
      </c>
      <c r="I30" s="100"/>
      <c r="J30" s="101">
        <f>I30*Тарифы!D25*$C$4</f>
        <v>0</v>
      </c>
      <c r="K30" s="100"/>
      <c r="L30" s="101">
        <f>K30*Тарифы!E25*$C$4</f>
        <v>0</v>
      </c>
      <c r="M30" s="102">
        <f t="shared" si="1"/>
        <v>0</v>
      </c>
      <c r="N30" s="103">
        <f t="shared" si="1"/>
        <v>0</v>
      </c>
      <c r="O30" s="102">
        <f t="shared" si="2"/>
        <v>0</v>
      </c>
      <c r="P30" s="103">
        <f t="shared" si="2"/>
        <v>0</v>
      </c>
      <c r="Q30" s="100"/>
      <c r="R30" s="101">
        <f>Q30*Тарифы!F25*$C$4</f>
        <v>0</v>
      </c>
      <c r="S30" s="100"/>
      <c r="T30" s="101">
        <f>S30*Тарифы!G25*$C$4</f>
        <v>0</v>
      </c>
      <c r="U30" s="105">
        <f t="shared" si="3"/>
        <v>0</v>
      </c>
      <c r="V30" s="106">
        <f t="shared" si="3"/>
        <v>0</v>
      </c>
      <c r="W30" s="100"/>
      <c r="X30" s="101">
        <f>W30*Тарифы!H25*$C$4</f>
        <v>0</v>
      </c>
      <c r="Y30" s="100"/>
      <c r="Z30" s="101">
        <f>Y30*Тарифы!I25*$C$4</f>
        <v>0</v>
      </c>
      <c r="AA30" s="102">
        <f t="shared" si="4"/>
        <v>0</v>
      </c>
      <c r="AB30" s="103">
        <f t="shared" si="4"/>
        <v>0</v>
      </c>
      <c r="AC30" s="106">
        <f t="shared" si="5"/>
        <v>0</v>
      </c>
    </row>
    <row r="31" spans="1:29" ht="31.5">
      <c r="A31" s="96">
        <v>23</v>
      </c>
      <c r="B31" s="97" t="s">
        <v>90</v>
      </c>
      <c r="C31" s="100"/>
      <c r="D31" s="99">
        <f>C31*Тарифы!B26*$C$4</f>
        <v>0</v>
      </c>
      <c r="E31" s="100"/>
      <c r="F31" s="101">
        <f>E31*Тарифы!C26*$C$4</f>
        <v>0</v>
      </c>
      <c r="G31" s="102">
        <f t="shared" si="0"/>
        <v>0</v>
      </c>
      <c r="H31" s="103">
        <f t="shared" si="0"/>
        <v>0</v>
      </c>
      <c r="I31" s="100"/>
      <c r="J31" s="101">
        <f>I31*Тарифы!D26*$C$4</f>
        <v>0</v>
      </c>
      <c r="K31" s="100"/>
      <c r="L31" s="101">
        <f>K31*Тарифы!E26*$C$4</f>
        <v>0</v>
      </c>
      <c r="M31" s="102">
        <f t="shared" si="1"/>
        <v>0</v>
      </c>
      <c r="N31" s="103">
        <f t="shared" si="1"/>
        <v>0</v>
      </c>
      <c r="O31" s="102">
        <f t="shared" si="2"/>
        <v>0</v>
      </c>
      <c r="P31" s="103">
        <f t="shared" si="2"/>
        <v>0</v>
      </c>
      <c r="Q31" s="100"/>
      <c r="R31" s="101">
        <f>Q31*Тарифы!F26*$C$4</f>
        <v>0</v>
      </c>
      <c r="S31" s="100"/>
      <c r="T31" s="101">
        <f>S31*Тарифы!G26*$C$4</f>
        <v>0</v>
      </c>
      <c r="U31" s="105">
        <f t="shared" si="3"/>
        <v>0</v>
      </c>
      <c r="V31" s="106">
        <f t="shared" si="3"/>
        <v>0</v>
      </c>
      <c r="W31" s="100"/>
      <c r="X31" s="101">
        <f>W31*Тарифы!H26*$C$4</f>
        <v>0</v>
      </c>
      <c r="Y31" s="100"/>
      <c r="Z31" s="101">
        <f>Y31*Тарифы!I26*$C$4</f>
        <v>0</v>
      </c>
      <c r="AA31" s="102">
        <f t="shared" si="4"/>
        <v>0</v>
      </c>
      <c r="AB31" s="103">
        <f t="shared" si="4"/>
        <v>0</v>
      </c>
      <c r="AC31" s="106">
        <f t="shared" si="5"/>
        <v>0</v>
      </c>
    </row>
    <row r="32" spans="1:29" ht="31.5">
      <c r="A32" s="96">
        <v>24</v>
      </c>
      <c r="B32" s="97" t="s">
        <v>91</v>
      </c>
      <c r="C32" s="100"/>
      <c r="D32" s="99">
        <f>C32*Тарифы!B27*$C$4</f>
        <v>0</v>
      </c>
      <c r="E32" s="100"/>
      <c r="F32" s="101">
        <f>E32*Тарифы!C27*$C$4</f>
        <v>0</v>
      </c>
      <c r="G32" s="102">
        <f t="shared" si="0"/>
        <v>0</v>
      </c>
      <c r="H32" s="103">
        <f t="shared" si="0"/>
        <v>0</v>
      </c>
      <c r="I32" s="100"/>
      <c r="J32" s="101">
        <f>I32*Тарифы!D27*$C$4</f>
        <v>0</v>
      </c>
      <c r="K32" s="100"/>
      <c r="L32" s="101">
        <f>K32*Тарифы!E27*$C$4</f>
        <v>0</v>
      </c>
      <c r="M32" s="102">
        <f t="shared" si="1"/>
        <v>0</v>
      </c>
      <c r="N32" s="103">
        <f t="shared" si="1"/>
        <v>0</v>
      </c>
      <c r="O32" s="102">
        <f t="shared" si="2"/>
        <v>0</v>
      </c>
      <c r="P32" s="103">
        <f t="shared" si="2"/>
        <v>0</v>
      </c>
      <c r="Q32" s="100"/>
      <c r="R32" s="101">
        <f>Q32*Тарифы!F27*$C$4</f>
        <v>0</v>
      </c>
      <c r="S32" s="100"/>
      <c r="T32" s="101">
        <f>S32*Тарифы!G27*$C$4</f>
        <v>0</v>
      </c>
      <c r="U32" s="105">
        <f t="shared" si="3"/>
        <v>0</v>
      </c>
      <c r="V32" s="106">
        <f t="shared" si="3"/>
        <v>0</v>
      </c>
      <c r="W32" s="100"/>
      <c r="X32" s="101">
        <f>W32*Тарифы!H27*$C$4</f>
        <v>0</v>
      </c>
      <c r="Y32" s="100"/>
      <c r="Z32" s="101">
        <f>Y32*Тарифы!I27*$C$4</f>
        <v>0</v>
      </c>
      <c r="AA32" s="102">
        <f t="shared" si="4"/>
        <v>0</v>
      </c>
      <c r="AB32" s="103">
        <f t="shared" si="4"/>
        <v>0</v>
      </c>
      <c r="AC32" s="106">
        <f t="shared" si="5"/>
        <v>0</v>
      </c>
    </row>
    <row r="33" spans="1:29" s="31" customFormat="1">
      <c r="A33" s="108"/>
      <c r="B33" s="109" t="s">
        <v>107</v>
      </c>
      <c r="C33" s="102">
        <f t="shared" ref="C33:AC33" si="6">SUM(C9:C32)</f>
        <v>0</v>
      </c>
      <c r="D33" s="103">
        <f t="shared" si="6"/>
        <v>0</v>
      </c>
      <c r="E33" s="102">
        <f t="shared" si="6"/>
        <v>0</v>
      </c>
      <c r="F33" s="103">
        <f t="shared" si="6"/>
        <v>0</v>
      </c>
      <c r="G33" s="102">
        <f t="shared" si="6"/>
        <v>0</v>
      </c>
      <c r="H33" s="103">
        <f t="shared" si="6"/>
        <v>0</v>
      </c>
      <c r="I33" s="102">
        <f t="shared" si="6"/>
        <v>4150</v>
      </c>
      <c r="J33" s="103">
        <f t="shared" si="6"/>
        <v>1772836.7499999998</v>
      </c>
      <c r="K33" s="102">
        <f t="shared" si="6"/>
        <v>0</v>
      </c>
      <c r="L33" s="103">
        <f t="shared" si="6"/>
        <v>0</v>
      </c>
      <c r="M33" s="102">
        <f t="shared" si="6"/>
        <v>4150</v>
      </c>
      <c r="N33" s="103">
        <f t="shared" si="6"/>
        <v>1772836.7499999998</v>
      </c>
      <c r="O33" s="102">
        <f t="shared" si="6"/>
        <v>4150</v>
      </c>
      <c r="P33" s="103">
        <f t="shared" si="6"/>
        <v>1772836.7499999998</v>
      </c>
      <c r="Q33" s="105">
        <f t="shared" si="6"/>
        <v>0</v>
      </c>
      <c r="R33" s="106">
        <f t="shared" si="6"/>
        <v>0</v>
      </c>
      <c r="S33" s="105">
        <f t="shared" si="6"/>
        <v>0</v>
      </c>
      <c r="T33" s="106">
        <f t="shared" si="6"/>
        <v>0</v>
      </c>
      <c r="U33" s="105">
        <f t="shared" si="6"/>
        <v>0</v>
      </c>
      <c r="V33" s="106">
        <f t="shared" si="6"/>
        <v>0</v>
      </c>
      <c r="W33" s="102">
        <f t="shared" si="6"/>
        <v>3670</v>
      </c>
      <c r="X33" s="103">
        <f t="shared" si="6"/>
        <v>3405263</v>
      </c>
      <c r="Y33" s="102">
        <f t="shared" si="6"/>
        <v>0</v>
      </c>
      <c r="Z33" s="103">
        <f t="shared" si="6"/>
        <v>0</v>
      </c>
      <c r="AA33" s="102">
        <f t="shared" si="6"/>
        <v>3670</v>
      </c>
      <c r="AB33" s="103">
        <f t="shared" si="6"/>
        <v>3405263</v>
      </c>
      <c r="AC33" s="106">
        <f t="shared" si="6"/>
        <v>5178099.7499999991</v>
      </c>
    </row>
    <row r="36" spans="1:29">
      <c r="A36" s="89"/>
      <c r="B36" s="90"/>
      <c r="C36" s="91"/>
      <c r="D36" s="92"/>
      <c r="E36" s="91"/>
      <c r="F36" s="92"/>
      <c r="G36" s="91"/>
      <c r="H36" s="92"/>
      <c r="I36" s="91"/>
      <c r="J36" s="92"/>
      <c r="K36" s="91"/>
    </row>
    <row r="37" spans="1:29" s="31" customFormat="1">
      <c r="A37" s="130" t="s">
        <v>111</v>
      </c>
      <c r="B37" s="130"/>
      <c r="C37" s="130"/>
      <c r="D37" s="130"/>
      <c r="E37" s="130"/>
      <c r="F37" s="27">
        <f>F2</f>
        <v>150072</v>
      </c>
      <c r="G37" s="131" t="str">
        <f>VLOOKUP(F37,Списки!$A$1:$B$68,2,0)</f>
        <v>ФГБУ "Северо-Кавказкий многопрофильный медицинский центр МЗ РФ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>
      <c r="A38" s="59"/>
      <c r="B38" s="59"/>
      <c r="C38" s="59"/>
      <c r="D38" s="59"/>
      <c r="E38" s="59"/>
      <c r="F38" s="28"/>
      <c r="G38" s="59"/>
      <c r="H38" s="59"/>
      <c r="I38" s="59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89"/>
      <c r="B39" s="93" t="s">
        <v>113</v>
      </c>
      <c r="C39" s="94">
        <f>VLOOKUP(F37,Списки!$A$1:$C$68,3,0)</f>
        <v>1</v>
      </c>
      <c r="D39" s="95"/>
      <c r="E39" s="91"/>
      <c r="F39" s="92"/>
      <c r="G39" s="91"/>
      <c r="H39" s="92"/>
      <c r="I39" s="91"/>
      <c r="J39" s="92"/>
      <c r="K39" s="91"/>
    </row>
    <row r="40" spans="1:29" s="70" customFormat="1" ht="15" customHeight="1">
      <c r="A40" s="140" t="s">
        <v>94</v>
      </c>
      <c r="B40" s="141" t="s">
        <v>92</v>
      </c>
      <c r="C40" s="142" t="s">
        <v>99</v>
      </c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5"/>
      <c r="Q40" s="140" t="s">
        <v>96</v>
      </c>
      <c r="R40" s="140"/>
      <c r="S40" s="140"/>
      <c r="T40" s="140"/>
      <c r="U40" s="140"/>
      <c r="V40" s="140"/>
      <c r="W40" s="165" t="s">
        <v>97</v>
      </c>
      <c r="X40" s="165"/>
      <c r="Y40" s="165"/>
      <c r="Z40" s="165"/>
      <c r="AA40" s="165"/>
      <c r="AB40" s="165"/>
      <c r="AC40" s="161" t="s">
        <v>106</v>
      </c>
    </row>
    <row r="41" spans="1:29" s="70" customFormat="1" ht="15" customHeight="1">
      <c r="A41" s="140"/>
      <c r="B41" s="141"/>
      <c r="C41" s="148" t="s">
        <v>95</v>
      </c>
      <c r="D41" s="148"/>
      <c r="E41" s="148"/>
      <c r="F41" s="148"/>
      <c r="G41" s="148"/>
      <c r="H41" s="148"/>
      <c r="I41" s="167" t="s">
        <v>110</v>
      </c>
      <c r="J41" s="167"/>
      <c r="K41" s="167"/>
      <c r="L41" s="167"/>
      <c r="M41" s="167"/>
      <c r="N41" s="167"/>
      <c r="O41" s="168" t="s">
        <v>100</v>
      </c>
      <c r="P41" s="155"/>
      <c r="Q41" s="140"/>
      <c r="R41" s="140"/>
      <c r="S41" s="140"/>
      <c r="T41" s="140"/>
      <c r="U41" s="140"/>
      <c r="V41" s="140"/>
      <c r="W41" s="165"/>
      <c r="X41" s="165"/>
      <c r="Y41" s="165"/>
      <c r="Z41" s="165"/>
      <c r="AA41" s="165"/>
      <c r="AB41" s="165"/>
      <c r="AC41" s="162"/>
    </row>
    <row r="42" spans="1:29" s="70" customFormat="1">
      <c r="A42" s="140"/>
      <c r="B42" s="141"/>
      <c r="C42" s="158" t="s">
        <v>101</v>
      </c>
      <c r="D42" s="146" t="s">
        <v>102</v>
      </c>
      <c r="E42" s="158" t="s">
        <v>103</v>
      </c>
      <c r="F42" s="146" t="s">
        <v>104</v>
      </c>
      <c r="G42" s="148" t="s">
        <v>100</v>
      </c>
      <c r="H42" s="148"/>
      <c r="I42" s="158" t="s">
        <v>101</v>
      </c>
      <c r="J42" s="146" t="s">
        <v>102</v>
      </c>
      <c r="K42" s="158" t="s">
        <v>103</v>
      </c>
      <c r="L42" s="146" t="s">
        <v>104</v>
      </c>
      <c r="M42" s="148" t="s">
        <v>100</v>
      </c>
      <c r="N42" s="148"/>
      <c r="O42" s="169"/>
      <c r="P42" s="157"/>
      <c r="Q42" s="159" t="s">
        <v>101</v>
      </c>
      <c r="R42" s="160" t="s">
        <v>102</v>
      </c>
      <c r="S42" s="159" t="s">
        <v>103</v>
      </c>
      <c r="T42" s="160" t="s">
        <v>104</v>
      </c>
      <c r="U42" s="140" t="s">
        <v>100</v>
      </c>
      <c r="V42" s="140"/>
      <c r="W42" s="158" t="s">
        <v>101</v>
      </c>
      <c r="X42" s="146" t="s">
        <v>102</v>
      </c>
      <c r="Y42" s="158" t="s">
        <v>103</v>
      </c>
      <c r="Z42" s="146" t="s">
        <v>104</v>
      </c>
      <c r="AA42" s="165" t="s">
        <v>100</v>
      </c>
      <c r="AB42" s="165"/>
      <c r="AC42" s="163"/>
    </row>
    <row r="43" spans="1:29" s="75" customFormat="1">
      <c r="A43" s="140"/>
      <c r="B43" s="141"/>
      <c r="C43" s="158"/>
      <c r="D43" s="146"/>
      <c r="E43" s="158"/>
      <c r="F43" s="146"/>
      <c r="G43" s="71" t="s">
        <v>105</v>
      </c>
      <c r="H43" s="72" t="s">
        <v>98</v>
      </c>
      <c r="I43" s="158"/>
      <c r="J43" s="146"/>
      <c r="K43" s="158"/>
      <c r="L43" s="146"/>
      <c r="M43" s="71" t="s">
        <v>105</v>
      </c>
      <c r="N43" s="72" t="s">
        <v>98</v>
      </c>
      <c r="O43" s="71" t="s">
        <v>105</v>
      </c>
      <c r="P43" s="72" t="s">
        <v>98</v>
      </c>
      <c r="Q43" s="159"/>
      <c r="R43" s="160"/>
      <c r="S43" s="159"/>
      <c r="T43" s="160"/>
      <c r="U43" s="73" t="s">
        <v>105</v>
      </c>
      <c r="V43" s="74" t="s">
        <v>98</v>
      </c>
      <c r="W43" s="158"/>
      <c r="X43" s="146"/>
      <c r="Y43" s="158"/>
      <c r="Z43" s="146"/>
      <c r="AA43" s="71" t="s">
        <v>105</v>
      </c>
      <c r="AB43" s="72" t="s">
        <v>98</v>
      </c>
      <c r="AC43" s="74" t="s">
        <v>98</v>
      </c>
    </row>
    <row r="44" spans="1:29" ht="31.5">
      <c r="A44" s="96">
        <v>1</v>
      </c>
      <c r="B44" s="97" t="s">
        <v>68</v>
      </c>
      <c r="C44" s="98"/>
      <c r="D44" s="99">
        <f>C44*Тарифы!B4*$C$4</f>
        <v>0</v>
      </c>
      <c r="E44" s="100"/>
      <c r="F44" s="101">
        <f>E44*Тарифы!C4*$C$4</f>
        <v>0</v>
      </c>
      <c r="G44" s="102">
        <f>C44+E44</f>
        <v>0</v>
      </c>
      <c r="H44" s="103">
        <f>D44+F44</f>
        <v>0</v>
      </c>
      <c r="I44" s="100">
        <v>330</v>
      </c>
      <c r="J44" s="101">
        <f>I44*Тарифы!D4*$C$4</f>
        <v>143583</v>
      </c>
      <c r="K44" s="100"/>
      <c r="L44" s="101">
        <f>K44*Тарифы!E4*$C$4</f>
        <v>0</v>
      </c>
      <c r="M44" s="102">
        <f>I44+K44</f>
        <v>330</v>
      </c>
      <c r="N44" s="103">
        <f>J44+L44</f>
        <v>143583</v>
      </c>
      <c r="O44" s="102">
        <f>G44+M44</f>
        <v>330</v>
      </c>
      <c r="P44" s="103">
        <f>H44+N44</f>
        <v>143583</v>
      </c>
      <c r="Q44" s="100"/>
      <c r="R44" s="101">
        <f>Q44*Тарифы!F4*$C$4</f>
        <v>0</v>
      </c>
      <c r="S44" s="100"/>
      <c r="T44" s="101">
        <f>S44*Тарифы!G4*$C$4</f>
        <v>0</v>
      </c>
      <c r="U44" s="105">
        <f>Q44+S44</f>
        <v>0</v>
      </c>
      <c r="V44" s="106">
        <f>R44+T44</f>
        <v>0</v>
      </c>
      <c r="W44" s="100">
        <v>300</v>
      </c>
      <c r="X44" s="101">
        <f>W44*Тарифы!H4*$C$4</f>
        <v>314499</v>
      </c>
      <c r="Y44" s="100"/>
      <c r="Z44" s="101">
        <f>Y44*Тарифы!I4*$C$4</f>
        <v>0</v>
      </c>
      <c r="AA44" s="102">
        <f>W44+Y44</f>
        <v>300</v>
      </c>
      <c r="AB44" s="103">
        <f>X44+Z44</f>
        <v>314499</v>
      </c>
      <c r="AC44" s="106">
        <f>P44+V44+AB44</f>
        <v>458082</v>
      </c>
    </row>
    <row r="45" spans="1:29">
      <c r="A45" s="96">
        <v>2</v>
      </c>
      <c r="B45" s="97" t="s">
        <v>69</v>
      </c>
      <c r="C45" s="98"/>
      <c r="D45" s="99">
        <f>C45*Тарифы!B5*$C$4</f>
        <v>0</v>
      </c>
      <c r="E45" s="100"/>
      <c r="F45" s="101">
        <f>E45*Тарифы!C5*$C$4</f>
        <v>0</v>
      </c>
      <c r="G45" s="102">
        <f t="shared" ref="G45:H67" si="7">C45+E45</f>
        <v>0</v>
      </c>
      <c r="H45" s="103">
        <f t="shared" si="7"/>
        <v>0</v>
      </c>
      <c r="I45" s="100"/>
      <c r="J45" s="101">
        <f>I45*Тарифы!D5*$C$4</f>
        <v>0</v>
      </c>
      <c r="K45" s="100"/>
      <c r="L45" s="101">
        <f>K45*Тарифы!E5*$C$4</f>
        <v>0</v>
      </c>
      <c r="M45" s="102">
        <f t="shared" ref="M45:N67" si="8">I45+K45</f>
        <v>0</v>
      </c>
      <c r="N45" s="103">
        <f t="shared" si="8"/>
        <v>0</v>
      </c>
      <c r="O45" s="102">
        <f t="shared" ref="O45:P67" si="9">G45+M45</f>
        <v>0</v>
      </c>
      <c r="P45" s="103">
        <f t="shared" si="9"/>
        <v>0</v>
      </c>
      <c r="Q45" s="100"/>
      <c r="R45" s="101">
        <f>Q45*Тарифы!F5*$C$4</f>
        <v>0</v>
      </c>
      <c r="S45" s="100"/>
      <c r="T45" s="101">
        <f>S45*Тарифы!G5*$C$4</f>
        <v>0</v>
      </c>
      <c r="U45" s="105">
        <f t="shared" ref="U45:V67" si="10">Q45+S45</f>
        <v>0</v>
      </c>
      <c r="V45" s="106">
        <f t="shared" si="10"/>
        <v>0</v>
      </c>
      <c r="W45" s="100"/>
      <c r="X45" s="101">
        <f>W45*Тарифы!H5*$C$4</f>
        <v>0</v>
      </c>
      <c r="Y45" s="100"/>
      <c r="Z45" s="101">
        <f>Y45*Тарифы!I5*$C$4</f>
        <v>0</v>
      </c>
      <c r="AA45" s="102">
        <f t="shared" ref="AA45:AB67" si="11">W45+Y45</f>
        <v>0</v>
      </c>
      <c r="AB45" s="103">
        <f t="shared" si="11"/>
        <v>0</v>
      </c>
      <c r="AC45" s="106">
        <f t="shared" ref="AC45:AC67" si="12">P45+V45+AB45</f>
        <v>0</v>
      </c>
    </row>
    <row r="46" spans="1:29">
      <c r="A46" s="96">
        <v>3</v>
      </c>
      <c r="B46" s="97" t="s">
        <v>70</v>
      </c>
      <c r="C46" s="98"/>
      <c r="D46" s="99">
        <f>C46*Тарифы!B6*$C$4</f>
        <v>0</v>
      </c>
      <c r="E46" s="100"/>
      <c r="F46" s="101">
        <f>E46*Тарифы!C6*$C$4</f>
        <v>0</v>
      </c>
      <c r="G46" s="102">
        <f t="shared" si="7"/>
        <v>0</v>
      </c>
      <c r="H46" s="103">
        <f t="shared" si="7"/>
        <v>0</v>
      </c>
      <c r="I46" s="100">
        <v>50</v>
      </c>
      <c r="J46" s="101">
        <f>I46*Тарифы!D6*$C$4</f>
        <v>19234.5</v>
      </c>
      <c r="K46" s="100"/>
      <c r="L46" s="101">
        <f>K46*Тарифы!E6*$C$4</f>
        <v>0</v>
      </c>
      <c r="M46" s="102">
        <f t="shared" si="8"/>
        <v>50</v>
      </c>
      <c r="N46" s="103">
        <f t="shared" si="8"/>
        <v>19234.5</v>
      </c>
      <c r="O46" s="102">
        <f t="shared" si="9"/>
        <v>50</v>
      </c>
      <c r="P46" s="103">
        <f t="shared" si="9"/>
        <v>19234.5</v>
      </c>
      <c r="Q46" s="100"/>
      <c r="R46" s="101">
        <f>Q46*Тарифы!F6*$C$4</f>
        <v>0</v>
      </c>
      <c r="S46" s="100"/>
      <c r="T46" s="101">
        <f>S46*Тарифы!G6*$C$4</f>
        <v>0</v>
      </c>
      <c r="U46" s="105">
        <f t="shared" si="10"/>
        <v>0</v>
      </c>
      <c r="V46" s="106">
        <f t="shared" si="10"/>
        <v>0</v>
      </c>
      <c r="W46" s="100">
        <v>200</v>
      </c>
      <c r="X46" s="101">
        <f>W46*Тарифы!H6*$C$4</f>
        <v>163298</v>
      </c>
      <c r="Y46" s="100"/>
      <c r="Z46" s="101">
        <f>Y46*Тарифы!I6*$C$4</f>
        <v>0</v>
      </c>
      <c r="AA46" s="102">
        <f t="shared" si="11"/>
        <v>200</v>
      </c>
      <c r="AB46" s="103">
        <f t="shared" si="11"/>
        <v>163298</v>
      </c>
      <c r="AC46" s="106">
        <f t="shared" si="12"/>
        <v>182532.5</v>
      </c>
    </row>
    <row r="47" spans="1:29">
      <c r="A47" s="96">
        <v>4</v>
      </c>
      <c r="B47" s="97" t="s">
        <v>71</v>
      </c>
      <c r="C47" s="98"/>
      <c r="D47" s="99">
        <f>C47*Тарифы!B7*$C$4</f>
        <v>0</v>
      </c>
      <c r="E47" s="100"/>
      <c r="F47" s="101">
        <f>E47*Тарифы!C7*$C$4</f>
        <v>0</v>
      </c>
      <c r="G47" s="102">
        <f t="shared" si="7"/>
        <v>0</v>
      </c>
      <c r="H47" s="103">
        <f t="shared" si="7"/>
        <v>0</v>
      </c>
      <c r="I47" s="100">
        <v>80</v>
      </c>
      <c r="J47" s="101">
        <f>I47*Тарифы!D7*$C$4</f>
        <v>30775.200000000001</v>
      </c>
      <c r="K47" s="100"/>
      <c r="L47" s="101">
        <f>K47*Тарифы!E7*$C$4</f>
        <v>0</v>
      </c>
      <c r="M47" s="102">
        <f t="shared" si="8"/>
        <v>80</v>
      </c>
      <c r="N47" s="103">
        <f t="shared" si="8"/>
        <v>30775.200000000001</v>
      </c>
      <c r="O47" s="102">
        <f t="shared" si="9"/>
        <v>80</v>
      </c>
      <c r="P47" s="103">
        <f t="shared" si="9"/>
        <v>30775.200000000001</v>
      </c>
      <c r="Q47" s="100"/>
      <c r="R47" s="101">
        <f>Q47*Тарифы!F7*$C$4</f>
        <v>0</v>
      </c>
      <c r="S47" s="100"/>
      <c r="T47" s="101">
        <f>S47*Тарифы!G7*$C$4</f>
        <v>0</v>
      </c>
      <c r="U47" s="105">
        <f t="shared" si="10"/>
        <v>0</v>
      </c>
      <c r="V47" s="106">
        <f t="shared" si="10"/>
        <v>0</v>
      </c>
      <c r="W47" s="100">
        <v>70</v>
      </c>
      <c r="X47" s="101">
        <f>W47*Тарифы!H7*$C$4</f>
        <v>57154.3</v>
      </c>
      <c r="Y47" s="100"/>
      <c r="Z47" s="101">
        <f>Y47*Тарифы!I7*$C$4</f>
        <v>0</v>
      </c>
      <c r="AA47" s="102">
        <f t="shared" si="11"/>
        <v>70</v>
      </c>
      <c r="AB47" s="103">
        <f t="shared" si="11"/>
        <v>57154.3</v>
      </c>
      <c r="AC47" s="106">
        <f t="shared" si="12"/>
        <v>87929.5</v>
      </c>
    </row>
    <row r="48" spans="1:29">
      <c r="A48" s="96">
        <v>5</v>
      </c>
      <c r="B48" s="97" t="s">
        <v>72</v>
      </c>
      <c r="C48" s="98"/>
      <c r="D48" s="99">
        <f>C48*Тарифы!B8*$C$4</f>
        <v>0</v>
      </c>
      <c r="E48" s="100"/>
      <c r="F48" s="101">
        <f>E48*Тарифы!C8*$C$4</f>
        <v>0</v>
      </c>
      <c r="G48" s="102">
        <f t="shared" si="7"/>
        <v>0</v>
      </c>
      <c r="H48" s="103">
        <f t="shared" si="7"/>
        <v>0</v>
      </c>
      <c r="I48" s="100">
        <v>135</v>
      </c>
      <c r="J48" s="101">
        <f>I48*Тарифы!D8*$C$4</f>
        <v>51933.15</v>
      </c>
      <c r="K48" s="100"/>
      <c r="L48" s="101">
        <f>K48*Тарифы!E8*$C$4</f>
        <v>0</v>
      </c>
      <c r="M48" s="102">
        <f t="shared" si="8"/>
        <v>135</v>
      </c>
      <c r="N48" s="103">
        <f t="shared" si="8"/>
        <v>51933.15</v>
      </c>
      <c r="O48" s="102">
        <f t="shared" si="9"/>
        <v>135</v>
      </c>
      <c r="P48" s="103">
        <f t="shared" si="9"/>
        <v>51933.15</v>
      </c>
      <c r="Q48" s="100"/>
      <c r="R48" s="101">
        <f>Q48*Тарифы!F8*$C$4</f>
        <v>0</v>
      </c>
      <c r="S48" s="100"/>
      <c r="T48" s="101">
        <f>S48*Тарифы!G8*$C$4</f>
        <v>0</v>
      </c>
      <c r="U48" s="105">
        <f t="shared" si="10"/>
        <v>0</v>
      </c>
      <c r="V48" s="106">
        <f t="shared" si="10"/>
        <v>0</v>
      </c>
      <c r="W48" s="100">
        <v>50</v>
      </c>
      <c r="X48" s="101">
        <f>W48*Тарифы!H8*$C$4</f>
        <v>40824.5</v>
      </c>
      <c r="Y48" s="100"/>
      <c r="Z48" s="101">
        <f>Y48*Тарифы!I8*$C$4</f>
        <v>0</v>
      </c>
      <c r="AA48" s="102">
        <f t="shared" si="11"/>
        <v>50</v>
      </c>
      <c r="AB48" s="103">
        <f t="shared" si="11"/>
        <v>40824.5</v>
      </c>
      <c r="AC48" s="106">
        <f t="shared" si="12"/>
        <v>92757.65</v>
      </c>
    </row>
    <row r="49" spans="1:29">
      <c r="A49" s="96">
        <v>6</v>
      </c>
      <c r="B49" s="97" t="s">
        <v>73</v>
      </c>
      <c r="C49" s="98"/>
      <c r="D49" s="99">
        <f>C49*Тарифы!B9*$C$4</f>
        <v>0</v>
      </c>
      <c r="E49" s="100"/>
      <c r="F49" s="101">
        <f>E49*Тарифы!C9*$C$4</f>
        <v>0</v>
      </c>
      <c r="G49" s="102">
        <f t="shared" si="7"/>
        <v>0</v>
      </c>
      <c r="H49" s="103">
        <f t="shared" si="7"/>
        <v>0</v>
      </c>
      <c r="I49" s="100"/>
      <c r="J49" s="101">
        <f>I49*Тарифы!D9*$C$4</f>
        <v>0</v>
      </c>
      <c r="K49" s="100"/>
      <c r="L49" s="101">
        <f>K49*Тарифы!E9*$C$4</f>
        <v>0</v>
      </c>
      <c r="M49" s="102">
        <f t="shared" si="8"/>
        <v>0</v>
      </c>
      <c r="N49" s="103">
        <f t="shared" si="8"/>
        <v>0</v>
      </c>
      <c r="O49" s="102">
        <f t="shared" si="9"/>
        <v>0</v>
      </c>
      <c r="P49" s="103">
        <f t="shared" si="9"/>
        <v>0</v>
      </c>
      <c r="Q49" s="100"/>
      <c r="R49" s="101">
        <f>Q49*Тарифы!F9*$C$4</f>
        <v>0</v>
      </c>
      <c r="S49" s="100"/>
      <c r="T49" s="101">
        <f>S49*Тарифы!G9*$C$4</f>
        <v>0</v>
      </c>
      <c r="U49" s="105">
        <f t="shared" si="10"/>
        <v>0</v>
      </c>
      <c r="V49" s="106">
        <f t="shared" si="10"/>
        <v>0</v>
      </c>
      <c r="W49" s="100"/>
      <c r="X49" s="101">
        <f>W49*Тарифы!H9*$C$4</f>
        <v>0</v>
      </c>
      <c r="Y49" s="100"/>
      <c r="Z49" s="101">
        <f>Y49*Тарифы!I9*$C$4</f>
        <v>0</v>
      </c>
      <c r="AA49" s="102">
        <f t="shared" si="11"/>
        <v>0</v>
      </c>
      <c r="AB49" s="103">
        <f t="shared" si="11"/>
        <v>0</v>
      </c>
      <c r="AC49" s="106">
        <f t="shared" si="12"/>
        <v>0</v>
      </c>
    </row>
    <row r="50" spans="1:29">
      <c r="A50" s="96">
        <v>7</v>
      </c>
      <c r="B50" s="97" t="s">
        <v>74</v>
      </c>
      <c r="C50" s="98"/>
      <c r="D50" s="99">
        <f>C50*Тарифы!B10*$C$4</f>
        <v>0</v>
      </c>
      <c r="E50" s="100"/>
      <c r="F50" s="101">
        <f>E50*Тарифы!C10*$C$4</f>
        <v>0</v>
      </c>
      <c r="G50" s="102">
        <f t="shared" si="7"/>
        <v>0</v>
      </c>
      <c r="H50" s="103">
        <f t="shared" si="7"/>
        <v>0</v>
      </c>
      <c r="I50" s="100"/>
      <c r="J50" s="101">
        <f>I50*Тарифы!D10*$C$4</f>
        <v>0</v>
      </c>
      <c r="K50" s="100"/>
      <c r="L50" s="101">
        <f>K50*Тарифы!E10*$C$4</f>
        <v>0</v>
      </c>
      <c r="M50" s="102">
        <f t="shared" si="8"/>
        <v>0</v>
      </c>
      <c r="N50" s="103">
        <f t="shared" si="8"/>
        <v>0</v>
      </c>
      <c r="O50" s="102">
        <f t="shared" si="9"/>
        <v>0</v>
      </c>
      <c r="P50" s="103">
        <f t="shared" si="9"/>
        <v>0</v>
      </c>
      <c r="Q50" s="100"/>
      <c r="R50" s="101">
        <f>Q50*Тарифы!F10*$C$4</f>
        <v>0</v>
      </c>
      <c r="S50" s="100"/>
      <c r="T50" s="101">
        <f>S50*Тарифы!G10*$C$4</f>
        <v>0</v>
      </c>
      <c r="U50" s="105">
        <f t="shared" si="10"/>
        <v>0</v>
      </c>
      <c r="V50" s="106">
        <f t="shared" si="10"/>
        <v>0</v>
      </c>
      <c r="W50" s="100"/>
      <c r="X50" s="101">
        <f>W50*Тарифы!H10*$C$4</f>
        <v>0</v>
      </c>
      <c r="Y50" s="100"/>
      <c r="Z50" s="101">
        <f>Y50*Тарифы!I10*$C$4</f>
        <v>0</v>
      </c>
      <c r="AA50" s="102">
        <f t="shared" si="11"/>
        <v>0</v>
      </c>
      <c r="AB50" s="103">
        <f t="shared" si="11"/>
        <v>0</v>
      </c>
      <c r="AC50" s="106">
        <f t="shared" si="12"/>
        <v>0</v>
      </c>
    </row>
    <row r="51" spans="1:29">
      <c r="A51" s="96">
        <v>8</v>
      </c>
      <c r="B51" s="97" t="s">
        <v>75</v>
      </c>
      <c r="C51" s="98"/>
      <c r="D51" s="99">
        <f>C51*Тарифы!B11*$C$4</f>
        <v>0</v>
      </c>
      <c r="E51" s="100"/>
      <c r="F51" s="101">
        <f>E51*Тарифы!C11*$C$4</f>
        <v>0</v>
      </c>
      <c r="G51" s="102">
        <f t="shared" si="7"/>
        <v>0</v>
      </c>
      <c r="H51" s="103">
        <f t="shared" si="7"/>
        <v>0</v>
      </c>
      <c r="I51" s="100">
        <v>100</v>
      </c>
      <c r="J51" s="101">
        <f>I51*Тарифы!D11*$C$4</f>
        <v>73650</v>
      </c>
      <c r="K51" s="100"/>
      <c r="L51" s="101">
        <f>K51*Тарифы!E11*$C$4</f>
        <v>0</v>
      </c>
      <c r="M51" s="102">
        <f t="shared" si="8"/>
        <v>100</v>
      </c>
      <c r="N51" s="103">
        <f t="shared" si="8"/>
        <v>73650</v>
      </c>
      <c r="O51" s="102">
        <f t="shared" si="9"/>
        <v>100</v>
      </c>
      <c r="P51" s="103">
        <f t="shared" si="9"/>
        <v>73650</v>
      </c>
      <c r="Q51" s="100"/>
      <c r="R51" s="101">
        <f>Q51*Тарифы!F11*$C$4</f>
        <v>0</v>
      </c>
      <c r="S51" s="100"/>
      <c r="T51" s="101">
        <f>S51*Тарифы!G11*$C$4</f>
        <v>0</v>
      </c>
      <c r="U51" s="105">
        <f t="shared" si="10"/>
        <v>0</v>
      </c>
      <c r="V51" s="106">
        <f t="shared" si="10"/>
        <v>0</v>
      </c>
      <c r="W51" s="100">
        <v>100</v>
      </c>
      <c r="X51" s="101">
        <f>W51*Тарифы!H11*$C$4</f>
        <v>142129</v>
      </c>
      <c r="Y51" s="100"/>
      <c r="Z51" s="101">
        <f>Y51*Тарифы!I11*$C$4</f>
        <v>0</v>
      </c>
      <c r="AA51" s="102">
        <f t="shared" si="11"/>
        <v>100</v>
      </c>
      <c r="AB51" s="103">
        <f t="shared" si="11"/>
        <v>142129</v>
      </c>
      <c r="AC51" s="106">
        <f t="shared" si="12"/>
        <v>215779</v>
      </c>
    </row>
    <row r="52" spans="1:29" ht="31.5">
      <c r="A52" s="96">
        <v>9</v>
      </c>
      <c r="B52" s="97" t="s">
        <v>76</v>
      </c>
      <c r="C52" s="98"/>
      <c r="D52" s="99">
        <f>C52*Тарифы!B12*$C$4</f>
        <v>0</v>
      </c>
      <c r="E52" s="100"/>
      <c r="F52" s="101">
        <f>E52*Тарифы!C12*$C$4</f>
        <v>0</v>
      </c>
      <c r="G52" s="102">
        <f t="shared" si="7"/>
        <v>0</v>
      </c>
      <c r="H52" s="103">
        <f t="shared" si="7"/>
        <v>0</v>
      </c>
      <c r="I52" s="100">
        <v>50</v>
      </c>
      <c r="J52" s="101">
        <f>I52*Тарифы!D12*$C$4</f>
        <v>34394</v>
      </c>
      <c r="K52" s="100"/>
      <c r="L52" s="101">
        <f>K52*Тарифы!E12*$C$4</f>
        <v>0</v>
      </c>
      <c r="M52" s="102">
        <f t="shared" si="8"/>
        <v>50</v>
      </c>
      <c r="N52" s="103">
        <f t="shared" si="8"/>
        <v>34394</v>
      </c>
      <c r="O52" s="102">
        <f t="shared" si="9"/>
        <v>50</v>
      </c>
      <c r="P52" s="103">
        <f t="shared" si="9"/>
        <v>34394</v>
      </c>
      <c r="Q52" s="100"/>
      <c r="R52" s="101">
        <f>Q52*Тарифы!F12*$C$4</f>
        <v>0</v>
      </c>
      <c r="S52" s="100"/>
      <c r="T52" s="101">
        <f>S52*Тарифы!G12*$C$4</f>
        <v>0</v>
      </c>
      <c r="U52" s="105">
        <f t="shared" si="10"/>
        <v>0</v>
      </c>
      <c r="V52" s="106">
        <f t="shared" si="10"/>
        <v>0</v>
      </c>
      <c r="W52" s="100">
        <v>40</v>
      </c>
      <c r="X52" s="101">
        <f>W52*Тарифы!H12*$C$4</f>
        <v>55642</v>
      </c>
      <c r="Y52" s="100"/>
      <c r="Z52" s="101">
        <f>Y52*Тарифы!I12*$C$4</f>
        <v>0</v>
      </c>
      <c r="AA52" s="102">
        <f t="shared" si="11"/>
        <v>40</v>
      </c>
      <c r="AB52" s="103">
        <f t="shared" si="11"/>
        <v>55642</v>
      </c>
      <c r="AC52" s="106">
        <f t="shared" si="12"/>
        <v>90036</v>
      </c>
    </row>
    <row r="53" spans="1:29">
      <c r="A53" s="96">
        <v>10</v>
      </c>
      <c r="B53" s="97" t="s">
        <v>77</v>
      </c>
      <c r="C53" s="98"/>
      <c r="D53" s="99">
        <f>C53*Тарифы!B13*$C$4</f>
        <v>0</v>
      </c>
      <c r="E53" s="100"/>
      <c r="F53" s="101">
        <f>E53*Тарифы!C13*$C$4</f>
        <v>0</v>
      </c>
      <c r="G53" s="102">
        <f t="shared" si="7"/>
        <v>0</v>
      </c>
      <c r="H53" s="103">
        <f t="shared" si="7"/>
        <v>0</v>
      </c>
      <c r="I53" s="100">
        <v>300</v>
      </c>
      <c r="J53" s="101">
        <f>I53*Тарифы!D13*$C$4</f>
        <v>134712</v>
      </c>
      <c r="K53" s="100"/>
      <c r="L53" s="101">
        <f>K53*Тарифы!E13*$C$4</f>
        <v>0</v>
      </c>
      <c r="M53" s="102">
        <f t="shared" si="8"/>
        <v>300</v>
      </c>
      <c r="N53" s="103">
        <f t="shared" si="8"/>
        <v>134712</v>
      </c>
      <c r="O53" s="102">
        <f t="shared" si="9"/>
        <v>300</v>
      </c>
      <c r="P53" s="103">
        <f t="shared" si="9"/>
        <v>134712</v>
      </c>
      <c r="Q53" s="100"/>
      <c r="R53" s="101">
        <f>Q53*Тарифы!F13*$C$4</f>
        <v>0</v>
      </c>
      <c r="S53" s="100"/>
      <c r="T53" s="101">
        <f>S53*Тарифы!G13*$C$4</f>
        <v>0</v>
      </c>
      <c r="U53" s="105">
        <f t="shared" si="10"/>
        <v>0</v>
      </c>
      <c r="V53" s="106">
        <f t="shared" si="10"/>
        <v>0</v>
      </c>
      <c r="W53" s="100">
        <v>150</v>
      </c>
      <c r="X53" s="101">
        <f>W53*Тарифы!H13*$C$4</f>
        <v>152713.5</v>
      </c>
      <c r="Y53" s="100"/>
      <c r="Z53" s="101">
        <f>Y53*Тарифы!I13*$C$4</f>
        <v>0</v>
      </c>
      <c r="AA53" s="102">
        <f t="shared" si="11"/>
        <v>150</v>
      </c>
      <c r="AB53" s="103">
        <f t="shared" si="11"/>
        <v>152713.5</v>
      </c>
      <c r="AC53" s="106">
        <f t="shared" si="12"/>
        <v>287425.5</v>
      </c>
    </row>
    <row r="54" spans="1:29" ht="31.5">
      <c r="A54" s="96">
        <v>11</v>
      </c>
      <c r="B54" s="97" t="s">
        <v>78</v>
      </c>
      <c r="C54" s="98"/>
      <c r="D54" s="99">
        <f>C54*Тарифы!B14*$C$4</f>
        <v>0</v>
      </c>
      <c r="E54" s="100"/>
      <c r="F54" s="101">
        <f>E54*Тарифы!C14*$C$4</f>
        <v>0</v>
      </c>
      <c r="G54" s="102">
        <f t="shared" si="7"/>
        <v>0</v>
      </c>
      <c r="H54" s="103">
        <f t="shared" si="7"/>
        <v>0</v>
      </c>
      <c r="I54" s="100"/>
      <c r="J54" s="101">
        <f>I54*Тарифы!D14*$C$4</f>
        <v>0</v>
      </c>
      <c r="K54" s="100"/>
      <c r="L54" s="101">
        <f>K54*Тарифы!E14*$C$4</f>
        <v>0</v>
      </c>
      <c r="M54" s="102">
        <f t="shared" si="8"/>
        <v>0</v>
      </c>
      <c r="N54" s="103">
        <f t="shared" si="8"/>
        <v>0</v>
      </c>
      <c r="O54" s="102">
        <f t="shared" si="9"/>
        <v>0</v>
      </c>
      <c r="P54" s="103">
        <f t="shared" si="9"/>
        <v>0</v>
      </c>
      <c r="Q54" s="100"/>
      <c r="R54" s="101">
        <f>Q54*Тарифы!F14*$C$4</f>
        <v>0</v>
      </c>
      <c r="S54" s="100"/>
      <c r="T54" s="101">
        <f>S54*Тарифы!G14*$C$4</f>
        <v>0</v>
      </c>
      <c r="U54" s="105">
        <f t="shared" si="10"/>
        <v>0</v>
      </c>
      <c r="V54" s="106">
        <f t="shared" si="10"/>
        <v>0</v>
      </c>
      <c r="W54" s="100"/>
      <c r="X54" s="101">
        <f>W54*Тарифы!H14*$C$4</f>
        <v>0</v>
      </c>
      <c r="Y54" s="100"/>
      <c r="Z54" s="101">
        <f>Y54*Тарифы!I14*$C$4</f>
        <v>0</v>
      </c>
      <c r="AA54" s="102">
        <f t="shared" si="11"/>
        <v>0</v>
      </c>
      <c r="AB54" s="103">
        <f t="shared" si="11"/>
        <v>0</v>
      </c>
      <c r="AC54" s="106">
        <f t="shared" si="12"/>
        <v>0</v>
      </c>
    </row>
    <row r="55" spans="1:29">
      <c r="A55" s="96">
        <v>12</v>
      </c>
      <c r="B55" s="97" t="s">
        <v>79</v>
      </c>
      <c r="C55" s="98"/>
      <c r="D55" s="99">
        <f>C55*Тарифы!B15*$C$4</f>
        <v>0</v>
      </c>
      <c r="E55" s="100"/>
      <c r="F55" s="101">
        <f>E55*Тарифы!C15*$C$4</f>
        <v>0</v>
      </c>
      <c r="G55" s="102">
        <f t="shared" si="7"/>
        <v>0</v>
      </c>
      <c r="H55" s="103">
        <f t="shared" si="7"/>
        <v>0</v>
      </c>
      <c r="I55" s="100">
        <v>100</v>
      </c>
      <c r="J55" s="101">
        <f>I55*Тарифы!D15*$C$4</f>
        <v>40955</v>
      </c>
      <c r="K55" s="100"/>
      <c r="L55" s="101">
        <f>K55*Тарифы!E15*$C$4</f>
        <v>0</v>
      </c>
      <c r="M55" s="102">
        <f t="shared" si="8"/>
        <v>100</v>
      </c>
      <c r="N55" s="103">
        <f t="shared" si="8"/>
        <v>40955</v>
      </c>
      <c r="O55" s="102">
        <f t="shared" si="9"/>
        <v>100</v>
      </c>
      <c r="P55" s="103">
        <f t="shared" si="9"/>
        <v>40955</v>
      </c>
      <c r="Q55" s="100"/>
      <c r="R55" s="101">
        <f>Q55*Тарифы!F15*$C$4</f>
        <v>0</v>
      </c>
      <c r="S55" s="100"/>
      <c r="T55" s="101">
        <f>S55*Тарифы!G15*$C$4</f>
        <v>0</v>
      </c>
      <c r="U55" s="105">
        <f t="shared" si="10"/>
        <v>0</v>
      </c>
      <c r="V55" s="106">
        <f t="shared" si="10"/>
        <v>0</v>
      </c>
      <c r="W55" s="100">
        <v>70</v>
      </c>
      <c r="X55" s="101">
        <f>W55*Тарифы!H15*$C$4</f>
        <v>67032.7</v>
      </c>
      <c r="Y55" s="100"/>
      <c r="Z55" s="101">
        <f>Y55*Тарифы!I15*$C$4</f>
        <v>0</v>
      </c>
      <c r="AA55" s="102">
        <f t="shared" si="11"/>
        <v>70</v>
      </c>
      <c r="AB55" s="103">
        <f t="shared" si="11"/>
        <v>67032.7</v>
      </c>
      <c r="AC55" s="106">
        <f t="shared" si="12"/>
        <v>107987.7</v>
      </c>
    </row>
    <row r="56" spans="1:29" ht="31.5">
      <c r="A56" s="96">
        <v>13</v>
      </c>
      <c r="B56" s="97" t="s">
        <v>80</v>
      </c>
      <c r="C56" s="98"/>
      <c r="D56" s="99">
        <f>C56*Тарифы!B16*$C$4</f>
        <v>0</v>
      </c>
      <c r="E56" s="100"/>
      <c r="F56" s="101">
        <f>E56*Тарифы!C16*$C$4</f>
        <v>0</v>
      </c>
      <c r="G56" s="102">
        <f t="shared" si="7"/>
        <v>0</v>
      </c>
      <c r="H56" s="103">
        <f t="shared" si="7"/>
        <v>0</v>
      </c>
      <c r="I56" s="100">
        <v>200</v>
      </c>
      <c r="J56" s="101">
        <f>I56*Тарифы!D16*$C$4</f>
        <v>81910</v>
      </c>
      <c r="K56" s="100"/>
      <c r="L56" s="101">
        <f>K56*Тарифы!E16*$C$4</f>
        <v>0</v>
      </c>
      <c r="M56" s="102">
        <f t="shared" si="8"/>
        <v>200</v>
      </c>
      <c r="N56" s="103">
        <f t="shared" si="8"/>
        <v>81910</v>
      </c>
      <c r="O56" s="102">
        <f t="shared" si="9"/>
        <v>200</v>
      </c>
      <c r="P56" s="103">
        <f t="shared" si="9"/>
        <v>81910</v>
      </c>
      <c r="Q56" s="100"/>
      <c r="R56" s="101">
        <f>Q56*Тарифы!F16*$C$4</f>
        <v>0</v>
      </c>
      <c r="S56" s="100"/>
      <c r="T56" s="101">
        <f>S56*Тарифы!G16*$C$4</f>
        <v>0</v>
      </c>
      <c r="U56" s="105">
        <f t="shared" si="10"/>
        <v>0</v>
      </c>
      <c r="V56" s="106">
        <f t="shared" si="10"/>
        <v>0</v>
      </c>
      <c r="W56" s="100">
        <v>70</v>
      </c>
      <c r="X56" s="101">
        <f>W56*Тарифы!H16*$C$4</f>
        <v>67032.7</v>
      </c>
      <c r="Y56" s="100"/>
      <c r="Z56" s="101">
        <f>Y56*Тарифы!I16*$C$4</f>
        <v>0</v>
      </c>
      <c r="AA56" s="102">
        <f t="shared" si="11"/>
        <v>70</v>
      </c>
      <c r="AB56" s="103">
        <f t="shared" si="11"/>
        <v>67032.7</v>
      </c>
      <c r="AC56" s="106">
        <f t="shared" si="12"/>
        <v>148942.70000000001</v>
      </c>
    </row>
    <row r="57" spans="1:29">
      <c r="A57" s="96">
        <v>14</v>
      </c>
      <c r="B57" s="97" t="s">
        <v>81</v>
      </c>
      <c r="C57" s="98"/>
      <c r="D57" s="99">
        <f>C57*Тарифы!B17*$C$4</f>
        <v>0</v>
      </c>
      <c r="E57" s="100"/>
      <c r="F57" s="101">
        <f>E57*Тарифы!C17*$C$4</f>
        <v>0</v>
      </c>
      <c r="G57" s="102">
        <f t="shared" si="7"/>
        <v>0</v>
      </c>
      <c r="H57" s="103">
        <f t="shared" si="7"/>
        <v>0</v>
      </c>
      <c r="I57" s="100">
        <v>100</v>
      </c>
      <c r="J57" s="101">
        <f>I57*Тарифы!D17*$C$4</f>
        <v>40955</v>
      </c>
      <c r="K57" s="100"/>
      <c r="L57" s="101">
        <f>K57*Тарифы!E17*$C$4</f>
        <v>0</v>
      </c>
      <c r="M57" s="102">
        <f t="shared" si="8"/>
        <v>100</v>
      </c>
      <c r="N57" s="103">
        <f t="shared" si="8"/>
        <v>40955</v>
      </c>
      <c r="O57" s="102">
        <f t="shared" si="9"/>
        <v>100</v>
      </c>
      <c r="P57" s="103">
        <f t="shared" si="9"/>
        <v>40955</v>
      </c>
      <c r="Q57" s="100"/>
      <c r="R57" s="101">
        <f>Q57*Тарифы!F17*$C$4</f>
        <v>0</v>
      </c>
      <c r="S57" s="100"/>
      <c r="T57" s="101">
        <f>S57*Тарифы!G17*$C$4</f>
        <v>0</v>
      </c>
      <c r="U57" s="105">
        <f t="shared" si="10"/>
        <v>0</v>
      </c>
      <c r="V57" s="106">
        <f t="shared" si="10"/>
        <v>0</v>
      </c>
      <c r="W57" s="100">
        <v>20</v>
      </c>
      <c r="X57" s="101">
        <f>W57*Тарифы!H17*$C$4</f>
        <v>19152.2</v>
      </c>
      <c r="Y57" s="100"/>
      <c r="Z57" s="101">
        <f>Y57*Тарифы!I17*$C$4</f>
        <v>0</v>
      </c>
      <c r="AA57" s="102">
        <f t="shared" si="11"/>
        <v>20</v>
      </c>
      <c r="AB57" s="103">
        <f t="shared" si="11"/>
        <v>19152.2</v>
      </c>
      <c r="AC57" s="106">
        <f t="shared" si="12"/>
        <v>60107.199999999997</v>
      </c>
    </row>
    <row r="58" spans="1:29" ht="31.5">
      <c r="A58" s="96">
        <v>15</v>
      </c>
      <c r="B58" s="97" t="s">
        <v>82</v>
      </c>
      <c r="C58" s="98"/>
      <c r="D58" s="99">
        <f>C58*Тарифы!B18*$C$4</f>
        <v>0</v>
      </c>
      <c r="E58" s="100"/>
      <c r="F58" s="101">
        <f>E58*Тарифы!C18*$C$4</f>
        <v>0</v>
      </c>
      <c r="G58" s="102">
        <f t="shared" si="7"/>
        <v>0</v>
      </c>
      <c r="H58" s="103">
        <f t="shared" si="7"/>
        <v>0</v>
      </c>
      <c r="I58" s="100">
        <v>100</v>
      </c>
      <c r="J58" s="101">
        <f>I58*Тарифы!D18*$C$4</f>
        <v>40955</v>
      </c>
      <c r="K58" s="100"/>
      <c r="L58" s="101">
        <f>K58*Тарифы!E18*$C$4</f>
        <v>0</v>
      </c>
      <c r="M58" s="102">
        <f t="shared" si="8"/>
        <v>100</v>
      </c>
      <c r="N58" s="103">
        <f t="shared" si="8"/>
        <v>40955</v>
      </c>
      <c r="O58" s="102">
        <f t="shared" si="9"/>
        <v>100</v>
      </c>
      <c r="P58" s="103">
        <f t="shared" si="9"/>
        <v>40955</v>
      </c>
      <c r="Q58" s="100"/>
      <c r="R58" s="101">
        <f>Q58*Тарифы!F18*$C$4</f>
        <v>0</v>
      </c>
      <c r="S58" s="100"/>
      <c r="T58" s="101">
        <f>S58*Тарифы!G18*$C$4</f>
        <v>0</v>
      </c>
      <c r="U58" s="105">
        <f t="shared" si="10"/>
        <v>0</v>
      </c>
      <c r="V58" s="106">
        <f t="shared" si="10"/>
        <v>0</v>
      </c>
      <c r="W58" s="100">
        <v>50</v>
      </c>
      <c r="X58" s="101">
        <f>W58*Тарифы!H18*$C$4</f>
        <v>47880.5</v>
      </c>
      <c r="Y58" s="100"/>
      <c r="Z58" s="101">
        <f>Y58*Тарифы!I18*$C$4</f>
        <v>0</v>
      </c>
      <c r="AA58" s="102">
        <f t="shared" si="11"/>
        <v>50</v>
      </c>
      <c r="AB58" s="103">
        <f t="shared" si="11"/>
        <v>47880.5</v>
      </c>
      <c r="AC58" s="106">
        <f t="shared" si="12"/>
        <v>88835.5</v>
      </c>
    </row>
    <row r="59" spans="1:29">
      <c r="A59" s="96">
        <v>16</v>
      </c>
      <c r="B59" s="97" t="s">
        <v>83</v>
      </c>
      <c r="C59" s="98"/>
      <c r="D59" s="99">
        <f>C59*Тарифы!B19*$C$4</f>
        <v>0</v>
      </c>
      <c r="E59" s="100"/>
      <c r="F59" s="101">
        <f>E59*Тарифы!C19*$C$4</f>
        <v>0</v>
      </c>
      <c r="G59" s="102">
        <f t="shared" si="7"/>
        <v>0</v>
      </c>
      <c r="H59" s="103">
        <f t="shared" si="7"/>
        <v>0</v>
      </c>
      <c r="I59" s="100"/>
      <c r="J59" s="101">
        <f>I59*Тарифы!D19*$C$4</f>
        <v>0</v>
      </c>
      <c r="K59" s="100"/>
      <c r="L59" s="101">
        <f>K59*Тарифы!E19*$C$4</f>
        <v>0</v>
      </c>
      <c r="M59" s="102">
        <f t="shared" si="8"/>
        <v>0</v>
      </c>
      <c r="N59" s="103">
        <f t="shared" si="8"/>
        <v>0</v>
      </c>
      <c r="O59" s="102">
        <f t="shared" si="9"/>
        <v>0</v>
      </c>
      <c r="P59" s="103">
        <f t="shared" si="9"/>
        <v>0</v>
      </c>
      <c r="Q59" s="100"/>
      <c r="R59" s="101">
        <f>Q59*Тарифы!F19*$C$4</f>
        <v>0</v>
      </c>
      <c r="S59" s="100"/>
      <c r="T59" s="101">
        <f>S59*Тарифы!G19*$C$4</f>
        <v>0</v>
      </c>
      <c r="U59" s="105">
        <f t="shared" si="10"/>
        <v>0</v>
      </c>
      <c r="V59" s="106">
        <f t="shared" si="10"/>
        <v>0</v>
      </c>
      <c r="W59" s="100"/>
      <c r="X59" s="101">
        <f>W59*Тарифы!H19*$C$4</f>
        <v>0</v>
      </c>
      <c r="Y59" s="100"/>
      <c r="Z59" s="101">
        <f>Y59*Тарифы!I19*$C$4</f>
        <v>0</v>
      </c>
      <c r="AA59" s="102">
        <f t="shared" si="11"/>
        <v>0</v>
      </c>
      <c r="AB59" s="103">
        <f t="shared" si="11"/>
        <v>0</v>
      </c>
      <c r="AC59" s="106">
        <f t="shared" si="12"/>
        <v>0</v>
      </c>
    </row>
    <row r="60" spans="1:29">
      <c r="A60" s="96">
        <v>17</v>
      </c>
      <c r="B60" s="97" t="s">
        <v>84</v>
      </c>
      <c r="C60" s="98"/>
      <c r="D60" s="99">
        <f>C60*Тарифы!B20*$C$4</f>
        <v>0</v>
      </c>
      <c r="E60" s="100"/>
      <c r="F60" s="101">
        <f>E60*Тарифы!C20*$C$4</f>
        <v>0</v>
      </c>
      <c r="G60" s="102">
        <f t="shared" si="7"/>
        <v>0</v>
      </c>
      <c r="H60" s="103">
        <f t="shared" si="7"/>
        <v>0</v>
      </c>
      <c r="I60" s="100">
        <v>50</v>
      </c>
      <c r="J60" s="101">
        <f>I60*Тарифы!D20*$C$4</f>
        <v>20477.5</v>
      </c>
      <c r="K60" s="100"/>
      <c r="L60" s="101">
        <f>K60*Тарифы!E20*$C$4</f>
        <v>0</v>
      </c>
      <c r="M60" s="102">
        <f t="shared" si="8"/>
        <v>50</v>
      </c>
      <c r="N60" s="103">
        <f t="shared" si="8"/>
        <v>20477.5</v>
      </c>
      <c r="O60" s="102">
        <f t="shared" si="9"/>
        <v>50</v>
      </c>
      <c r="P60" s="103">
        <f t="shared" si="9"/>
        <v>20477.5</v>
      </c>
      <c r="Q60" s="100"/>
      <c r="R60" s="101">
        <f>Q60*Тарифы!F20*$C$4</f>
        <v>0</v>
      </c>
      <c r="S60" s="100"/>
      <c r="T60" s="101">
        <f>S60*Тарифы!G20*$C$4</f>
        <v>0</v>
      </c>
      <c r="U60" s="105">
        <f t="shared" si="10"/>
        <v>0</v>
      </c>
      <c r="V60" s="106">
        <f t="shared" si="10"/>
        <v>0</v>
      </c>
      <c r="W60" s="100">
        <v>10</v>
      </c>
      <c r="X60" s="101">
        <f>W60*Тарифы!H20*$C$4</f>
        <v>9576.1</v>
      </c>
      <c r="Y60" s="100"/>
      <c r="Z60" s="101">
        <f>Y60*Тарифы!I20*$C$4</f>
        <v>0</v>
      </c>
      <c r="AA60" s="102">
        <f t="shared" si="11"/>
        <v>10</v>
      </c>
      <c r="AB60" s="103">
        <f t="shared" si="11"/>
        <v>9576.1</v>
      </c>
      <c r="AC60" s="106">
        <f t="shared" si="12"/>
        <v>30053.599999999999</v>
      </c>
    </row>
    <row r="61" spans="1:29">
      <c r="A61" s="96">
        <v>18</v>
      </c>
      <c r="B61" s="97" t="s">
        <v>85</v>
      </c>
      <c r="C61" s="98"/>
      <c r="D61" s="99">
        <f>C61*Тарифы!B21*$C$4</f>
        <v>0</v>
      </c>
      <c r="E61" s="100"/>
      <c r="F61" s="101">
        <f>E61*Тарифы!C21*$C$4</f>
        <v>0</v>
      </c>
      <c r="G61" s="102">
        <f t="shared" si="7"/>
        <v>0</v>
      </c>
      <c r="H61" s="103">
        <f t="shared" si="7"/>
        <v>0</v>
      </c>
      <c r="I61" s="100">
        <v>70</v>
      </c>
      <c r="J61" s="101">
        <f>I61*Тарифы!D21*$C$4</f>
        <v>22983.8</v>
      </c>
      <c r="K61" s="100"/>
      <c r="L61" s="101">
        <f>K61*Тарифы!E21*$C$4</f>
        <v>0</v>
      </c>
      <c r="M61" s="102">
        <f t="shared" si="8"/>
        <v>70</v>
      </c>
      <c r="N61" s="103">
        <f t="shared" si="8"/>
        <v>22983.8</v>
      </c>
      <c r="O61" s="102">
        <f t="shared" si="9"/>
        <v>70</v>
      </c>
      <c r="P61" s="103">
        <f t="shared" si="9"/>
        <v>22983.8</v>
      </c>
      <c r="Q61" s="100"/>
      <c r="R61" s="101">
        <f>Q61*Тарифы!F21*$C$4</f>
        <v>0</v>
      </c>
      <c r="S61" s="100"/>
      <c r="T61" s="101">
        <f>S61*Тарифы!G21*$C$4</f>
        <v>0</v>
      </c>
      <c r="U61" s="105">
        <f t="shared" si="10"/>
        <v>0</v>
      </c>
      <c r="V61" s="106">
        <f t="shared" si="10"/>
        <v>0</v>
      </c>
      <c r="W61" s="100">
        <v>150</v>
      </c>
      <c r="X61" s="101">
        <f>W61*Тарифы!H21*$C$4</f>
        <v>99793.5</v>
      </c>
      <c r="Y61" s="100"/>
      <c r="Z61" s="101">
        <f>Y61*Тарифы!I21*$C$4</f>
        <v>0</v>
      </c>
      <c r="AA61" s="102">
        <f t="shared" si="11"/>
        <v>150</v>
      </c>
      <c r="AB61" s="103">
        <f t="shared" si="11"/>
        <v>99793.5</v>
      </c>
      <c r="AC61" s="106">
        <f t="shared" si="12"/>
        <v>122777.3</v>
      </c>
    </row>
    <row r="62" spans="1:29" ht="31.5">
      <c r="A62" s="96">
        <v>19</v>
      </c>
      <c r="B62" s="97" t="s">
        <v>86</v>
      </c>
      <c r="C62" s="98"/>
      <c r="D62" s="99">
        <f>C62*Тарифы!B22*$C$4</f>
        <v>0</v>
      </c>
      <c r="E62" s="100"/>
      <c r="F62" s="101">
        <f>E62*Тарифы!C22*$C$4</f>
        <v>0</v>
      </c>
      <c r="G62" s="102">
        <f t="shared" si="7"/>
        <v>0</v>
      </c>
      <c r="H62" s="103">
        <f t="shared" si="7"/>
        <v>0</v>
      </c>
      <c r="I62" s="100">
        <v>40</v>
      </c>
      <c r="J62" s="101">
        <f>I62*Тарифы!D22*$C$4</f>
        <v>21586</v>
      </c>
      <c r="K62" s="100"/>
      <c r="L62" s="101">
        <f>K62*Тарифы!E22*$C$4</f>
        <v>0</v>
      </c>
      <c r="M62" s="102">
        <f t="shared" si="8"/>
        <v>40</v>
      </c>
      <c r="N62" s="103">
        <f t="shared" si="8"/>
        <v>21586</v>
      </c>
      <c r="O62" s="102">
        <f t="shared" si="9"/>
        <v>40</v>
      </c>
      <c r="P62" s="103">
        <f t="shared" si="9"/>
        <v>21586</v>
      </c>
      <c r="Q62" s="100"/>
      <c r="R62" s="101">
        <f>Q62*Тарифы!F22*$C$4</f>
        <v>0</v>
      </c>
      <c r="S62" s="100"/>
      <c r="T62" s="101">
        <f>S62*Тарифы!G22*$C$4</f>
        <v>0</v>
      </c>
      <c r="U62" s="105">
        <f t="shared" si="10"/>
        <v>0</v>
      </c>
      <c r="V62" s="106">
        <f t="shared" si="10"/>
        <v>0</v>
      </c>
      <c r="W62" s="100">
        <v>30</v>
      </c>
      <c r="X62" s="101">
        <f>W62*Тарифы!H22*$C$4</f>
        <v>47175</v>
      </c>
      <c r="Y62" s="100"/>
      <c r="Z62" s="101">
        <f>Y62*Тарифы!I22*$C$4</f>
        <v>0</v>
      </c>
      <c r="AA62" s="102">
        <f t="shared" si="11"/>
        <v>30</v>
      </c>
      <c r="AB62" s="103">
        <f t="shared" si="11"/>
        <v>47175</v>
      </c>
      <c r="AC62" s="106">
        <f t="shared" si="12"/>
        <v>68761</v>
      </c>
    </row>
    <row r="63" spans="1:29" ht="31.5">
      <c r="A63" s="96">
        <v>20</v>
      </c>
      <c r="B63" s="97" t="s">
        <v>87</v>
      </c>
      <c r="C63" s="100"/>
      <c r="D63" s="99">
        <f>C63*Тарифы!B23*$C$4</f>
        <v>0</v>
      </c>
      <c r="E63" s="100"/>
      <c r="F63" s="101">
        <f>E63*Тарифы!C23*$C$4</f>
        <v>0</v>
      </c>
      <c r="G63" s="102">
        <f t="shared" si="7"/>
        <v>0</v>
      </c>
      <c r="H63" s="103">
        <f t="shared" si="7"/>
        <v>0</v>
      </c>
      <c r="I63" s="100">
        <v>35</v>
      </c>
      <c r="J63" s="101">
        <f>I63*Тарифы!D23*$C$4</f>
        <v>11062.1</v>
      </c>
      <c r="K63" s="100"/>
      <c r="L63" s="101">
        <f>K63*Тарифы!E23*$C$4</f>
        <v>0</v>
      </c>
      <c r="M63" s="102">
        <f t="shared" si="8"/>
        <v>35</v>
      </c>
      <c r="N63" s="103">
        <f t="shared" si="8"/>
        <v>11062.1</v>
      </c>
      <c r="O63" s="102">
        <f t="shared" si="9"/>
        <v>35</v>
      </c>
      <c r="P63" s="103">
        <f t="shared" si="9"/>
        <v>11062.1</v>
      </c>
      <c r="Q63" s="100"/>
      <c r="R63" s="101">
        <f>Q63*Тарифы!F23*$C$4</f>
        <v>0</v>
      </c>
      <c r="S63" s="100"/>
      <c r="T63" s="101">
        <f>S63*Тарифы!G23*$C$4</f>
        <v>0</v>
      </c>
      <c r="U63" s="105">
        <f t="shared" si="10"/>
        <v>0</v>
      </c>
      <c r="V63" s="106">
        <f t="shared" si="10"/>
        <v>0</v>
      </c>
      <c r="W63" s="100">
        <v>20</v>
      </c>
      <c r="X63" s="101">
        <f>W63*Тарифы!H23*$C$4</f>
        <v>19958.599999999999</v>
      </c>
      <c r="Y63" s="100"/>
      <c r="Z63" s="101">
        <f>Y63*Тарифы!I23*$C$4</f>
        <v>0</v>
      </c>
      <c r="AA63" s="102">
        <f t="shared" si="11"/>
        <v>20</v>
      </c>
      <c r="AB63" s="103">
        <f t="shared" si="11"/>
        <v>19958.599999999999</v>
      </c>
      <c r="AC63" s="106">
        <f t="shared" si="12"/>
        <v>31020.699999999997</v>
      </c>
    </row>
    <row r="64" spans="1:29">
      <c r="A64" s="96">
        <v>21</v>
      </c>
      <c r="B64" s="97" t="s">
        <v>88</v>
      </c>
      <c r="C64" s="100"/>
      <c r="D64" s="99">
        <f>C64*Тарифы!B24*$C$4</f>
        <v>0</v>
      </c>
      <c r="E64" s="100"/>
      <c r="F64" s="101">
        <f>E64*Тарифы!C24*$C$4</f>
        <v>0</v>
      </c>
      <c r="G64" s="102">
        <f t="shared" si="7"/>
        <v>0</v>
      </c>
      <c r="H64" s="103">
        <f t="shared" si="7"/>
        <v>0</v>
      </c>
      <c r="I64" s="100">
        <v>180</v>
      </c>
      <c r="J64" s="101">
        <f>I64*Тарифы!D24*$C$4</f>
        <v>45387</v>
      </c>
      <c r="K64" s="100"/>
      <c r="L64" s="101">
        <f>K64*Тарифы!E24*$C$4</f>
        <v>0</v>
      </c>
      <c r="M64" s="102">
        <f t="shared" si="8"/>
        <v>180</v>
      </c>
      <c r="N64" s="103">
        <f t="shared" si="8"/>
        <v>45387</v>
      </c>
      <c r="O64" s="102">
        <f t="shared" si="9"/>
        <v>180</v>
      </c>
      <c r="P64" s="103">
        <f t="shared" si="9"/>
        <v>45387</v>
      </c>
      <c r="Q64" s="100"/>
      <c r="R64" s="101">
        <f>Q64*Тарифы!F24*$C$4</f>
        <v>0</v>
      </c>
      <c r="S64" s="100"/>
      <c r="T64" s="101">
        <f>S64*Тарифы!G24*$C$4</f>
        <v>0</v>
      </c>
      <c r="U64" s="105">
        <f t="shared" si="10"/>
        <v>0</v>
      </c>
      <c r="V64" s="106">
        <f t="shared" si="10"/>
        <v>0</v>
      </c>
      <c r="W64" s="100">
        <v>400</v>
      </c>
      <c r="X64" s="101">
        <f>W64*Тарифы!H24*$C$4</f>
        <v>294340</v>
      </c>
      <c r="Y64" s="100"/>
      <c r="Z64" s="101">
        <f>Y64*Тарифы!I24*$C$4</f>
        <v>0</v>
      </c>
      <c r="AA64" s="102">
        <f t="shared" si="11"/>
        <v>400</v>
      </c>
      <c r="AB64" s="103">
        <f t="shared" si="11"/>
        <v>294340</v>
      </c>
      <c r="AC64" s="106">
        <f t="shared" si="12"/>
        <v>339727</v>
      </c>
    </row>
    <row r="65" spans="1:29">
      <c r="A65" s="96">
        <v>22</v>
      </c>
      <c r="B65" s="97" t="s">
        <v>89</v>
      </c>
      <c r="C65" s="100"/>
      <c r="D65" s="99">
        <f>C65*Тарифы!B25*$C$4</f>
        <v>0</v>
      </c>
      <c r="E65" s="100"/>
      <c r="F65" s="101">
        <f>E65*Тарифы!C25*$C$4</f>
        <v>0</v>
      </c>
      <c r="G65" s="102">
        <f t="shared" si="7"/>
        <v>0</v>
      </c>
      <c r="H65" s="103">
        <f t="shared" si="7"/>
        <v>0</v>
      </c>
      <c r="I65" s="100"/>
      <c r="J65" s="101">
        <f>I65*Тарифы!D25*$C$4</f>
        <v>0</v>
      </c>
      <c r="K65" s="100"/>
      <c r="L65" s="101">
        <f>K65*Тарифы!E25*$C$4</f>
        <v>0</v>
      </c>
      <c r="M65" s="102">
        <f t="shared" si="8"/>
        <v>0</v>
      </c>
      <c r="N65" s="103">
        <f t="shared" si="8"/>
        <v>0</v>
      </c>
      <c r="O65" s="102">
        <f t="shared" si="9"/>
        <v>0</v>
      </c>
      <c r="P65" s="103">
        <f t="shared" si="9"/>
        <v>0</v>
      </c>
      <c r="Q65" s="100"/>
      <c r="R65" s="101">
        <f>Q65*Тарифы!F25*$C$4</f>
        <v>0</v>
      </c>
      <c r="S65" s="100"/>
      <c r="T65" s="101">
        <f>S65*Тарифы!G25*$C$4</f>
        <v>0</v>
      </c>
      <c r="U65" s="105">
        <f t="shared" si="10"/>
        <v>0</v>
      </c>
      <c r="V65" s="106">
        <f t="shared" si="10"/>
        <v>0</v>
      </c>
      <c r="W65" s="100"/>
      <c r="X65" s="101">
        <f>W65*Тарифы!H25*$C$4</f>
        <v>0</v>
      </c>
      <c r="Y65" s="100"/>
      <c r="Z65" s="101">
        <f>Y65*Тарифы!I25*$C$4</f>
        <v>0</v>
      </c>
      <c r="AA65" s="102">
        <f t="shared" si="11"/>
        <v>0</v>
      </c>
      <c r="AB65" s="103">
        <f t="shared" si="11"/>
        <v>0</v>
      </c>
      <c r="AC65" s="106">
        <f t="shared" si="12"/>
        <v>0</v>
      </c>
    </row>
    <row r="66" spans="1:29" ht="31.5">
      <c r="A66" s="96">
        <v>23</v>
      </c>
      <c r="B66" s="97" t="s">
        <v>90</v>
      </c>
      <c r="C66" s="100"/>
      <c r="D66" s="99">
        <f>C66*Тарифы!B26*$C$4</f>
        <v>0</v>
      </c>
      <c r="E66" s="100"/>
      <c r="F66" s="101">
        <f>E66*Тарифы!C26*$C$4</f>
        <v>0</v>
      </c>
      <c r="G66" s="102">
        <f t="shared" si="7"/>
        <v>0</v>
      </c>
      <c r="H66" s="103">
        <f t="shared" si="7"/>
        <v>0</v>
      </c>
      <c r="I66" s="100"/>
      <c r="J66" s="101">
        <f>I66*Тарифы!D26*$C$4</f>
        <v>0</v>
      </c>
      <c r="K66" s="100"/>
      <c r="L66" s="101">
        <f>K66*Тарифы!E26*$C$4</f>
        <v>0</v>
      </c>
      <c r="M66" s="102">
        <f t="shared" si="8"/>
        <v>0</v>
      </c>
      <c r="N66" s="103">
        <f t="shared" si="8"/>
        <v>0</v>
      </c>
      <c r="O66" s="102">
        <f t="shared" si="9"/>
        <v>0</v>
      </c>
      <c r="P66" s="103">
        <f t="shared" si="9"/>
        <v>0</v>
      </c>
      <c r="Q66" s="100"/>
      <c r="R66" s="101">
        <f>Q66*Тарифы!F26*$C$4</f>
        <v>0</v>
      </c>
      <c r="S66" s="100"/>
      <c r="T66" s="101">
        <f>S66*Тарифы!G26*$C$4</f>
        <v>0</v>
      </c>
      <c r="U66" s="105">
        <f t="shared" si="10"/>
        <v>0</v>
      </c>
      <c r="V66" s="106">
        <f t="shared" si="10"/>
        <v>0</v>
      </c>
      <c r="W66" s="100"/>
      <c r="X66" s="101">
        <f>W66*Тарифы!H26*$C$4</f>
        <v>0</v>
      </c>
      <c r="Y66" s="100"/>
      <c r="Z66" s="101">
        <f>Y66*Тарифы!I26*$C$4</f>
        <v>0</v>
      </c>
      <c r="AA66" s="102">
        <f t="shared" si="11"/>
        <v>0</v>
      </c>
      <c r="AB66" s="103">
        <f t="shared" si="11"/>
        <v>0</v>
      </c>
      <c r="AC66" s="106">
        <f t="shared" si="12"/>
        <v>0</v>
      </c>
    </row>
    <row r="67" spans="1:29" ht="31.5">
      <c r="A67" s="96">
        <v>24</v>
      </c>
      <c r="B67" s="97" t="s">
        <v>91</v>
      </c>
      <c r="C67" s="100"/>
      <c r="D67" s="99">
        <f>C67*Тарифы!B27*$C$4</f>
        <v>0</v>
      </c>
      <c r="E67" s="100"/>
      <c r="F67" s="101">
        <f>E67*Тарифы!C27*$C$4</f>
        <v>0</v>
      </c>
      <c r="G67" s="102">
        <f t="shared" si="7"/>
        <v>0</v>
      </c>
      <c r="H67" s="103">
        <f t="shared" si="7"/>
        <v>0</v>
      </c>
      <c r="I67" s="100"/>
      <c r="J67" s="101">
        <f>I67*Тарифы!D27*$C$4</f>
        <v>0</v>
      </c>
      <c r="K67" s="100"/>
      <c r="L67" s="101">
        <f>K67*Тарифы!E27*$C$4</f>
        <v>0</v>
      </c>
      <c r="M67" s="102">
        <f t="shared" si="8"/>
        <v>0</v>
      </c>
      <c r="N67" s="103">
        <f t="shared" si="8"/>
        <v>0</v>
      </c>
      <c r="O67" s="102">
        <f t="shared" si="9"/>
        <v>0</v>
      </c>
      <c r="P67" s="103">
        <f t="shared" si="9"/>
        <v>0</v>
      </c>
      <c r="Q67" s="100"/>
      <c r="R67" s="101">
        <f>Q67*Тарифы!F27*$C$4</f>
        <v>0</v>
      </c>
      <c r="S67" s="100"/>
      <c r="T67" s="101">
        <f>S67*Тарифы!G27*$C$4</f>
        <v>0</v>
      </c>
      <c r="U67" s="105">
        <f t="shared" si="10"/>
        <v>0</v>
      </c>
      <c r="V67" s="106">
        <f t="shared" si="10"/>
        <v>0</v>
      </c>
      <c r="W67" s="100"/>
      <c r="X67" s="101">
        <f>W67*Тарифы!H27*$C$4</f>
        <v>0</v>
      </c>
      <c r="Y67" s="100"/>
      <c r="Z67" s="101">
        <f>Y67*Тарифы!I27*$C$4</f>
        <v>0</v>
      </c>
      <c r="AA67" s="102">
        <f t="shared" si="11"/>
        <v>0</v>
      </c>
      <c r="AB67" s="103">
        <f t="shared" si="11"/>
        <v>0</v>
      </c>
      <c r="AC67" s="106">
        <f t="shared" si="12"/>
        <v>0</v>
      </c>
    </row>
    <row r="68" spans="1:29" s="31" customFormat="1">
      <c r="A68" s="108"/>
      <c r="B68" s="109" t="s">
        <v>107</v>
      </c>
      <c r="C68" s="102">
        <f t="shared" ref="C68:AC68" si="13">SUM(C44:C67)</f>
        <v>0</v>
      </c>
      <c r="D68" s="103">
        <f t="shared" si="13"/>
        <v>0</v>
      </c>
      <c r="E68" s="102">
        <f t="shared" si="13"/>
        <v>0</v>
      </c>
      <c r="F68" s="103">
        <f t="shared" si="13"/>
        <v>0</v>
      </c>
      <c r="G68" s="102">
        <f t="shared" si="13"/>
        <v>0</v>
      </c>
      <c r="H68" s="103">
        <f t="shared" si="13"/>
        <v>0</v>
      </c>
      <c r="I68" s="102">
        <f t="shared" si="13"/>
        <v>1920</v>
      </c>
      <c r="J68" s="103">
        <f t="shared" si="13"/>
        <v>814553.25</v>
      </c>
      <c r="K68" s="102">
        <f t="shared" si="13"/>
        <v>0</v>
      </c>
      <c r="L68" s="103">
        <f t="shared" si="13"/>
        <v>0</v>
      </c>
      <c r="M68" s="102">
        <f t="shared" si="13"/>
        <v>1920</v>
      </c>
      <c r="N68" s="103">
        <f t="shared" si="13"/>
        <v>814553.25</v>
      </c>
      <c r="O68" s="102">
        <f t="shared" si="13"/>
        <v>1920</v>
      </c>
      <c r="P68" s="103">
        <f t="shared" si="13"/>
        <v>814553.25</v>
      </c>
      <c r="Q68" s="105">
        <f t="shared" si="13"/>
        <v>0</v>
      </c>
      <c r="R68" s="106">
        <f t="shared" si="13"/>
        <v>0</v>
      </c>
      <c r="S68" s="105">
        <f t="shared" si="13"/>
        <v>0</v>
      </c>
      <c r="T68" s="106">
        <f t="shared" si="13"/>
        <v>0</v>
      </c>
      <c r="U68" s="105">
        <f t="shared" si="13"/>
        <v>0</v>
      </c>
      <c r="V68" s="106">
        <f t="shared" si="13"/>
        <v>0</v>
      </c>
      <c r="W68" s="102">
        <f t="shared" si="13"/>
        <v>1730</v>
      </c>
      <c r="X68" s="103">
        <f t="shared" si="13"/>
        <v>1598201.6</v>
      </c>
      <c r="Y68" s="102">
        <f t="shared" si="13"/>
        <v>0</v>
      </c>
      <c r="Z68" s="103">
        <f t="shared" si="13"/>
        <v>0</v>
      </c>
      <c r="AA68" s="102">
        <f t="shared" si="13"/>
        <v>1730</v>
      </c>
      <c r="AB68" s="103">
        <f t="shared" si="13"/>
        <v>1598201.6</v>
      </c>
      <c r="AC68" s="106">
        <f t="shared" si="13"/>
        <v>2412754.8499999996</v>
      </c>
    </row>
    <row r="71" spans="1:29">
      <c r="A71" s="89"/>
      <c r="B71" s="90"/>
      <c r="C71" s="91"/>
      <c r="D71" s="92"/>
      <c r="E71" s="91"/>
      <c r="F71" s="92"/>
      <c r="G71" s="91"/>
      <c r="H71" s="92"/>
      <c r="I71" s="91"/>
      <c r="J71" s="92"/>
      <c r="K71" s="91"/>
    </row>
    <row r="72" spans="1:29" s="31" customFormat="1">
      <c r="A72" s="130" t="s">
        <v>111</v>
      </c>
      <c r="B72" s="130"/>
      <c r="C72" s="130"/>
      <c r="D72" s="130"/>
      <c r="E72" s="130"/>
      <c r="F72" s="27">
        <f>F2</f>
        <v>150072</v>
      </c>
      <c r="G72" s="131" t="str">
        <f>VLOOKUP(F72,Списки!$A$1:$B$68,2,0)</f>
        <v>ФГБУ "Северо-Кавказкий многопрофильный медицинский центр МЗ РФ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>
      <c r="A73" s="59"/>
      <c r="B73" s="59"/>
      <c r="C73" s="59"/>
      <c r="D73" s="59"/>
      <c r="E73" s="59"/>
      <c r="F73" s="28"/>
      <c r="G73" s="59"/>
      <c r="H73" s="59"/>
      <c r="I73" s="59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89"/>
      <c r="B74" s="93" t="s">
        <v>113</v>
      </c>
      <c r="C74" s="94">
        <f>VLOOKUP(F72,Списки!$A$1:$C$68,3,0)</f>
        <v>1</v>
      </c>
      <c r="D74" s="95"/>
      <c r="E74" s="91"/>
      <c r="F74" s="92"/>
      <c r="G74" s="91"/>
      <c r="H74" s="92"/>
      <c r="I74" s="91"/>
      <c r="J74" s="92"/>
      <c r="K74" s="91"/>
    </row>
    <row r="75" spans="1:29" s="70" customFormat="1" ht="15" customHeight="1">
      <c r="A75" s="140" t="s">
        <v>94</v>
      </c>
      <c r="B75" s="141" t="s">
        <v>92</v>
      </c>
      <c r="C75" s="142" t="s">
        <v>99</v>
      </c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5"/>
      <c r="Q75" s="140" t="s">
        <v>96</v>
      </c>
      <c r="R75" s="140"/>
      <c r="S75" s="140"/>
      <c r="T75" s="140"/>
      <c r="U75" s="140"/>
      <c r="V75" s="140"/>
      <c r="W75" s="165" t="s">
        <v>97</v>
      </c>
      <c r="X75" s="165"/>
      <c r="Y75" s="165"/>
      <c r="Z75" s="165"/>
      <c r="AA75" s="165"/>
      <c r="AB75" s="165"/>
      <c r="AC75" s="161" t="s">
        <v>106</v>
      </c>
    </row>
    <row r="76" spans="1:29" s="70" customFormat="1" ht="15" customHeight="1">
      <c r="A76" s="140"/>
      <c r="B76" s="141"/>
      <c r="C76" s="148" t="s">
        <v>95</v>
      </c>
      <c r="D76" s="148"/>
      <c r="E76" s="148"/>
      <c r="F76" s="148"/>
      <c r="G76" s="148"/>
      <c r="H76" s="148"/>
      <c r="I76" s="167" t="s">
        <v>110</v>
      </c>
      <c r="J76" s="167"/>
      <c r="K76" s="167"/>
      <c r="L76" s="167"/>
      <c r="M76" s="167"/>
      <c r="N76" s="167"/>
      <c r="O76" s="168" t="s">
        <v>100</v>
      </c>
      <c r="P76" s="155"/>
      <c r="Q76" s="140"/>
      <c r="R76" s="140"/>
      <c r="S76" s="140"/>
      <c r="T76" s="140"/>
      <c r="U76" s="140"/>
      <c r="V76" s="140"/>
      <c r="W76" s="165"/>
      <c r="X76" s="165"/>
      <c r="Y76" s="165"/>
      <c r="Z76" s="165"/>
      <c r="AA76" s="165"/>
      <c r="AB76" s="165"/>
      <c r="AC76" s="162"/>
    </row>
    <row r="77" spans="1:29" s="70" customFormat="1">
      <c r="A77" s="140"/>
      <c r="B77" s="141"/>
      <c r="C77" s="158" t="s">
        <v>101</v>
      </c>
      <c r="D77" s="146" t="s">
        <v>102</v>
      </c>
      <c r="E77" s="158" t="s">
        <v>103</v>
      </c>
      <c r="F77" s="146" t="s">
        <v>104</v>
      </c>
      <c r="G77" s="148" t="s">
        <v>100</v>
      </c>
      <c r="H77" s="148"/>
      <c r="I77" s="158" t="s">
        <v>101</v>
      </c>
      <c r="J77" s="146" t="s">
        <v>102</v>
      </c>
      <c r="K77" s="158" t="s">
        <v>103</v>
      </c>
      <c r="L77" s="146" t="s">
        <v>104</v>
      </c>
      <c r="M77" s="148" t="s">
        <v>100</v>
      </c>
      <c r="N77" s="148"/>
      <c r="O77" s="169"/>
      <c r="P77" s="157"/>
      <c r="Q77" s="159" t="s">
        <v>101</v>
      </c>
      <c r="R77" s="160" t="s">
        <v>102</v>
      </c>
      <c r="S77" s="159" t="s">
        <v>103</v>
      </c>
      <c r="T77" s="160" t="s">
        <v>104</v>
      </c>
      <c r="U77" s="140" t="s">
        <v>100</v>
      </c>
      <c r="V77" s="140"/>
      <c r="W77" s="158" t="s">
        <v>101</v>
      </c>
      <c r="X77" s="146" t="s">
        <v>102</v>
      </c>
      <c r="Y77" s="158" t="s">
        <v>103</v>
      </c>
      <c r="Z77" s="146" t="s">
        <v>104</v>
      </c>
      <c r="AA77" s="165" t="s">
        <v>100</v>
      </c>
      <c r="AB77" s="165"/>
      <c r="AC77" s="163"/>
    </row>
    <row r="78" spans="1:29" s="75" customFormat="1">
      <c r="A78" s="140"/>
      <c r="B78" s="141"/>
      <c r="C78" s="158"/>
      <c r="D78" s="146"/>
      <c r="E78" s="158"/>
      <c r="F78" s="146"/>
      <c r="G78" s="71" t="s">
        <v>105</v>
      </c>
      <c r="H78" s="72" t="s">
        <v>98</v>
      </c>
      <c r="I78" s="158"/>
      <c r="J78" s="146"/>
      <c r="K78" s="158"/>
      <c r="L78" s="146"/>
      <c r="M78" s="71" t="s">
        <v>105</v>
      </c>
      <c r="N78" s="72" t="s">
        <v>98</v>
      </c>
      <c r="O78" s="71" t="s">
        <v>105</v>
      </c>
      <c r="P78" s="72" t="s">
        <v>98</v>
      </c>
      <c r="Q78" s="159"/>
      <c r="R78" s="160"/>
      <c r="S78" s="159"/>
      <c r="T78" s="160"/>
      <c r="U78" s="73" t="s">
        <v>105</v>
      </c>
      <c r="V78" s="74" t="s">
        <v>98</v>
      </c>
      <c r="W78" s="158"/>
      <c r="X78" s="146"/>
      <c r="Y78" s="158"/>
      <c r="Z78" s="146"/>
      <c r="AA78" s="71" t="s">
        <v>105</v>
      </c>
      <c r="AB78" s="72" t="s">
        <v>98</v>
      </c>
      <c r="AC78" s="74" t="s">
        <v>98</v>
      </c>
    </row>
    <row r="79" spans="1:29" ht="31.5">
      <c r="A79" s="96">
        <v>1</v>
      </c>
      <c r="B79" s="97" t="s">
        <v>68</v>
      </c>
      <c r="C79" s="98">
        <f>C9+C44</f>
        <v>0</v>
      </c>
      <c r="D79" s="99">
        <f>D9+D44</f>
        <v>0</v>
      </c>
      <c r="E79" s="100">
        <f>E9+E44</f>
        <v>0</v>
      </c>
      <c r="F79" s="101">
        <f>F9+F44</f>
        <v>0</v>
      </c>
      <c r="G79" s="102">
        <f>C79+E79</f>
        <v>0</v>
      </c>
      <c r="H79" s="103">
        <f>D79+F79</f>
        <v>0</v>
      </c>
      <c r="I79" s="100">
        <f t="shared" ref="I79:L94" si="14">I9+I44</f>
        <v>1080</v>
      </c>
      <c r="J79" s="101">
        <f t="shared" si="14"/>
        <v>469908</v>
      </c>
      <c r="K79" s="100">
        <f t="shared" si="14"/>
        <v>0</v>
      </c>
      <c r="L79" s="101">
        <f t="shared" si="14"/>
        <v>0</v>
      </c>
      <c r="M79" s="102">
        <f>I79+K79</f>
        <v>1080</v>
      </c>
      <c r="N79" s="103">
        <f>J79+L79</f>
        <v>469908</v>
      </c>
      <c r="O79" s="102">
        <f>G79+M79</f>
        <v>1080</v>
      </c>
      <c r="P79" s="103">
        <f>H79+N79</f>
        <v>469908</v>
      </c>
      <c r="Q79" s="100">
        <f t="shared" ref="Q79:T94" si="15">Q9+Q44</f>
        <v>0</v>
      </c>
      <c r="R79" s="101">
        <f t="shared" si="15"/>
        <v>0</v>
      </c>
      <c r="S79" s="100">
        <f t="shared" si="15"/>
        <v>0</v>
      </c>
      <c r="T79" s="101">
        <f t="shared" si="15"/>
        <v>0</v>
      </c>
      <c r="U79" s="105">
        <f>Q79+S79</f>
        <v>0</v>
      </c>
      <c r="V79" s="106">
        <f>R79+T79</f>
        <v>0</v>
      </c>
      <c r="W79" s="100">
        <f t="shared" ref="W79:Z94" si="16">W9+W44</f>
        <v>1000</v>
      </c>
      <c r="X79" s="101">
        <f t="shared" si="16"/>
        <v>1048330</v>
      </c>
      <c r="Y79" s="100">
        <f t="shared" si="16"/>
        <v>0</v>
      </c>
      <c r="Z79" s="101">
        <f t="shared" si="16"/>
        <v>0</v>
      </c>
      <c r="AA79" s="102">
        <f>W79+Y79</f>
        <v>1000</v>
      </c>
      <c r="AB79" s="103">
        <f>X79+Z79</f>
        <v>1048330</v>
      </c>
      <c r="AC79" s="106">
        <f>P79+V79+AB79</f>
        <v>1518238</v>
      </c>
    </row>
    <row r="80" spans="1:29">
      <c r="A80" s="96">
        <v>2</v>
      </c>
      <c r="B80" s="97" t="s">
        <v>69</v>
      </c>
      <c r="C80" s="98">
        <f t="shared" ref="C80:F95" si="17">C10+C45</f>
        <v>0</v>
      </c>
      <c r="D80" s="99">
        <f t="shared" si="17"/>
        <v>0</v>
      </c>
      <c r="E80" s="100">
        <f t="shared" si="17"/>
        <v>0</v>
      </c>
      <c r="F80" s="101">
        <f t="shared" si="17"/>
        <v>0</v>
      </c>
      <c r="G80" s="102">
        <f t="shared" ref="G80:H102" si="18">C80+E80</f>
        <v>0</v>
      </c>
      <c r="H80" s="103">
        <f t="shared" si="18"/>
        <v>0</v>
      </c>
      <c r="I80" s="100">
        <f t="shared" si="14"/>
        <v>0</v>
      </c>
      <c r="J80" s="101">
        <f t="shared" si="14"/>
        <v>0</v>
      </c>
      <c r="K80" s="100">
        <f t="shared" si="14"/>
        <v>0</v>
      </c>
      <c r="L80" s="101">
        <f t="shared" si="14"/>
        <v>0</v>
      </c>
      <c r="M80" s="102">
        <f t="shared" ref="M80:N102" si="19">I80+K80</f>
        <v>0</v>
      </c>
      <c r="N80" s="103">
        <f t="shared" si="19"/>
        <v>0</v>
      </c>
      <c r="O80" s="102">
        <f t="shared" ref="O80:P102" si="20">G80+M80</f>
        <v>0</v>
      </c>
      <c r="P80" s="103">
        <f t="shared" si="20"/>
        <v>0</v>
      </c>
      <c r="Q80" s="100">
        <f t="shared" si="15"/>
        <v>0</v>
      </c>
      <c r="R80" s="101">
        <f t="shared" si="15"/>
        <v>0</v>
      </c>
      <c r="S80" s="100">
        <f t="shared" si="15"/>
        <v>0</v>
      </c>
      <c r="T80" s="101">
        <f t="shared" si="15"/>
        <v>0</v>
      </c>
      <c r="U80" s="105">
        <f t="shared" ref="U80:V102" si="21">Q80+S80</f>
        <v>0</v>
      </c>
      <c r="V80" s="106">
        <f t="shared" si="21"/>
        <v>0</v>
      </c>
      <c r="W80" s="100">
        <f t="shared" si="16"/>
        <v>0</v>
      </c>
      <c r="X80" s="101">
        <f t="shared" si="16"/>
        <v>0</v>
      </c>
      <c r="Y80" s="100">
        <f t="shared" si="16"/>
        <v>0</v>
      </c>
      <c r="Z80" s="101">
        <f t="shared" si="16"/>
        <v>0</v>
      </c>
      <c r="AA80" s="102">
        <f t="shared" ref="AA80:AB102" si="22">W80+Y80</f>
        <v>0</v>
      </c>
      <c r="AB80" s="103">
        <f t="shared" si="22"/>
        <v>0</v>
      </c>
      <c r="AC80" s="106">
        <f t="shared" ref="AC80:AC102" si="23">P80+V80+AB80</f>
        <v>0</v>
      </c>
    </row>
    <row r="81" spans="1:29">
      <c r="A81" s="96">
        <v>3</v>
      </c>
      <c r="B81" s="97" t="s">
        <v>70</v>
      </c>
      <c r="C81" s="98">
        <f t="shared" si="17"/>
        <v>0</v>
      </c>
      <c r="D81" s="99">
        <f t="shared" si="17"/>
        <v>0</v>
      </c>
      <c r="E81" s="100">
        <f t="shared" si="17"/>
        <v>0</v>
      </c>
      <c r="F81" s="101">
        <f t="shared" si="17"/>
        <v>0</v>
      </c>
      <c r="G81" s="102">
        <f t="shared" si="18"/>
        <v>0</v>
      </c>
      <c r="H81" s="103">
        <f t="shared" si="18"/>
        <v>0</v>
      </c>
      <c r="I81" s="100">
        <f t="shared" si="14"/>
        <v>200</v>
      </c>
      <c r="J81" s="101">
        <f t="shared" si="14"/>
        <v>76938</v>
      </c>
      <c r="K81" s="100">
        <f t="shared" si="14"/>
        <v>0</v>
      </c>
      <c r="L81" s="101">
        <f t="shared" si="14"/>
        <v>0</v>
      </c>
      <c r="M81" s="102">
        <f t="shared" si="19"/>
        <v>200</v>
      </c>
      <c r="N81" s="103">
        <f t="shared" si="19"/>
        <v>76938</v>
      </c>
      <c r="O81" s="102">
        <f t="shared" si="20"/>
        <v>200</v>
      </c>
      <c r="P81" s="103">
        <f t="shared" si="20"/>
        <v>76938</v>
      </c>
      <c r="Q81" s="100">
        <f t="shared" si="15"/>
        <v>0</v>
      </c>
      <c r="R81" s="101">
        <f t="shared" si="15"/>
        <v>0</v>
      </c>
      <c r="S81" s="100">
        <f t="shared" si="15"/>
        <v>0</v>
      </c>
      <c r="T81" s="101">
        <f t="shared" si="15"/>
        <v>0</v>
      </c>
      <c r="U81" s="105">
        <f t="shared" si="21"/>
        <v>0</v>
      </c>
      <c r="V81" s="106">
        <f t="shared" si="21"/>
        <v>0</v>
      </c>
      <c r="W81" s="100">
        <f t="shared" si="16"/>
        <v>550</v>
      </c>
      <c r="X81" s="101">
        <f t="shared" si="16"/>
        <v>449069.5</v>
      </c>
      <c r="Y81" s="100">
        <f t="shared" si="16"/>
        <v>0</v>
      </c>
      <c r="Z81" s="101">
        <f t="shared" si="16"/>
        <v>0</v>
      </c>
      <c r="AA81" s="102">
        <f t="shared" si="22"/>
        <v>550</v>
      </c>
      <c r="AB81" s="103">
        <f t="shared" si="22"/>
        <v>449069.5</v>
      </c>
      <c r="AC81" s="106">
        <f t="shared" si="23"/>
        <v>526007.5</v>
      </c>
    </row>
    <row r="82" spans="1:29">
      <c r="A82" s="96">
        <v>4</v>
      </c>
      <c r="B82" s="97" t="s">
        <v>71</v>
      </c>
      <c r="C82" s="98">
        <f t="shared" si="17"/>
        <v>0</v>
      </c>
      <c r="D82" s="99">
        <f t="shared" si="17"/>
        <v>0</v>
      </c>
      <c r="E82" s="100">
        <f t="shared" si="17"/>
        <v>0</v>
      </c>
      <c r="F82" s="101">
        <f t="shared" si="17"/>
        <v>0</v>
      </c>
      <c r="G82" s="102">
        <f t="shared" si="18"/>
        <v>0</v>
      </c>
      <c r="H82" s="103">
        <f t="shared" si="18"/>
        <v>0</v>
      </c>
      <c r="I82" s="100">
        <f t="shared" si="14"/>
        <v>200</v>
      </c>
      <c r="J82" s="101">
        <f t="shared" si="14"/>
        <v>76938</v>
      </c>
      <c r="K82" s="100">
        <f t="shared" si="14"/>
        <v>0</v>
      </c>
      <c r="L82" s="101">
        <f t="shared" si="14"/>
        <v>0</v>
      </c>
      <c r="M82" s="102">
        <f t="shared" si="19"/>
        <v>200</v>
      </c>
      <c r="N82" s="103">
        <f t="shared" si="19"/>
        <v>76938</v>
      </c>
      <c r="O82" s="102">
        <f t="shared" si="20"/>
        <v>200</v>
      </c>
      <c r="P82" s="103">
        <f t="shared" si="20"/>
        <v>76938</v>
      </c>
      <c r="Q82" s="100">
        <f t="shared" si="15"/>
        <v>0</v>
      </c>
      <c r="R82" s="101">
        <f t="shared" si="15"/>
        <v>0</v>
      </c>
      <c r="S82" s="100">
        <f t="shared" si="15"/>
        <v>0</v>
      </c>
      <c r="T82" s="101">
        <f t="shared" si="15"/>
        <v>0</v>
      </c>
      <c r="U82" s="105">
        <f t="shared" si="21"/>
        <v>0</v>
      </c>
      <c r="V82" s="106">
        <f t="shared" si="21"/>
        <v>0</v>
      </c>
      <c r="W82" s="100">
        <f t="shared" si="16"/>
        <v>200</v>
      </c>
      <c r="X82" s="101">
        <f t="shared" si="16"/>
        <v>163298</v>
      </c>
      <c r="Y82" s="100">
        <f t="shared" si="16"/>
        <v>0</v>
      </c>
      <c r="Z82" s="101">
        <f t="shared" si="16"/>
        <v>0</v>
      </c>
      <c r="AA82" s="102">
        <f t="shared" si="22"/>
        <v>200</v>
      </c>
      <c r="AB82" s="103">
        <f t="shared" si="22"/>
        <v>163298</v>
      </c>
      <c r="AC82" s="106">
        <f t="shared" si="23"/>
        <v>240236</v>
      </c>
    </row>
    <row r="83" spans="1:29">
      <c r="A83" s="96">
        <v>5</v>
      </c>
      <c r="B83" s="97" t="s">
        <v>72</v>
      </c>
      <c r="C83" s="98">
        <f t="shared" si="17"/>
        <v>0</v>
      </c>
      <c r="D83" s="99">
        <f t="shared" si="17"/>
        <v>0</v>
      </c>
      <c r="E83" s="100">
        <f t="shared" si="17"/>
        <v>0</v>
      </c>
      <c r="F83" s="101">
        <f t="shared" si="17"/>
        <v>0</v>
      </c>
      <c r="G83" s="102">
        <f t="shared" si="18"/>
        <v>0</v>
      </c>
      <c r="H83" s="103">
        <f t="shared" si="18"/>
        <v>0</v>
      </c>
      <c r="I83" s="100">
        <f t="shared" si="14"/>
        <v>400</v>
      </c>
      <c r="J83" s="101">
        <f t="shared" si="14"/>
        <v>153876</v>
      </c>
      <c r="K83" s="100">
        <f t="shared" si="14"/>
        <v>0</v>
      </c>
      <c r="L83" s="101">
        <f t="shared" si="14"/>
        <v>0</v>
      </c>
      <c r="M83" s="102">
        <f t="shared" si="19"/>
        <v>400</v>
      </c>
      <c r="N83" s="103">
        <f t="shared" si="19"/>
        <v>153876</v>
      </c>
      <c r="O83" s="102">
        <f t="shared" si="20"/>
        <v>400</v>
      </c>
      <c r="P83" s="103">
        <f t="shared" si="20"/>
        <v>153876</v>
      </c>
      <c r="Q83" s="100">
        <f t="shared" si="15"/>
        <v>0</v>
      </c>
      <c r="R83" s="101">
        <f t="shared" si="15"/>
        <v>0</v>
      </c>
      <c r="S83" s="100">
        <f t="shared" si="15"/>
        <v>0</v>
      </c>
      <c r="T83" s="101">
        <f t="shared" si="15"/>
        <v>0</v>
      </c>
      <c r="U83" s="105">
        <f t="shared" si="21"/>
        <v>0</v>
      </c>
      <c r="V83" s="106">
        <f t="shared" si="21"/>
        <v>0</v>
      </c>
      <c r="W83" s="100">
        <f t="shared" si="16"/>
        <v>200</v>
      </c>
      <c r="X83" s="101">
        <f t="shared" si="16"/>
        <v>163298</v>
      </c>
      <c r="Y83" s="100">
        <f t="shared" si="16"/>
        <v>0</v>
      </c>
      <c r="Z83" s="101">
        <f t="shared" si="16"/>
        <v>0</v>
      </c>
      <c r="AA83" s="102">
        <f t="shared" si="22"/>
        <v>200</v>
      </c>
      <c r="AB83" s="103">
        <f t="shared" si="22"/>
        <v>163298</v>
      </c>
      <c r="AC83" s="106">
        <f t="shared" si="23"/>
        <v>317174</v>
      </c>
    </row>
    <row r="84" spans="1:29">
      <c r="A84" s="96">
        <v>6</v>
      </c>
      <c r="B84" s="97" t="s">
        <v>73</v>
      </c>
      <c r="C84" s="98">
        <f t="shared" si="17"/>
        <v>0</v>
      </c>
      <c r="D84" s="99">
        <f t="shared" si="17"/>
        <v>0</v>
      </c>
      <c r="E84" s="100">
        <f t="shared" si="17"/>
        <v>0</v>
      </c>
      <c r="F84" s="101">
        <f t="shared" si="17"/>
        <v>0</v>
      </c>
      <c r="G84" s="102">
        <f t="shared" si="18"/>
        <v>0</v>
      </c>
      <c r="H84" s="103">
        <f t="shared" si="18"/>
        <v>0</v>
      </c>
      <c r="I84" s="100">
        <f t="shared" si="14"/>
        <v>0</v>
      </c>
      <c r="J84" s="101">
        <f t="shared" si="14"/>
        <v>0</v>
      </c>
      <c r="K84" s="100">
        <f t="shared" si="14"/>
        <v>0</v>
      </c>
      <c r="L84" s="101">
        <f t="shared" si="14"/>
        <v>0</v>
      </c>
      <c r="M84" s="102">
        <f t="shared" si="19"/>
        <v>0</v>
      </c>
      <c r="N84" s="103">
        <f t="shared" si="19"/>
        <v>0</v>
      </c>
      <c r="O84" s="102">
        <f t="shared" si="20"/>
        <v>0</v>
      </c>
      <c r="P84" s="103">
        <f t="shared" si="20"/>
        <v>0</v>
      </c>
      <c r="Q84" s="100">
        <f t="shared" si="15"/>
        <v>0</v>
      </c>
      <c r="R84" s="101">
        <f t="shared" si="15"/>
        <v>0</v>
      </c>
      <c r="S84" s="100">
        <f t="shared" si="15"/>
        <v>0</v>
      </c>
      <c r="T84" s="101">
        <f t="shared" si="15"/>
        <v>0</v>
      </c>
      <c r="U84" s="105">
        <f t="shared" si="21"/>
        <v>0</v>
      </c>
      <c r="V84" s="106">
        <f t="shared" si="21"/>
        <v>0</v>
      </c>
      <c r="W84" s="100">
        <f t="shared" si="16"/>
        <v>0</v>
      </c>
      <c r="X84" s="101">
        <f t="shared" si="16"/>
        <v>0</v>
      </c>
      <c r="Y84" s="100">
        <f t="shared" si="16"/>
        <v>0</v>
      </c>
      <c r="Z84" s="101">
        <f t="shared" si="16"/>
        <v>0</v>
      </c>
      <c r="AA84" s="102">
        <f t="shared" si="22"/>
        <v>0</v>
      </c>
      <c r="AB84" s="103">
        <f t="shared" si="22"/>
        <v>0</v>
      </c>
      <c r="AC84" s="106">
        <f t="shared" si="23"/>
        <v>0</v>
      </c>
    </row>
    <row r="85" spans="1:29">
      <c r="A85" s="96">
        <v>7</v>
      </c>
      <c r="B85" s="97" t="s">
        <v>74</v>
      </c>
      <c r="C85" s="98">
        <f t="shared" si="17"/>
        <v>0</v>
      </c>
      <c r="D85" s="99">
        <f t="shared" si="17"/>
        <v>0</v>
      </c>
      <c r="E85" s="100">
        <f t="shared" si="17"/>
        <v>0</v>
      </c>
      <c r="F85" s="101">
        <f t="shared" si="17"/>
        <v>0</v>
      </c>
      <c r="G85" s="102">
        <f t="shared" si="18"/>
        <v>0</v>
      </c>
      <c r="H85" s="103">
        <f t="shared" si="18"/>
        <v>0</v>
      </c>
      <c r="I85" s="100">
        <f t="shared" si="14"/>
        <v>0</v>
      </c>
      <c r="J85" s="101">
        <f t="shared" si="14"/>
        <v>0</v>
      </c>
      <c r="K85" s="100">
        <f t="shared" si="14"/>
        <v>0</v>
      </c>
      <c r="L85" s="101">
        <f t="shared" si="14"/>
        <v>0</v>
      </c>
      <c r="M85" s="102">
        <f t="shared" si="19"/>
        <v>0</v>
      </c>
      <c r="N85" s="103">
        <f t="shared" si="19"/>
        <v>0</v>
      </c>
      <c r="O85" s="102">
        <f t="shared" si="20"/>
        <v>0</v>
      </c>
      <c r="P85" s="103">
        <f t="shared" si="20"/>
        <v>0</v>
      </c>
      <c r="Q85" s="100">
        <f t="shared" si="15"/>
        <v>0</v>
      </c>
      <c r="R85" s="101">
        <f t="shared" si="15"/>
        <v>0</v>
      </c>
      <c r="S85" s="100">
        <f t="shared" si="15"/>
        <v>0</v>
      </c>
      <c r="T85" s="101">
        <f t="shared" si="15"/>
        <v>0</v>
      </c>
      <c r="U85" s="105">
        <f t="shared" si="21"/>
        <v>0</v>
      </c>
      <c r="V85" s="106">
        <f t="shared" si="21"/>
        <v>0</v>
      </c>
      <c r="W85" s="100">
        <f t="shared" si="16"/>
        <v>0</v>
      </c>
      <c r="X85" s="101">
        <f t="shared" si="16"/>
        <v>0</v>
      </c>
      <c r="Y85" s="100">
        <f t="shared" si="16"/>
        <v>0</v>
      </c>
      <c r="Z85" s="101">
        <f t="shared" si="16"/>
        <v>0</v>
      </c>
      <c r="AA85" s="102">
        <f t="shared" si="22"/>
        <v>0</v>
      </c>
      <c r="AB85" s="103">
        <f t="shared" si="22"/>
        <v>0</v>
      </c>
      <c r="AC85" s="106">
        <f t="shared" si="23"/>
        <v>0</v>
      </c>
    </row>
    <row r="86" spans="1:29">
      <c r="A86" s="96">
        <v>8</v>
      </c>
      <c r="B86" s="97" t="s">
        <v>75</v>
      </c>
      <c r="C86" s="98">
        <f t="shared" si="17"/>
        <v>0</v>
      </c>
      <c r="D86" s="99">
        <f t="shared" si="17"/>
        <v>0</v>
      </c>
      <c r="E86" s="100">
        <f t="shared" si="17"/>
        <v>0</v>
      </c>
      <c r="F86" s="101">
        <f t="shared" si="17"/>
        <v>0</v>
      </c>
      <c r="G86" s="102">
        <f t="shared" si="18"/>
        <v>0</v>
      </c>
      <c r="H86" s="103">
        <f t="shared" si="18"/>
        <v>0</v>
      </c>
      <c r="I86" s="100">
        <f t="shared" si="14"/>
        <v>350</v>
      </c>
      <c r="J86" s="101">
        <f t="shared" si="14"/>
        <v>257775</v>
      </c>
      <c r="K86" s="100">
        <f t="shared" si="14"/>
        <v>0</v>
      </c>
      <c r="L86" s="101">
        <f t="shared" si="14"/>
        <v>0</v>
      </c>
      <c r="M86" s="102">
        <f t="shared" si="19"/>
        <v>350</v>
      </c>
      <c r="N86" s="103">
        <f t="shared" si="19"/>
        <v>257775</v>
      </c>
      <c r="O86" s="102">
        <f t="shared" si="20"/>
        <v>350</v>
      </c>
      <c r="P86" s="103">
        <f t="shared" si="20"/>
        <v>257775</v>
      </c>
      <c r="Q86" s="100">
        <f t="shared" si="15"/>
        <v>0</v>
      </c>
      <c r="R86" s="101">
        <f t="shared" si="15"/>
        <v>0</v>
      </c>
      <c r="S86" s="100">
        <f t="shared" si="15"/>
        <v>0</v>
      </c>
      <c r="T86" s="101">
        <f t="shared" si="15"/>
        <v>0</v>
      </c>
      <c r="U86" s="105">
        <f t="shared" si="21"/>
        <v>0</v>
      </c>
      <c r="V86" s="106">
        <f t="shared" si="21"/>
        <v>0</v>
      </c>
      <c r="W86" s="100">
        <f t="shared" si="16"/>
        <v>300</v>
      </c>
      <c r="X86" s="101">
        <f t="shared" si="16"/>
        <v>426387</v>
      </c>
      <c r="Y86" s="100">
        <f t="shared" si="16"/>
        <v>0</v>
      </c>
      <c r="Z86" s="101">
        <f t="shared" si="16"/>
        <v>0</v>
      </c>
      <c r="AA86" s="102">
        <f t="shared" si="22"/>
        <v>300</v>
      </c>
      <c r="AB86" s="103">
        <f t="shared" si="22"/>
        <v>426387</v>
      </c>
      <c r="AC86" s="106">
        <f t="shared" si="23"/>
        <v>684162</v>
      </c>
    </row>
    <row r="87" spans="1:29" ht="31.5">
      <c r="A87" s="96">
        <v>9</v>
      </c>
      <c r="B87" s="97" t="s">
        <v>76</v>
      </c>
      <c r="C87" s="98">
        <f t="shared" si="17"/>
        <v>0</v>
      </c>
      <c r="D87" s="99">
        <f t="shared" si="17"/>
        <v>0</v>
      </c>
      <c r="E87" s="100">
        <f t="shared" si="17"/>
        <v>0</v>
      </c>
      <c r="F87" s="101">
        <f t="shared" si="17"/>
        <v>0</v>
      </c>
      <c r="G87" s="102">
        <f t="shared" si="18"/>
        <v>0</v>
      </c>
      <c r="H87" s="103">
        <f t="shared" si="18"/>
        <v>0</v>
      </c>
      <c r="I87" s="100">
        <f t="shared" si="14"/>
        <v>150</v>
      </c>
      <c r="J87" s="101">
        <f t="shared" si="14"/>
        <v>103182</v>
      </c>
      <c r="K87" s="100">
        <f t="shared" si="14"/>
        <v>0</v>
      </c>
      <c r="L87" s="101">
        <f t="shared" si="14"/>
        <v>0</v>
      </c>
      <c r="M87" s="102">
        <f t="shared" si="19"/>
        <v>150</v>
      </c>
      <c r="N87" s="103">
        <f t="shared" si="19"/>
        <v>103182</v>
      </c>
      <c r="O87" s="102">
        <f t="shared" si="20"/>
        <v>150</v>
      </c>
      <c r="P87" s="103">
        <f t="shared" si="20"/>
        <v>103182</v>
      </c>
      <c r="Q87" s="100">
        <f t="shared" si="15"/>
        <v>0</v>
      </c>
      <c r="R87" s="101">
        <f t="shared" si="15"/>
        <v>0</v>
      </c>
      <c r="S87" s="100">
        <f t="shared" si="15"/>
        <v>0</v>
      </c>
      <c r="T87" s="101">
        <f t="shared" si="15"/>
        <v>0</v>
      </c>
      <c r="U87" s="105">
        <f t="shared" si="21"/>
        <v>0</v>
      </c>
      <c r="V87" s="106">
        <f t="shared" si="21"/>
        <v>0</v>
      </c>
      <c r="W87" s="100">
        <f t="shared" si="16"/>
        <v>110</v>
      </c>
      <c r="X87" s="101">
        <f t="shared" si="16"/>
        <v>153015.5</v>
      </c>
      <c r="Y87" s="100">
        <f t="shared" si="16"/>
        <v>0</v>
      </c>
      <c r="Z87" s="101">
        <f t="shared" si="16"/>
        <v>0</v>
      </c>
      <c r="AA87" s="102">
        <f t="shared" si="22"/>
        <v>110</v>
      </c>
      <c r="AB87" s="103">
        <f t="shared" si="22"/>
        <v>153015.5</v>
      </c>
      <c r="AC87" s="106">
        <f t="shared" si="23"/>
        <v>256197.5</v>
      </c>
    </row>
    <row r="88" spans="1:29">
      <c r="A88" s="96">
        <v>10</v>
      </c>
      <c r="B88" s="97" t="s">
        <v>77</v>
      </c>
      <c r="C88" s="98">
        <f t="shared" si="17"/>
        <v>0</v>
      </c>
      <c r="D88" s="99">
        <f t="shared" si="17"/>
        <v>0</v>
      </c>
      <c r="E88" s="100">
        <f t="shared" si="17"/>
        <v>0</v>
      </c>
      <c r="F88" s="101">
        <f t="shared" si="17"/>
        <v>0</v>
      </c>
      <c r="G88" s="102">
        <f t="shared" si="18"/>
        <v>0</v>
      </c>
      <c r="H88" s="103">
        <f t="shared" si="18"/>
        <v>0</v>
      </c>
      <c r="I88" s="100">
        <f t="shared" si="14"/>
        <v>900</v>
      </c>
      <c r="J88" s="101">
        <f t="shared" si="14"/>
        <v>404136</v>
      </c>
      <c r="K88" s="100">
        <f t="shared" si="14"/>
        <v>0</v>
      </c>
      <c r="L88" s="101">
        <f t="shared" si="14"/>
        <v>0</v>
      </c>
      <c r="M88" s="102">
        <f t="shared" si="19"/>
        <v>900</v>
      </c>
      <c r="N88" s="103">
        <f t="shared" si="19"/>
        <v>404136</v>
      </c>
      <c r="O88" s="102">
        <f t="shared" si="20"/>
        <v>900</v>
      </c>
      <c r="P88" s="103">
        <f t="shared" si="20"/>
        <v>404136</v>
      </c>
      <c r="Q88" s="100">
        <f t="shared" si="15"/>
        <v>0</v>
      </c>
      <c r="R88" s="101">
        <f t="shared" si="15"/>
        <v>0</v>
      </c>
      <c r="S88" s="100">
        <f t="shared" si="15"/>
        <v>0</v>
      </c>
      <c r="T88" s="101">
        <f t="shared" si="15"/>
        <v>0</v>
      </c>
      <c r="U88" s="105">
        <f t="shared" si="21"/>
        <v>0</v>
      </c>
      <c r="V88" s="106">
        <f t="shared" si="21"/>
        <v>0</v>
      </c>
      <c r="W88" s="100">
        <f t="shared" si="16"/>
        <v>500</v>
      </c>
      <c r="X88" s="101">
        <f t="shared" si="16"/>
        <v>509045</v>
      </c>
      <c r="Y88" s="100">
        <f t="shared" si="16"/>
        <v>0</v>
      </c>
      <c r="Z88" s="101">
        <f t="shared" si="16"/>
        <v>0</v>
      </c>
      <c r="AA88" s="102">
        <f t="shared" si="22"/>
        <v>500</v>
      </c>
      <c r="AB88" s="103">
        <f t="shared" si="22"/>
        <v>509045</v>
      </c>
      <c r="AC88" s="106">
        <f t="shared" si="23"/>
        <v>913181</v>
      </c>
    </row>
    <row r="89" spans="1:29" ht="31.5">
      <c r="A89" s="96">
        <v>11</v>
      </c>
      <c r="B89" s="97" t="s">
        <v>78</v>
      </c>
      <c r="C89" s="98">
        <f t="shared" si="17"/>
        <v>0</v>
      </c>
      <c r="D89" s="99">
        <f t="shared" si="17"/>
        <v>0</v>
      </c>
      <c r="E89" s="100">
        <f t="shared" si="17"/>
        <v>0</v>
      </c>
      <c r="F89" s="101">
        <f t="shared" si="17"/>
        <v>0</v>
      </c>
      <c r="G89" s="102">
        <f t="shared" si="18"/>
        <v>0</v>
      </c>
      <c r="H89" s="103">
        <f t="shared" si="18"/>
        <v>0</v>
      </c>
      <c r="I89" s="100">
        <f t="shared" si="14"/>
        <v>0</v>
      </c>
      <c r="J89" s="101">
        <f t="shared" si="14"/>
        <v>0</v>
      </c>
      <c r="K89" s="100">
        <f t="shared" si="14"/>
        <v>0</v>
      </c>
      <c r="L89" s="101">
        <f t="shared" si="14"/>
        <v>0</v>
      </c>
      <c r="M89" s="102">
        <f t="shared" si="19"/>
        <v>0</v>
      </c>
      <c r="N89" s="103">
        <f t="shared" si="19"/>
        <v>0</v>
      </c>
      <c r="O89" s="102">
        <f t="shared" si="20"/>
        <v>0</v>
      </c>
      <c r="P89" s="103">
        <f t="shared" si="20"/>
        <v>0</v>
      </c>
      <c r="Q89" s="100">
        <f t="shared" si="15"/>
        <v>0</v>
      </c>
      <c r="R89" s="101">
        <f t="shared" si="15"/>
        <v>0</v>
      </c>
      <c r="S89" s="100">
        <f t="shared" si="15"/>
        <v>0</v>
      </c>
      <c r="T89" s="101">
        <f t="shared" si="15"/>
        <v>0</v>
      </c>
      <c r="U89" s="105">
        <f t="shared" si="21"/>
        <v>0</v>
      </c>
      <c r="V89" s="106">
        <f t="shared" si="21"/>
        <v>0</v>
      </c>
      <c r="W89" s="100">
        <f t="shared" si="16"/>
        <v>0</v>
      </c>
      <c r="X89" s="101">
        <f t="shared" si="16"/>
        <v>0</v>
      </c>
      <c r="Y89" s="100">
        <f t="shared" si="16"/>
        <v>0</v>
      </c>
      <c r="Z89" s="101">
        <f t="shared" si="16"/>
        <v>0</v>
      </c>
      <c r="AA89" s="102">
        <f t="shared" si="22"/>
        <v>0</v>
      </c>
      <c r="AB89" s="103">
        <f t="shared" si="22"/>
        <v>0</v>
      </c>
      <c r="AC89" s="106">
        <f t="shared" si="23"/>
        <v>0</v>
      </c>
    </row>
    <row r="90" spans="1:29">
      <c r="A90" s="96">
        <v>12</v>
      </c>
      <c r="B90" s="97" t="s">
        <v>79</v>
      </c>
      <c r="C90" s="98">
        <f t="shared" si="17"/>
        <v>0</v>
      </c>
      <c r="D90" s="99">
        <f t="shared" si="17"/>
        <v>0</v>
      </c>
      <c r="E90" s="100">
        <f t="shared" si="17"/>
        <v>0</v>
      </c>
      <c r="F90" s="101">
        <f t="shared" si="17"/>
        <v>0</v>
      </c>
      <c r="G90" s="102">
        <f t="shared" si="18"/>
        <v>0</v>
      </c>
      <c r="H90" s="103">
        <f t="shared" si="18"/>
        <v>0</v>
      </c>
      <c r="I90" s="100">
        <f t="shared" si="14"/>
        <v>300</v>
      </c>
      <c r="J90" s="101">
        <f t="shared" si="14"/>
        <v>122865</v>
      </c>
      <c r="K90" s="100">
        <f t="shared" si="14"/>
        <v>0</v>
      </c>
      <c r="L90" s="101">
        <f t="shared" si="14"/>
        <v>0</v>
      </c>
      <c r="M90" s="102">
        <f t="shared" si="19"/>
        <v>300</v>
      </c>
      <c r="N90" s="103">
        <f t="shared" si="19"/>
        <v>122865</v>
      </c>
      <c r="O90" s="102">
        <f t="shared" si="20"/>
        <v>300</v>
      </c>
      <c r="P90" s="103">
        <f t="shared" si="20"/>
        <v>122865</v>
      </c>
      <c r="Q90" s="100">
        <f t="shared" si="15"/>
        <v>0</v>
      </c>
      <c r="R90" s="101">
        <f t="shared" si="15"/>
        <v>0</v>
      </c>
      <c r="S90" s="100">
        <f t="shared" si="15"/>
        <v>0</v>
      </c>
      <c r="T90" s="101">
        <f t="shared" si="15"/>
        <v>0</v>
      </c>
      <c r="U90" s="105">
        <f t="shared" si="21"/>
        <v>0</v>
      </c>
      <c r="V90" s="106">
        <f t="shared" si="21"/>
        <v>0</v>
      </c>
      <c r="W90" s="100">
        <f t="shared" si="16"/>
        <v>220</v>
      </c>
      <c r="X90" s="101">
        <f t="shared" si="16"/>
        <v>210674.2</v>
      </c>
      <c r="Y90" s="100">
        <f t="shared" si="16"/>
        <v>0</v>
      </c>
      <c r="Z90" s="101">
        <f t="shared" si="16"/>
        <v>0</v>
      </c>
      <c r="AA90" s="102">
        <f t="shared" si="22"/>
        <v>220</v>
      </c>
      <c r="AB90" s="103">
        <f t="shared" si="22"/>
        <v>210674.2</v>
      </c>
      <c r="AC90" s="106">
        <f t="shared" si="23"/>
        <v>333539.20000000001</v>
      </c>
    </row>
    <row r="91" spans="1:29" ht="31.5">
      <c r="A91" s="96">
        <v>13</v>
      </c>
      <c r="B91" s="97" t="s">
        <v>80</v>
      </c>
      <c r="C91" s="98">
        <f t="shared" si="17"/>
        <v>0</v>
      </c>
      <c r="D91" s="99">
        <f t="shared" si="17"/>
        <v>0</v>
      </c>
      <c r="E91" s="100">
        <f t="shared" si="17"/>
        <v>0</v>
      </c>
      <c r="F91" s="101">
        <f t="shared" si="17"/>
        <v>0</v>
      </c>
      <c r="G91" s="102">
        <f t="shared" si="18"/>
        <v>0</v>
      </c>
      <c r="H91" s="103">
        <f t="shared" si="18"/>
        <v>0</v>
      </c>
      <c r="I91" s="100">
        <f t="shared" si="14"/>
        <v>700</v>
      </c>
      <c r="J91" s="101">
        <f t="shared" si="14"/>
        <v>286685</v>
      </c>
      <c r="K91" s="100">
        <f t="shared" si="14"/>
        <v>0</v>
      </c>
      <c r="L91" s="101">
        <f t="shared" si="14"/>
        <v>0</v>
      </c>
      <c r="M91" s="102">
        <f t="shared" si="19"/>
        <v>700</v>
      </c>
      <c r="N91" s="103">
        <f t="shared" si="19"/>
        <v>286685</v>
      </c>
      <c r="O91" s="102">
        <f t="shared" si="20"/>
        <v>700</v>
      </c>
      <c r="P91" s="103">
        <f t="shared" si="20"/>
        <v>286685</v>
      </c>
      <c r="Q91" s="100">
        <f t="shared" si="15"/>
        <v>0</v>
      </c>
      <c r="R91" s="101">
        <f t="shared" si="15"/>
        <v>0</v>
      </c>
      <c r="S91" s="100">
        <f t="shared" si="15"/>
        <v>0</v>
      </c>
      <c r="T91" s="101">
        <f t="shared" si="15"/>
        <v>0</v>
      </c>
      <c r="U91" s="105">
        <f t="shared" si="21"/>
        <v>0</v>
      </c>
      <c r="V91" s="106">
        <f t="shared" si="21"/>
        <v>0</v>
      </c>
      <c r="W91" s="100">
        <f t="shared" si="16"/>
        <v>220</v>
      </c>
      <c r="X91" s="101">
        <f t="shared" si="16"/>
        <v>210674.2</v>
      </c>
      <c r="Y91" s="100">
        <f t="shared" si="16"/>
        <v>0</v>
      </c>
      <c r="Z91" s="101">
        <f t="shared" si="16"/>
        <v>0</v>
      </c>
      <c r="AA91" s="102">
        <f t="shared" si="22"/>
        <v>220</v>
      </c>
      <c r="AB91" s="103">
        <f t="shared" si="22"/>
        <v>210674.2</v>
      </c>
      <c r="AC91" s="106">
        <f t="shared" si="23"/>
        <v>497359.2</v>
      </c>
    </row>
    <row r="92" spans="1:29">
      <c r="A92" s="96">
        <v>14</v>
      </c>
      <c r="B92" s="97" t="s">
        <v>81</v>
      </c>
      <c r="C92" s="98">
        <f t="shared" si="17"/>
        <v>0</v>
      </c>
      <c r="D92" s="99">
        <f t="shared" si="17"/>
        <v>0</v>
      </c>
      <c r="E92" s="100">
        <f t="shared" si="17"/>
        <v>0</v>
      </c>
      <c r="F92" s="101">
        <f t="shared" si="17"/>
        <v>0</v>
      </c>
      <c r="G92" s="102">
        <f t="shared" si="18"/>
        <v>0</v>
      </c>
      <c r="H92" s="103">
        <f t="shared" si="18"/>
        <v>0</v>
      </c>
      <c r="I92" s="100">
        <f t="shared" si="14"/>
        <v>300</v>
      </c>
      <c r="J92" s="101">
        <f t="shared" si="14"/>
        <v>122865</v>
      </c>
      <c r="K92" s="100">
        <f t="shared" si="14"/>
        <v>0</v>
      </c>
      <c r="L92" s="101">
        <f t="shared" si="14"/>
        <v>0</v>
      </c>
      <c r="M92" s="102">
        <f t="shared" si="19"/>
        <v>300</v>
      </c>
      <c r="N92" s="103">
        <f t="shared" si="19"/>
        <v>122865</v>
      </c>
      <c r="O92" s="102">
        <f t="shared" si="20"/>
        <v>300</v>
      </c>
      <c r="P92" s="103">
        <f t="shared" si="20"/>
        <v>122865</v>
      </c>
      <c r="Q92" s="100">
        <f t="shared" si="15"/>
        <v>0</v>
      </c>
      <c r="R92" s="101">
        <f t="shared" si="15"/>
        <v>0</v>
      </c>
      <c r="S92" s="100">
        <f t="shared" si="15"/>
        <v>0</v>
      </c>
      <c r="T92" s="101">
        <f t="shared" si="15"/>
        <v>0</v>
      </c>
      <c r="U92" s="105">
        <f t="shared" si="21"/>
        <v>0</v>
      </c>
      <c r="V92" s="106">
        <f t="shared" si="21"/>
        <v>0</v>
      </c>
      <c r="W92" s="100">
        <f t="shared" si="16"/>
        <v>50</v>
      </c>
      <c r="X92" s="101">
        <f t="shared" si="16"/>
        <v>47880.5</v>
      </c>
      <c r="Y92" s="100">
        <f t="shared" si="16"/>
        <v>0</v>
      </c>
      <c r="Z92" s="101">
        <f t="shared" si="16"/>
        <v>0</v>
      </c>
      <c r="AA92" s="102">
        <f t="shared" si="22"/>
        <v>50</v>
      </c>
      <c r="AB92" s="103">
        <f t="shared" si="22"/>
        <v>47880.5</v>
      </c>
      <c r="AC92" s="106">
        <f t="shared" si="23"/>
        <v>170745.5</v>
      </c>
    </row>
    <row r="93" spans="1:29" ht="31.5">
      <c r="A93" s="96">
        <v>15</v>
      </c>
      <c r="B93" s="97" t="s">
        <v>82</v>
      </c>
      <c r="C93" s="98">
        <f t="shared" si="17"/>
        <v>0</v>
      </c>
      <c r="D93" s="99">
        <f t="shared" si="17"/>
        <v>0</v>
      </c>
      <c r="E93" s="100">
        <f t="shared" si="17"/>
        <v>0</v>
      </c>
      <c r="F93" s="101">
        <f t="shared" si="17"/>
        <v>0</v>
      </c>
      <c r="G93" s="102">
        <f t="shared" si="18"/>
        <v>0</v>
      </c>
      <c r="H93" s="103">
        <f t="shared" si="18"/>
        <v>0</v>
      </c>
      <c r="I93" s="100">
        <f t="shared" si="14"/>
        <v>300</v>
      </c>
      <c r="J93" s="101">
        <f t="shared" si="14"/>
        <v>122865</v>
      </c>
      <c r="K93" s="100">
        <f t="shared" si="14"/>
        <v>0</v>
      </c>
      <c r="L93" s="101">
        <f t="shared" si="14"/>
        <v>0</v>
      </c>
      <c r="M93" s="102">
        <f t="shared" si="19"/>
        <v>300</v>
      </c>
      <c r="N93" s="103">
        <f t="shared" si="19"/>
        <v>122865</v>
      </c>
      <c r="O93" s="102">
        <f t="shared" si="20"/>
        <v>300</v>
      </c>
      <c r="P93" s="103">
        <f t="shared" si="20"/>
        <v>122865</v>
      </c>
      <c r="Q93" s="100">
        <f t="shared" si="15"/>
        <v>0</v>
      </c>
      <c r="R93" s="101">
        <f t="shared" si="15"/>
        <v>0</v>
      </c>
      <c r="S93" s="100">
        <f t="shared" si="15"/>
        <v>0</v>
      </c>
      <c r="T93" s="101">
        <f t="shared" si="15"/>
        <v>0</v>
      </c>
      <c r="U93" s="105">
        <f t="shared" si="21"/>
        <v>0</v>
      </c>
      <c r="V93" s="106">
        <f t="shared" si="21"/>
        <v>0</v>
      </c>
      <c r="W93" s="100">
        <f t="shared" si="16"/>
        <v>150</v>
      </c>
      <c r="X93" s="101">
        <f t="shared" si="16"/>
        <v>143641.5</v>
      </c>
      <c r="Y93" s="100">
        <f t="shared" si="16"/>
        <v>0</v>
      </c>
      <c r="Z93" s="101">
        <f t="shared" si="16"/>
        <v>0</v>
      </c>
      <c r="AA93" s="102">
        <f t="shared" si="22"/>
        <v>150</v>
      </c>
      <c r="AB93" s="103">
        <f t="shared" si="22"/>
        <v>143641.5</v>
      </c>
      <c r="AC93" s="106">
        <f t="shared" si="23"/>
        <v>266506.5</v>
      </c>
    </row>
    <row r="94" spans="1:29">
      <c r="A94" s="96">
        <v>16</v>
      </c>
      <c r="B94" s="97" t="s">
        <v>83</v>
      </c>
      <c r="C94" s="98">
        <f t="shared" si="17"/>
        <v>0</v>
      </c>
      <c r="D94" s="99">
        <f t="shared" si="17"/>
        <v>0</v>
      </c>
      <c r="E94" s="100">
        <f t="shared" si="17"/>
        <v>0</v>
      </c>
      <c r="F94" s="101">
        <f t="shared" si="17"/>
        <v>0</v>
      </c>
      <c r="G94" s="102">
        <f t="shared" si="18"/>
        <v>0</v>
      </c>
      <c r="H94" s="103">
        <f t="shared" si="18"/>
        <v>0</v>
      </c>
      <c r="I94" s="100">
        <f t="shared" si="14"/>
        <v>0</v>
      </c>
      <c r="J94" s="101">
        <f t="shared" si="14"/>
        <v>0</v>
      </c>
      <c r="K94" s="100">
        <f t="shared" si="14"/>
        <v>0</v>
      </c>
      <c r="L94" s="101">
        <f t="shared" si="14"/>
        <v>0</v>
      </c>
      <c r="M94" s="102">
        <f t="shared" si="19"/>
        <v>0</v>
      </c>
      <c r="N94" s="103">
        <f t="shared" si="19"/>
        <v>0</v>
      </c>
      <c r="O94" s="102">
        <f t="shared" si="20"/>
        <v>0</v>
      </c>
      <c r="P94" s="103">
        <f t="shared" si="20"/>
        <v>0</v>
      </c>
      <c r="Q94" s="100">
        <f t="shared" si="15"/>
        <v>0</v>
      </c>
      <c r="R94" s="101">
        <f t="shared" si="15"/>
        <v>0</v>
      </c>
      <c r="S94" s="100">
        <f t="shared" si="15"/>
        <v>0</v>
      </c>
      <c r="T94" s="101">
        <f t="shared" si="15"/>
        <v>0</v>
      </c>
      <c r="U94" s="105">
        <f t="shared" si="21"/>
        <v>0</v>
      </c>
      <c r="V94" s="106">
        <f t="shared" si="21"/>
        <v>0</v>
      </c>
      <c r="W94" s="100">
        <f t="shared" si="16"/>
        <v>0</v>
      </c>
      <c r="X94" s="101">
        <f t="shared" si="16"/>
        <v>0</v>
      </c>
      <c r="Y94" s="100">
        <f t="shared" si="16"/>
        <v>0</v>
      </c>
      <c r="Z94" s="101">
        <f t="shared" si="16"/>
        <v>0</v>
      </c>
      <c r="AA94" s="102">
        <f t="shared" si="22"/>
        <v>0</v>
      </c>
      <c r="AB94" s="103">
        <f t="shared" si="22"/>
        <v>0</v>
      </c>
      <c r="AC94" s="106">
        <f t="shared" si="23"/>
        <v>0</v>
      </c>
    </row>
    <row r="95" spans="1:29">
      <c r="A95" s="96">
        <v>17</v>
      </c>
      <c r="B95" s="97" t="s">
        <v>84</v>
      </c>
      <c r="C95" s="98">
        <f t="shared" si="17"/>
        <v>0</v>
      </c>
      <c r="D95" s="99">
        <f t="shared" si="17"/>
        <v>0</v>
      </c>
      <c r="E95" s="100">
        <f t="shared" si="17"/>
        <v>0</v>
      </c>
      <c r="F95" s="101">
        <f t="shared" si="17"/>
        <v>0</v>
      </c>
      <c r="G95" s="102">
        <f t="shared" si="18"/>
        <v>0</v>
      </c>
      <c r="H95" s="103">
        <f t="shared" si="18"/>
        <v>0</v>
      </c>
      <c r="I95" s="100">
        <f t="shared" ref="I95:L102" si="24">I25+I60</f>
        <v>150</v>
      </c>
      <c r="J95" s="101">
        <f t="shared" si="24"/>
        <v>61432.5</v>
      </c>
      <c r="K95" s="100">
        <f t="shared" si="24"/>
        <v>0</v>
      </c>
      <c r="L95" s="101">
        <f t="shared" si="24"/>
        <v>0</v>
      </c>
      <c r="M95" s="102">
        <f t="shared" si="19"/>
        <v>150</v>
      </c>
      <c r="N95" s="103">
        <f t="shared" si="19"/>
        <v>61432.5</v>
      </c>
      <c r="O95" s="102">
        <f t="shared" si="20"/>
        <v>150</v>
      </c>
      <c r="P95" s="103">
        <f t="shared" si="20"/>
        <v>61432.5</v>
      </c>
      <c r="Q95" s="100">
        <f t="shared" ref="Q95:T102" si="25">Q25+Q60</f>
        <v>0</v>
      </c>
      <c r="R95" s="101">
        <f t="shared" si="25"/>
        <v>0</v>
      </c>
      <c r="S95" s="100">
        <f t="shared" si="25"/>
        <v>0</v>
      </c>
      <c r="T95" s="101">
        <f t="shared" si="25"/>
        <v>0</v>
      </c>
      <c r="U95" s="105">
        <f t="shared" si="21"/>
        <v>0</v>
      </c>
      <c r="V95" s="106">
        <f t="shared" si="21"/>
        <v>0</v>
      </c>
      <c r="W95" s="100">
        <f t="shared" ref="W95:Z102" si="26">W25+W60</f>
        <v>40</v>
      </c>
      <c r="X95" s="101">
        <f t="shared" si="26"/>
        <v>38304.400000000001</v>
      </c>
      <c r="Y95" s="100">
        <f t="shared" si="26"/>
        <v>0</v>
      </c>
      <c r="Z95" s="101">
        <f t="shared" si="26"/>
        <v>0</v>
      </c>
      <c r="AA95" s="102">
        <f t="shared" si="22"/>
        <v>40</v>
      </c>
      <c r="AB95" s="103">
        <f t="shared" si="22"/>
        <v>38304.400000000001</v>
      </c>
      <c r="AC95" s="106">
        <f t="shared" si="23"/>
        <v>99736.9</v>
      </c>
    </row>
    <row r="96" spans="1:29">
      <c r="A96" s="96">
        <v>18</v>
      </c>
      <c r="B96" s="97" t="s">
        <v>85</v>
      </c>
      <c r="C96" s="98">
        <f t="shared" ref="C96:F102" si="27">C26+C61</f>
        <v>0</v>
      </c>
      <c r="D96" s="99">
        <f t="shared" si="27"/>
        <v>0</v>
      </c>
      <c r="E96" s="100">
        <f t="shared" si="27"/>
        <v>0</v>
      </c>
      <c r="F96" s="101">
        <f t="shared" si="27"/>
        <v>0</v>
      </c>
      <c r="G96" s="102">
        <f t="shared" si="18"/>
        <v>0</v>
      </c>
      <c r="H96" s="103">
        <f t="shared" si="18"/>
        <v>0</v>
      </c>
      <c r="I96" s="100">
        <f t="shared" si="24"/>
        <v>250</v>
      </c>
      <c r="J96" s="101">
        <f t="shared" si="24"/>
        <v>82085</v>
      </c>
      <c r="K96" s="100">
        <f t="shared" si="24"/>
        <v>0</v>
      </c>
      <c r="L96" s="101">
        <f t="shared" si="24"/>
        <v>0</v>
      </c>
      <c r="M96" s="102">
        <f t="shared" si="19"/>
        <v>250</v>
      </c>
      <c r="N96" s="103">
        <f t="shared" si="19"/>
        <v>82085</v>
      </c>
      <c r="O96" s="102">
        <f t="shared" si="20"/>
        <v>250</v>
      </c>
      <c r="P96" s="103">
        <f t="shared" si="20"/>
        <v>82085</v>
      </c>
      <c r="Q96" s="100">
        <f t="shared" si="25"/>
        <v>0</v>
      </c>
      <c r="R96" s="101">
        <f t="shared" si="25"/>
        <v>0</v>
      </c>
      <c r="S96" s="100">
        <f t="shared" si="25"/>
        <v>0</v>
      </c>
      <c r="T96" s="101">
        <f t="shared" si="25"/>
        <v>0</v>
      </c>
      <c r="U96" s="105">
        <f t="shared" si="21"/>
        <v>0</v>
      </c>
      <c r="V96" s="106">
        <f t="shared" si="21"/>
        <v>0</v>
      </c>
      <c r="W96" s="100">
        <f t="shared" si="26"/>
        <v>400</v>
      </c>
      <c r="X96" s="101">
        <f t="shared" si="26"/>
        <v>266116</v>
      </c>
      <c r="Y96" s="100">
        <f t="shared" si="26"/>
        <v>0</v>
      </c>
      <c r="Z96" s="101">
        <f t="shared" si="26"/>
        <v>0</v>
      </c>
      <c r="AA96" s="102">
        <f t="shared" si="22"/>
        <v>400</v>
      </c>
      <c r="AB96" s="103">
        <f t="shared" si="22"/>
        <v>266116</v>
      </c>
      <c r="AC96" s="106">
        <f t="shared" si="23"/>
        <v>348201</v>
      </c>
    </row>
    <row r="97" spans="1:29" ht="31.5">
      <c r="A97" s="96">
        <v>19</v>
      </c>
      <c r="B97" s="97" t="s">
        <v>86</v>
      </c>
      <c r="C97" s="98">
        <f t="shared" si="27"/>
        <v>0</v>
      </c>
      <c r="D97" s="99">
        <f t="shared" si="27"/>
        <v>0</v>
      </c>
      <c r="E97" s="100">
        <f t="shared" si="27"/>
        <v>0</v>
      </c>
      <c r="F97" s="101">
        <f t="shared" si="27"/>
        <v>0</v>
      </c>
      <c r="G97" s="102">
        <f t="shared" si="18"/>
        <v>0</v>
      </c>
      <c r="H97" s="103">
        <f t="shared" si="18"/>
        <v>0</v>
      </c>
      <c r="I97" s="100">
        <f t="shared" si="24"/>
        <v>140</v>
      </c>
      <c r="J97" s="101">
        <f t="shared" si="24"/>
        <v>75551</v>
      </c>
      <c r="K97" s="100">
        <f t="shared" si="24"/>
        <v>0</v>
      </c>
      <c r="L97" s="101">
        <f t="shared" si="24"/>
        <v>0</v>
      </c>
      <c r="M97" s="102">
        <f t="shared" si="19"/>
        <v>140</v>
      </c>
      <c r="N97" s="103">
        <f t="shared" si="19"/>
        <v>75551</v>
      </c>
      <c r="O97" s="102">
        <f t="shared" si="20"/>
        <v>140</v>
      </c>
      <c r="P97" s="103">
        <f t="shared" si="20"/>
        <v>75551</v>
      </c>
      <c r="Q97" s="100">
        <f t="shared" si="25"/>
        <v>0</v>
      </c>
      <c r="R97" s="101">
        <f t="shared" si="25"/>
        <v>0</v>
      </c>
      <c r="S97" s="100">
        <f t="shared" si="25"/>
        <v>0</v>
      </c>
      <c r="T97" s="101">
        <f t="shared" si="25"/>
        <v>0</v>
      </c>
      <c r="U97" s="105">
        <f t="shared" si="21"/>
        <v>0</v>
      </c>
      <c r="V97" s="106">
        <f t="shared" si="21"/>
        <v>0</v>
      </c>
      <c r="W97" s="100">
        <f t="shared" si="26"/>
        <v>100</v>
      </c>
      <c r="X97" s="101">
        <f t="shared" si="26"/>
        <v>157250</v>
      </c>
      <c r="Y97" s="100">
        <f t="shared" si="26"/>
        <v>0</v>
      </c>
      <c r="Z97" s="101">
        <f t="shared" si="26"/>
        <v>0</v>
      </c>
      <c r="AA97" s="102">
        <f t="shared" si="22"/>
        <v>100</v>
      </c>
      <c r="AB97" s="103">
        <f t="shared" si="22"/>
        <v>157250</v>
      </c>
      <c r="AC97" s="106">
        <f t="shared" si="23"/>
        <v>232801</v>
      </c>
    </row>
    <row r="98" spans="1:29" ht="31.5">
      <c r="A98" s="96">
        <v>20</v>
      </c>
      <c r="B98" s="97" t="s">
        <v>87</v>
      </c>
      <c r="C98" s="100">
        <f t="shared" si="27"/>
        <v>0</v>
      </c>
      <c r="D98" s="99">
        <f t="shared" si="27"/>
        <v>0</v>
      </c>
      <c r="E98" s="100">
        <f t="shared" si="27"/>
        <v>0</v>
      </c>
      <c r="F98" s="101">
        <f t="shared" si="27"/>
        <v>0</v>
      </c>
      <c r="G98" s="102">
        <f t="shared" si="18"/>
        <v>0</v>
      </c>
      <c r="H98" s="103">
        <f t="shared" si="18"/>
        <v>0</v>
      </c>
      <c r="I98" s="100">
        <f t="shared" si="24"/>
        <v>100</v>
      </c>
      <c r="J98" s="101">
        <f t="shared" si="24"/>
        <v>31606</v>
      </c>
      <c r="K98" s="100">
        <f t="shared" si="24"/>
        <v>0</v>
      </c>
      <c r="L98" s="101">
        <f t="shared" si="24"/>
        <v>0</v>
      </c>
      <c r="M98" s="102">
        <f t="shared" si="19"/>
        <v>100</v>
      </c>
      <c r="N98" s="103">
        <f t="shared" si="19"/>
        <v>31606</v>
      </c>
      <c r="O98" s="102">
        <f t="shared" si="20"/>
        <v>100</v>
      </c>
      <c r="P98" s="103">
        <f t="shared" si="20"/>
        <v>31606</v>
      </c>
      <c r="Q98" s="100">
        <f t="shared" si="25"/>
        <v>0</v>
      </c>
      <c r="R98" s="101">
        <f t="shared" si="25"/>
        <v>0</v>
      </c>
      <c r="S98" s="100">
        <f t="shared" si="25"/>
        <v>0</v>
      </c>
      <c r="T98" s="101">
        <f t="shared" si="25"/>
        <v>0</v>
      </c>
      <c r="U98" s="105">
        <f t="shared" si="21"/>
        <v>0</v>
      </c>
      <c r="V98" s="106">
        <f t="shared" si="21"/>
        <v>0</v>
      </c>
      <c r="W98" s="100">
        <f t="shared" si="26"/>
        <v>60</v>
      </c>
      <c r="X98" s="101">
        <f t="shared" si="26"/>
        <v>59875.799999999996</v>
      </c>
      <c r="Y98" s="100">
        <f t="shared" si="26"/>
        <v>0</v>
      </c>
      <c r="Z98" s="101">
        <f t="shared" si="26"/>
        <v>0</v>
      </c>
      <c r="AA98" s="102">
        <f t="shared" si="22"/>
        <v>60</v>
      </c>
      <c r="AB98" s="103">
        <f t="shared" si="22"/>
        <v>59875.799999999996</v>
      </c>
      <c r="AC98" s="106">
        <f t="shared" si="23"/>
        <v>91481.799999999988</v>
      </c>
    </row>
    <row r="99" spans="1:29">
      <c r="A99" s="96">
        <v>21</v>
      </c>
      <c r="B99" s="97" t="s">
        <v>88</v>
      </c>
      <c r="C99" s="100">
        <f t="shared" si="27"/>
        <v>0</v>
      </c>
      <c r="D99" s="99">
        <f t="shared" si="27"/>
        <v>0</v>
      </c>
      <c r="E99" s="100">
        <f t="shared" si="27"/>
        <v>0</v>
      </c>
      <c r="F99" s="101">
        <f t="shared" si="27"/>
        <v>0</v>
      </c>
      <c r="G99" s="102">
        <f t="shared" si="18"/>
        <v>0</v>
      </c>
      <c r="H99" s="103">
        <f t="shared" si="18"/>
        <v>0</v>
      </c>
      <c r="I99" s="100">
        <f t="shared" si="24"/>
        <v>550</v>
      </c>
      <c r="J99" s="101">
        <f t="shared" si="24"/>
        <v>138682.5</v>
      </c>
      <c r="K99" s="100">
        <f t="shared" si="24"/>
        <v>0</v>
      </c>
      <c r="L99" s="101">
        <f t="shared" si="24"/>
        <v>0</v>
      </c>
      <c r="M99" s="102">
        <f t="shared" si="19"/>
        <v>550</v>
      </c>
      <c r="N99" s="103">
        <f t="shared" si="19"/>
        <v>138682.5</v>
      </c>
      <c r="O99" s="102">
        <f t="shared" si="20"/>
        <v>550</v>
      </c>
      <c r="P99" s="103">
        <f t="shared" si="20"/>
        <v>138682.5</v>
      </c>
      <c r="Q99" s="100">
        <f t="shared" si="25"/>
        <v>0</v>
      </c>
      <c r="R99" s="101">
        <f t="shared" si="25"/>
        <v>0</v>
      </c>
      <c r="S99" s="100">
        <f t="shared" si="25"/>
        <v>0</v>
      </c>
      <c r="T99" s="101">
        <f t="shared" si="25"/>
        <v>0</v>
      </c>
      <c r="U99" s="105">
        <f t="shared" si="21"/>
        <v>0</v>
      </c>
      <c r="V99" s="106">
        <f t="shared" si="21"/>
        <v>0</v>
      </c>
      <c r="W99" s="100">
        <f t="shared" si="26"/>
        <v>1300</v>
      </c>
      <c r="X99" s="101">
        <f t="shared" si="26"/>
        <v>956605</v>
      </c>
      <c r="Y99" s="100">
        <f t="shared" si="26"/>
        <v>0</v>
      </c>
      <c r="Z99" s="101">
        <f t="shared" si="26"/>
        <v>0</v>
      </c>
      <c r="AA99" s="102">
        <f t="shared" si="22"/>
        <v>1300</v>
      </c>
      <c r="AB99" s="103">
        <f t="shared" si="22"/>
        <v>956605</v>
      </c>
      <c r="AC99" s="106">
        <f t="shared" si="23"/>
        <v>1095287.5</v>
      </c>
    </row>
    <row r="100" spans="1:29">
      <c r="A100" s="96">
        <v>22</v>
      </c>
      <c r="B100" s="97" t="s">
        <v>89</v>
      </c>
      <c r="C100" s="100">
        <f t="shared" si="27"/>
        <v>0</v>
      </c>
      <c r="D100" s="99">
        <f t="shared" si="27"/>
        <v>0</v>
      </c>
      <c r="E100" s="100">
        <f t="shared" si="27"/>
        <v>0</v>
      </c>
      <c r="F100" s="101">
        <f t="shared" si="27"/>
        <v>0</v>
      </c>
      <c r="G100" s="102">
        <f t="shared" si="18"/>
        <v>0</v>
      </c>
      <c r="H100" s="103">
        <f t="shared" si="18"/>
        <v>0</v>
      </c>
      <c r="I100" s="100">
        <f t="shared" si="24"/>
        <v>0</v>
      </c>
      <c r="J100" s="101">
        <f t="shared" si="24"/>
        <v>0</v>
      </c>
      <c r="K100" s="100">
        <f t="shared" si="24"/>
        <v>0</v>
      </c>
      <c r="L100" s="101">
        <f t="shared" si="24"/>
        <v>0</v>
      </c>
      <c r="M100" s="102">
        <f t="shared" si="19"/>
        <v>0</v>
      </c>
      <c r="N100" s="103">
        <f t="shared" si="19"/>
        <v>0</v>
      </c>
      <c r="O100" s="102">
        <f t="shared" si="20"/>
        <v>0</v>
      </c>
      <c r="P100" s="103">
        <f t="shared" si="20"/>
        <v>0</v>
      </c>
      <c r="Q100" s="100">
        <f t="shared" si="25"/>
        <v>0</v>
      </c>
      <c r="R100" s="101">
        <f t="shared" si="25"/>
        <v>0</v>
      </c>
      <c r="S100" s="100">
        <f t="shared" si="25"/>
        <v>0</v>
      </c>
      <c r="T100" s="101">
        <f t="shared" si="25"/>
        <v>0</v>
      </c>
      <c r="U100" s="105">
        <f t="shared" si="21"/>
        <v>0</v>
      </c>
      <c r="V100" s="106">
        <f t="shared" si="21"/>
        <v>0</v>
      </c>
      <c r="W100" s="100">
        <f t="shared" si="26"/>
        <v>0</v>
      </c>
      <c r="X100" s="101">
        <f t="shared" si="26"/>
        <v>0</v>
      </c>
      <c r="Y100" s="100">
        <f t="shared" si="26"/>
        <v>0</v>
      </c>
      <c r="Z100" s="101">
        <f t="shared" si="26"/>
        <v>0</v>
      </c>
      <c r="AA100" s="102">
        <f t="shared" si="22"/>
        <v>0</v>
      </c>
      <c r="AB100" s="103">
        <f t="shared" si="22"/>
        <v>0</v>
      </c>
      <c r="AC100" s="106">
        <f t="shared" si="23"/>
        <v>0</v>
      </c>
    </row>
    <row r="101" spans="1:29" ht="31.5">
      <c r="A101" s="96">
        <v>23</v>
      </c>
      <c r="B101" s="97" t="s">
        <v>90</v>
      </c>
      <c r="C101" s="100">
        <f t="shared" si="27"/>
        <v>0</v>
      </c>
      <c r="D101" s="99">
        <f t="shared" si="27"/>
        <v>0</v>
      </c>
      <c r="E101" s="100">
        <f t="shared" si="27"/>
        <v>0</v>
      </c>
      <c r="F101" s="101">
        <f t="shared" si="27"/>
        <v>0</v>
      </c>
      <c r="G101" s="102">
        <f t="shared" si="18"/>
        <v>0</v>
      </c>
      <c r="H101" s="103">
        <f t="shared" si="18"/>
        <v>0</v>
      </c>
      <c r="I101" s="100">
        <f t="shared" si="24"/>
        <v>0</v>
      </c>
      <c r="J101" s="101">
        <f t="shared" si="24"/>
        <v>0</v>
      </c>
      <c r="K101" s="100">
        <f t="shared" si="24"/>
        <v>0</v>
      </c>
      <c r="L101" s="101">
        <f t="shared" si="24"/>
        <v>0</v>
      </c>
      <c r="M101" s="102">
        <f t="shared" si="19"/>
        <v>0</v>
      </c>
      <c r="N101" s="103">
        <f t="shared" si="19"/>
        <v>0</v>
      </c>
      <c r="O101" s="102">
        <f t="shared" si="20"/>
        <v>0</v>
      </c>
      <c r="P101" s="103">
        <f t="shared" si="20"/>
        <v>0</v>
      </c>
      <c r="Q101" s="100">
        <f t="shared" si="25"/>
        <v>0</v>
      </c>
      <c r="R101" s="101">
        <f t="shared" si="25"/>
        <v>0</v>
      </c>
      <c r="S101" s="100">
        <f t="shared" si="25"/>
        <v>0</v>
      </c>
      <c r="T101" s="101">
        <f t="shared" si="25"/>
        <v>0</v>
      </c>
      <c r="U101" s="105">
        <f t="shared" si="21"/>
        <v>0</v>
      </c>
      <c r="V101" s="106">
        <f t="shared" si="21"/>
        <v>0</v>
      </c>
      <c r="W101" s="100">
        <f t="shared" si="26"/>
        <v>0</v>
      </c>
      <c r="X101" s="101">
        <f t="shared" si="26"/>
        <v>0</v>
      </c>
      <c r="Y101" s="100">
        <f t="shared" si="26"/>
        <v>0</v>
      </c>
      <c r="Z101" s="101">
        <f t="shared" si="26"/>
        <v>0</v>
      </c>
      <c r="AA101" s="102">
        <f t="shared" si="22"/>
        <v>0</v>
      </c>
      <c r="AB101" s="103">
        <f t="shared" si="22"/>
        <v>0</v>
      </c>
      <c r="AC101" s="106">
        <f t="shared" si="23"/>
        <v>0</v>
      </c>
    </row>
    <row r="102" spans="1:29" ht="31.5">
      <c r="A102" s="96">
        <v>24</v>
      </c>
      <c r="B102" s="97" t="s">
        <v>91</v>
      </c>
      <c r="C102" s="100">
        <f t="shared" si="27"/>
        <v>0</v>
      </c>
      <c r="D102" s="99">
        <f t="shared" si="27"/>
        <v>0</v>
      </c>
      <c r="E102" s="100">
        <f t="shared" si="27"/>
        <v>0</v>
      </c>
      <c r="F102" s="101">
        <f t="shared" si="27"/>
        <v>0</v>
      </c>
      <c r="G102" s="102">
        <f t="shared" si="18"/>
        <v>0</v>
      </c>
      <c r="H102" s="103">
        <f t="shared" si="18"/>
        <v>0</v>
      </c>
      <c r="I102" s="100">
        <f t="shared" si="24"/>
        <v>0</v>
      </c>
      <c r="J102" s="101">
        <f t="shared" si="24"/>
        <v>0</v>
      </c>
      <c r="K102" s="100">
        <f t="shared" si="24"/>
        <v>0</v>
      </c>
      <c r="L102" s="101">
        <f t="shared" si="24"/>
        <v>0</v>
      </c>
      <c r="M102" s="102">
        <f t="shared" si="19"/>
        <v>0</v>
      </c>
      <c r="N102" s="103">
        <f t="shared" si="19"/>
        <v>0</v>
      </c>
      <c r="O102" s="102">
        <f t="shared" si="20"/>
        <v>0</v>
      </c>
      <c r="P102" s="103">
        <f t="shared" si="20"/>
        <v>0</v>
      </c>
      <c r="Q102" s="100">
        <f t="shared" si="25"/>
        <v>0</v>
      </c>
      <c r="R102" s="101">
        <f t="shared" si="25"/>
        <v>0</v>
      </c>
      <c r="S102" s="100">
        <f t="shared" si="25"/>
        <v>0</v>
      </c>
      <c r="T102" s="101">
        <f t="shared" si="25"/>
        <v>0</v>
      </c>
      <c r="U102" s="105">
        <f t="shared" si="21"/>
        <v>0</v>
      </c>
      <c r="V102" s="106">
        <f t="shared" si="21"/>
        <v>0</v>
      </c>
      <c r="W102" s="100">
        <f t="shared" si="26"/>
        <v>0</v>
      </c>
      <c r="X102" s="101">
        <f t="shared" si="26"/>
        <v>0</v>
      </c>
      <c r="Y102" s="100">
        <f t="shared" si="26"/>
        <v>0</v>
      </c>
      <c r="Z102" s="101">
        <f t="shared" si="26"/>
        <v>0</v>
      </c>
      <c r="AA102" s="102">
        <f t="shared" si="22"/>
        <v>0</v>
      </c>
      <c r="AB102" s="103">
        <f t="shared" si="22"/>
        <v>0</v>
      </c>
      <c r="AC102" s="106">
        <f t="shared" si="23"/>
        <v>0</v>
      </c>
    </row>
    <row r="103" spans="1:29" s="31" customFormat="1">
      <c r="A103" s="108"/>
      <c r="B103" s="109" t="s">
        <v>107</v>
      </c>
      <c r="C103" s="102">
        <f t="shared" ref="C103:AC103" si="28">SUM(C79:C102)</f>
        <v>0</v>
      </c>
      <c r="D103" s="103">
        <f t="shared" si="28"/>
        <v>0</v>
      </c>
      <c r="E103" s="102">
        <f t="shared" si="28"/>
        <v>0</v>
      </c>
      <c r="F103" s="103">
        <f t="shared" si="28"/>
        <v>0</v>
      </c>
      <c r="G103" s="102">
        <f t="shared" si="28"/>
        <v>0</v>
      </c>
      <c r="H103" s="103">
        <f t="shared" si="28"/>
        <v>0</v>
      </c>
      <c r="I103" s="102">
        <f t="shared" si="28"/>
        <v>6070</v>
      </c>
      <c r="J103" s="103">
        <f t="shared" si="28"/>
        <v>2587390</v>
      </c>
      <c r="K103" s="102">
        <f t="shared" si="28"/>
        <v>0</v>
      </c>
      <c r="L103" s="103">
        <f t="shared" si="28"/>
        <v>0</v>
      </c>
      <c r="M103" s="102">
        <f t="shared" si="28"/>
        <v>6070</v>
      </c>
      <c r="N103" s="103">
        <f t="shared" si="28"/>
        <v>2587390</v>
      </c>
      <c r="O103" s="102">
        <f t="shared" si="28"/>
        <v>6070</v>
      </c>
      <c r="P103" s="103">
        <f t="shared" si="28"/>
        <v>2587390</v>
      </c>
      <c r="Q103" s="105">
        <f t="shared" si="28"/>
        <v>0</v>
      </c>
      <c r="R103" s="106">
        <f t="shared" si="28"/>
        <v>0</v>
      </c>
      <c r="S103" s="105">
        <f t="shared" si="28"/>
        <v>0</v>
      </c>
      <c r="T103" s="106">
        <f t="shared" si="28"/>
        <v>0</v>
      </c>
      <c r="U103" s="105">
        <f t="shared" si="28"/>
        <v>0</v>
      </c>
      <c r="V103" s="106">
        <f t="shared" si="28"/>
        <v>0</v>
      </c>
      <c r="W103" s="102">
        <f t="shared" si="28"/>
        <v>5400</v>
      </c>
      <c r="X103" s="103">
        <f t="shared" si="28"/>
        <v>5003464.5999999996</v>
      </c>
      <c r="Y103" s="102">
        <f t="shared" si="28"/>
        <v>0</v>
      </c>
      <c r="Z103" s="103">
        <f t="shared" si="28"/>
        <v>0</v>
      </c>
      <c r="AA103" s="102">
        <f t="shared" si="28"/>
        <v>5400</v>
      </c>
      <c r="AB103" s="103">
        <f t="shared" si="28"/>
        <v>5003464.5999999996</v>
      </c>
      <c r="AC103" s="106">
        <f t="shared" si="28"/>
        <v>7590854.6000000006</v>
      </c>
    </row>
    <row r="106" spans="1:29">
      <c r="AC106" s="68">
        <f>'150030'!AC103+'150031'!AC103+'150081'!AC103+'150001'!AC103+'150002'!AC103+'150003'!AC103+'150034'!AC103</f>
        <v>94144592.045799986</v>
      </c>
    </row>
    <row r="107" spans="1:29">
      <c r="AC107" s="68">
        <f>'150017'!AC103</f>
        <v>28796743.48</v>
      </c>
    </row>
  </sheetData>
  <mergeCells count="93">
    <mergeCell ref="AC75:AC77"/>
    <mergeCell ref="C76:H76"/>
    <mergeCell ref="I76:N76"/>
    <mergeCell ref="O76:P77"/>
    <mergeCell ref="C77:C78"/>
    <mergeCell ref="D77:D78"/>
    <mergeCell ref="E77:E78"/>
    <mergeCell ref="F77:F78"/>
    <mergeCell ref="G77:H77"/>
    <mergeCell ref="I77:I78"/>
    <mergeCell ref="AA77:AB77"/>
    <mergeCell ref="L77:L78"/>
    <mergeCell ref="M77:N77"/>
    <mergeCell ref="Q77:Q78"/>
    <mergeCell ref="R77:R78"/>
    <mergeCell ref="S77:S78"/>
    <mergeCell ref="Q75:V76"/>
    <mergeCell ref="W75:AB76"/>
    <mergeCell ref="J77:J78"/>
    <mergeCell ref="K77:K78"/>
    <mergeCell ref="T42:T43"/>
    <mergeCell ref="U42:V42"/>
    <mergeCell ref="W42:W43"/>
    <mergeCell ref="X42:X43"/>
    <mergeCell ref="Y42:Y43"/>
    <mergeCell ref="Z42:Z43"/>
    <mergeCell ref="T77:T78"/>
    <mergeCell ref="U77:V77"/>
    <mergeCell ref="W77:W78"/>
    <mergeCell ref="X77:X78"/>
    <mergeCell ref="Y77:Y78"/>
    <mergeCell ref="Z77:Z78"/>
    <mergeCell ref="A72:E72"/>
    <mergeCell ref="G72:I72"/>
    <mergeCell ref="A75:A78"/>
    <mergeCell ref="B75:B78"/>
    <mergeCell ref="C75:P75"/>
    <mergeCell ref="A40:A43"/>
    <mergeCell ref="B40:B43"/>
    <mergeCell ref="C40:P40"/>
    <mergeCell ref="Q40:V41"/>
    <mergeCell ref="W40:AB41"/>
    <mergeCell ref="S42:S43"/>
    <mergeCell ref="D42:D43"/>
    <mergeCell ref="E42:E43"/>
    <mergeCell ref="F42:F43"/>
    <mergeCell ref="G42:H42"/>
    <mergeCell ref="I42:I43"/>
    <mergeCell ref="J42:J43"/>
    <mergeCell ref="K42:K43"/>
    <mergeCell ref="L42:L43"/>
    <mergeCell ref="M42:N42"/>
    <mergeCell ref="Q42:Q43"/>
    <mergeCell ref="AC5:AC7"/>
    <mergeCell ref="Q5:V6"/>
    <mergeCell ref="A37:E37"/>
    <mergeCell ref="G37:I37"/>
    <mergeCell ref="M7:N7"/>
    <mergeCell ref="Q7:Q8"/>
    <mergeCell ref="R7:R8"/>
    <mergeCell ref="AC40:AC42"/>
    <mergeCell ref="C41:H41"/>
    <mergeCell ref="I41:N41"/>
    <mergeCell ref="O41:P42"/>
    <mergeCell ref="C42:C43"/>
    <mergeCell ref="R42:R43"/>
    <mergeCell ref="AA42:AB42"/>
    <mergeCell ref="S7:S8"/>
    <mergeCell ref="T7:T8"/>
    <mergeCell ref="F7:F8"/>
    <mergeCell ref="W5:AB6"/>
    <mergeCell ref="W7:W8"/>
    <mergeCell ref="X7:X8"/>
    <mergeCell ref="Y7:Y8"/>
    <mergeCell ref="Z7:Z8"/>
    <mergeCell ref="AA7:AB7"/>
    <mergeCell ref="U7:V7"/>
    <mergeCell ref="A2:E2"/>
    <mergeCell ref="G2:I2"/>
    <mergeCell ref="A5:A8"/>
    <mergeCell ref="B5:B8"/>
    <mergeCell ref="C5:P5"/>
    <mergeCell ref="I7:I8"/>
    <mergeCell ref="J7:J8"/>
    <mergeCell ref="K7:K8"/>
    <mergeCell ref="L7:L8"/>
    <mergeCell ref="C6:H6"/>
    <mergeCell ref="I6:N6"/>
    <mergeCell ref="O6:P7"/>
    <mergeCell ref="C7:C8"/>
    <mergeCell ref="D7:D8"/>
    <mergeCell ref="G7:H7"/>
    <mergeCell ref="E7:E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00000"/>
  </sheetPr>
  <dimension ref="A1:AC103"/>
  <sheetViews>
    <sheetView zoomScale="55" zoomScaleNormal="55" workbookViewId="0">
      <selection activeCell="P103" sqref="P103"/>
    </sheetView>
  </sheetViews>
  <sheetFormatPr defaultRowHeight="15.75"/>
  <cols>
    <col min="1" max="1" width="4.7109375" style="31" customWidth="1"/>
    <col min="2" max="2" width="22.140625" style="69" bestFit="1" customWidth="1"/>
    <col min="3" max="3" width="11.140625" style="67" customWidth="1"/>
    <col min="4" max="4" width="11.140625" style="68" customWidth="1"/>
    <col min="5" max="5" width="11.140625" style="67" customWidth="1"/>
    <col min="6" max="6" width="11.140625" style="68" customWidth="1"/>
    <col min="7" max="7" width="11.140625" style="67" customWidth="1"/>
    <col min="8" max="8" width="11.140625" style="68" customWidth="1"/>
    <col min="9" max="9" width="17.5703125" style="67" customWidth="1"/>
    <col min="10" max="10" width="11.140625" style="68" customWidth="1"/>
    <col min="11" max="11" width="11.140625" style="67" customWidth="1"/>
    <col min="12" max="12" width="11.140625" style="68" customWidth="1"/>
    <col min="13" max="13" width="11.140625" style="67" customWidth="1"/>
    <col min="14" max="14" width="15" style="68" customWidth="1"/>
    <col min="15" max="15" width="15" style="67" customWidth="1"/>
    <col min="16" max="16" width="13.42578125" style="68" customWidth="1"/>
    <col min="17" max="17" width="11.140625" style="67" customWidth="1"/>
    <col min="18" max="18" width="11.140625" style="68" customWidth="1"/>
    <col min="19" max="19" width="11.140625" style="67" customWidth="1"/>
    <col min="20" max="20" width="11.140625" style="68" customWidth="1"/>
    <col min="21" max="21" width="11.140625" style="67" customWidth="1"/>
    <col min="22" max="22" width="11.140625" style="68" customWidth="1"/>
    <col min="23" max="23" width="11.140625" style="67" customWidth="1"/>
    <col min="24" max="24" width="11.140625" style="68" customWidth="1"/>
    <col min="25" max="25" width="11.140625" style="67" customWidth="1"/>
    <col min="26" max="26" width="11.140625" style="68" customWidth="1"/>
    <col min="27" max="27" width="11.140625" style="67" customWidth="1"/>
    <col min="28" max="28" width="11.140625" style="68" customWidth="1"/>
    <col min="29" max="29" width="20.28515625" style="68" customWidth="1"/>
    <col min="30" max="16384" width="9.140625" style="69"/>
  </cols>
  <sheetData>
    <row r="1" spans="1:29">
      <c r="A1" s="89"/>
      <c r="B1" s="90"/>
      <c r="C1" s="91"/>
      <c r="D1" s="92"/>
      <c r="E1" s="91"/>
      <c r="F1" s="92"/>
      <c r="G1" s="91"/>
      <c r="H1" s="92"/>
      <c r="I1" s="91"/>
      <c r="J1" s="92"/>
      <c r="K1" s="91"/>
    </row>
    <row r="2" spans="1:29" s="31" customFormat="1">
      <c r="A2" s="130" t="s">
        <v>111</v>
      </c>
      <c r="B2" s="130"/>
      <c r="C2" s="130"/>
      <c r="D2" s="130"/>
      <c r="E2" s="130"/>
      <c r="F2" s="27">
        <v>150034</v>
      </c>
      <c r="G2" s="131" t="str">
        <f>VLOOKUP(F2,Списки!$A$1:$B$68,2,0)</f>
        <v>ГБУЗ РСО-А "РКДЦ"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>
      <c r="A3" s="59"/>
      <c r="B3" s="59"/>
      <c r="C3" s="59"/>
      <c r="D3" s="59"/>
      <c r="E3" s="59"/>
      <c r="F3" s="28"/>
      <c r="G3" s="59"/>
      <c r="H3" s="59"/>
      <c r="I3" s="59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89"/>
      <c r="B4" s="93" t="s">
        <v>113</v>
      </c>
      <c r="C4" s="94">
        <f>VLOOKUP(F2,Списки!$A$1:$C$68,3,0)</f>
        <v>0.91</v>
      </c>
      <c r="D4" s="95"/>
      <c r="E4" s="91"/>
      <c r="F4" s="92"/>
      <c r="G4" s="91"/>
      <c r="H4" s="92"/>
      <c r="I4" s="91"/>
      <c r="J4" s="92"/>
      <c r="K4" s="91"/>
    </row>
    <row r="5" spans="1:29" s="70" customFormat="1" ht="15" customHeight="1">
      <c r="A5" s="140" t="s">
        <v>94</v>
      </c>
      <c r="B5" s="141" t="s">
        <v>92</v>
      </c>
      <c r="C5" s="142" t="s">
        <v>99</v>
      </c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5"/>
      <c r="Q5" s="140" t="s">
        <v>96</v>
      </c>
      <c r="R5" s="140"/>
      <c r="S5" s="140"/>
      <c r="T5" s="140"/>
      <c r="U5" s="140"/>
      <c r="V5" s="140"/>
      <c r="W5" s="165" t="s">
        <v>97</v>
      </c>
      <c r="X5" s="165"/>
      <c r="Y5" s="165"/>
      <c r="Z5" s="165"/>
      <c r="AA5" s="165"/>
      <c r="AB5" s="165"/>
      <c r="AC5" s="161" t="s">
        <v>106</v>
      </c>
    </row>
    <row r="6" spans="1:29" s="70" customFormat="1" ht="15" customHeight="1">
      <c r="A6" s="140"/>
      <c r="B6" s="141"/>
      <c r="C6" s="148" t="s">
        <v>95</v>
      </c>
      <c r="D6" s="148"/>
      <c r="E6" s="148"/>
      <c r="F6" s="148"/>
      <c r="G6" s="148"/>
      <c r="H6" s="148"/>
      <c r="I6" s="167" t="s">
        <v>110</v>
      </c>
      <c r="J6" s="167"/>
      <c r="K6" s="167"/>
      <c r="L6" s="167"/>
      <c r="M6" s="167"/>
      <c r="N6" s="167"/>
      <c r="O6" s="168" t="s">
        <v>100</v>
      </c>
      <c r="P6" s="155"/>
      <c r="Q6" s="140"/>
      <c r="R6" s="140"/>
      <c r="S6" s="140"/>
      <c r="T6" s="140"/>
      <c r="U6" s="140"/>
      <c r="V6" s="140"/>
      <c r="W6" s="165"/>
      <c r="X6" s="165"/>
      <c r="Y6" s="165"/>
      <c r="Z6" s="165"/>
      <c r="AA6" s="165"/>
      <c r="AB6" s="165"/>
      <c r="AC6" s="162"/>
    </row>
    <row r="7" spans="1:29" s="70" customFormat="1">
      <c r="A7" s="140"/>
      <c r="B7" s="141"/>
      <c r="C7" s="158" t="s">
        <v>101</v>
      </c>
      <c r="D7" s="146" t="s">
        <v>102</v>
      </c>
      <c r="E7" s="158" t="s">
        <v>103</v>
      </c>
      <c r="F7" s="146" t="s">
        <v>104</v>
      </c>
      <c r="G7" s="148" t="s">
        <v>100</v>
      </c>
      <c r="H7" s="148"/>
      <c r="I7" s="158" t="s">
        <v>101</v>
      </c>
      <c r="J7" s="146" t="s">
        <v>102</v>
      </c>
      <c r="K7" s="158" t="s">
        <v>103</v>
      </c>
      <c r="L7" s="146" t="s">
        <v>104</v>
      </c>
      <c r="M7" s="148" t="s">
        <v>100</v>
      </c>
      <c r="N7" s="148"/>
      <c r="O7" s="169"/>
      <c r="P7" s="157"/>
      <c r="Q7" s="159" t="s">
        <v>101</v>
      </c>
      <c r="R7" s="160" t="s">
        <v>102</v>
      </c>
      <c r="S7" s="159" t="s">
        <v>103</v>
      </c>
      <c r="T7" s="160" t="s">
        <v>104</v>
      </c>
      <c r="U7" s="140" t="s">
        <v>100</v>
      </c>
      <c r="V7" s="140"/>
      <c r="W7" s="158" t="s">
        <v>101</v>
      </c>
      <c r="X7" s="146" t="s">
        <v>102</v>
      </c>
      <c r="Y7" s="158" t="s">
        <v>103</v>
      </c>
      <c r="Z7" s="146" t="s">
        <v>104</v>
      </c>
      <c r="AA7" s="165" t="s">
        <v>100</v>
      </c>
      <c r="AB7" s="165"/>
      <c r="AC7" s="163"/>
    </row>
    <row r="8" spans="1:29" s="75" customFormat="1">
      <c r="A8" s="140"/>
      <c r="B8" s="141"/>
      <c r="C8" s="158"/>
      <c r="D8" s="146"/>
      <c r="E8" s="158"/>
      <c r="F8" s="146"/>
      <c r="G8" s="71" t="s">
        <v>105</v>
      </c>
      <c r="H8" s="72" t="s">
        <v>98</v>
      </c>
      <c r="I8" s="158"/>
      <c r="J8" s="146"/>
      <c r="K8" s="158"/>
      <c r="L8" s="146"/>
      <c r="M8" s="71" t="s">
        <v>105</v>
      </c>
      <c r="N8" s="72" t="s">
        <v>98</v>
      </c>
      <c r="O8" s="71" t="s">
        <v>105</v>
      </c>
      <c r="P8" s="72" t="s">
        <v>98</v>
      </c>
      <c r="Q8" s="159"/>
      <c r="R8" s="160"/>
      <c r="S8" s="159"/>
      <c r="T8" s="160"/>
      <c r="U8" s="73" t="s">
        <v>105</v>
      </c>
      <c r="V8" s="74" t="s">
        <v>98</v>
      </c>
      <c r="W8" s="158"/>
      <c r="X8" s="146"/>
      <c r="Y8" s="158"/>
      <c r="Z8" s="146"/>
      <c r="AA8" s="71" t="s">
        <v>105</v>
      </c>
      <c r="AB8" s="72" t="s">
        <v>98</v>
      </c>
      <c r="AC8" s="74" t="s">
        <v>98</v>
      </c>
    </row>
    <row r="9" spans="1:29" ht="31.5">
      <c r="A9" s="96">
        <v>1</v>
      </c>
      <c r="B9" s="97" t="s">
        <v>68</v>
      </c>
      <c r="C9" s="98"/>
      <c r="D9" s="99">
        <f>C9*Тарифы!B4*$C$4</f>
        <v>0</v>
      </c>
      <c r="E9" s="100"/>
      <c r="F9" s="101">
        <f>E9*Тарифы!C4*$C$4</f>
        <v>0</v>
      </c>
      <c r="G9" s="102">
        <f>C9+E9</f>
        <v>0</v>
      </c>
      <c r="H9" s="103">
        <f>D9+F9</f>
        <v>0</v>
      </c>
      <c r="I9" s="104">
        <v>100</v>
      </c>
      <c r="J9" s="101">
        <f>I9*Тарифы!D4*$C$4</f>
        <v>39594.1</v>
      </c>
      <c r="K9" s="100"/>
      <c r="L9" s="101">
        <f>K9*Тарифы!E4*$C$4</f>
        <v>0</v>
      </c>
      <c r="M9" s="102">
        <f>I9+K9</f>
        <v>100</v>
      </c>
      <c r="N9" s="103">
        <f>J9+L9</f>
        <v>39594.1</v>
      </c>
      <c r="O9" s="102">
        <f>G9+M9</f>
        <v>100</v>
      </c>
      <c r="P9" s="103">
        <f>H9+N9</f>
        <v>39594.1</v>
      </c>
      <c r="Q9" s="100"/>
      <c r="R9" s="101">
        <f>Q9*Тарифы!F4*$C$4</f>
        <v>0</v>
      </c>
      <c r="S9" s="100"/>
      <c r="T9" s="101">
        <f>S9*Тарифы!G4*$C$4</f>
        <v>0</v>
      </c>
      <c r="U9" s="105">
        <f>Q9+S9</f>
        <v>0</v>
      </c>
      <c r="V9" s="106">
        <f>R9+T9</f>
        <v>0</v>
      </c>
      <c r="W9" s="100"/>
      <c r="X9" s="101">
        <f>W9*Тарифы!H4*$C$4</f>
        <v>0</v>
      </c>
      <c r="Y9" s="100"/>
      <c r="Z9" s="101">
        <f>Y9*Тарифы!I4*$C$4</f>
        <v>0</v>
      </c>
      <c r="AA9" s="102">
        <f>W9+Y9</f>
        <v>0</v>
      </c>
      <c r="AB9" s="103">
        <f>X9+Z9</f>
        <v>0</v>
      </c>
      <c r="AC9" s="106">
        <f>P9+V9+AB9</f>
        <v>39594.1</v>
      </c>
    </row>
    <row r="10" spans="1:29">
      <c r="A10" s="96">
        <v>2</v>
      </c>
      <c r="B10" s="97" t="s">
        <v>69</v>
      </c>
      <c r="C10" s="98"/>
      <c r="D10" s="99">
        <f>C10*Тарифы!B5*$C$4</f>
        <v>0</v>
      </c>
      <c r="E10" s="100"/>
      <c r="F10" s="101">
        <f>E10*Тарифы!C5*$C$4</f>
        <v>0</v>
      </c>
      <c r="G10" s="102">
        <f t="shared" ref="G10:H32" si="0">C10+E10</f>
        <v>0</v>
      </c>
      <c r="H10" s="103">
        <f t="shared" si="0"/>
        <v>0</v>
      </c>
      <c r="I10" s="104"/>
      <c r="J10" s="101">
        <f>I10*Тарифы!D5*$C$4</f>
        <v>0</v>
      </c>
      <c r="K10" s="100"/>
      <c r="L10" s="101">
        <f>K10*Тарифы!E5*$C$4</f>
        <v>0</v>
      </c>
      <c r="M10" s="102">
        <f t="shared" ref="M10:N32" si="1">I10+K10</f>
        <v>0</v>
      </c>
      <c r="N10" s="103">
        <f t="shared" si="1"/>
        <v>0</v>
      </c>
      <c r="O10" s="102">
        <f t="shared" ref="O10:P32" si="2">G10+M10</f>
        <v>0</v>
      </c>
      <c r="P10" s="103">
        <f t="shared" si="2"/>
        <v>0</v>
      </c>
      <c r="Q10" s="100"/>
      <c r="R10" s="101">
        <f>Q10*Тарифы!F5*$C$4</f>
        <v>0</v>
      </c>
      <c r="S10" s="100"/>
      <c r="T10" s="101">
        <f>S10*Тарифы!G5*$C$4</f>
        <v>0</v>
      </c>
      <c r="U10" s="105">
        <f t="shared" ref="U10:V32" si="3">Q10+S10</f>
        <v>0</v>
      </c>
      <c r="V10" s="106">
        <f t="shared" si="3"/>
        <v>0</v>
      </c>
      <c r="W10" s="100"/>
      <c r="X10" s="101">
        <f>W10*Тарифы!H5*$C$4</f>
        <v>0</v>
      </c>
      <c r="Y10" s="100"/>
      <c r="Z10" s="101">
        <f>Y10*Тарифы!I5*$C$4</f>
        <v>0</v>
      </c>
      <c r="AA10" s="102">
        <f t="shared" ref="AA10:AB32" si="4">W10+Y10</f>
        <v>0</v>
      </c>
      <c r="AB10" s="103">
        <f t="shared" si="4"/>
        <v>0</v>
      </c>
      <c r="AC10" s="106">
        <f t="shared" ref="AC10:AC32" si="5">P10+V10+AB10</f>
        <v>0</v>
      </c>
    </row>
    <row r="11" spans="1:29">
      <c r="A11" s="96">
        <v>3</v>
      </c>
      <c r="B11" s="97" t="s">
        <v>70</v>
      </c>
      <c r="C11" s="98"/>
      <c r="D11" s="99">
        <f>C11*Тарифы!B6*$C$4</f>
        <v>0</v>
      </c>
      <c r="E11" s="100"/>
      <c r="F11" s="101">
        <f>E11*Тарифы!C6*$C$4</f>
        <v>0</v>
      </c>
      <c r="G11" s="102">
        <f t="shared" si="0"/>
        <v>0</v>
      </c>
      <c r="H11" s="103">
        <f t="shared" si="0"/>
        <v>0</v>
      </c>
      <c r="I11" s="104">
        <v>895</v>
      </c>
      <c r="J11" s="101">
        <f>I11*Тарифы!D6*$C$4</f>
        <v>313310.77049999998</v>
      </c>
      <c r="K11" s="100"/>
      <c r="L11" s="101">
        <f>K11*Тарифы!E6*$C$4</f>
        <v>0</v>
      </c>
      <c r="M11" s="102">
        <f t="shared" si="1"/>
        <v>895</v>
      </c>
      <c r="N11" s="103">
        <f t="shared" si="1"/>
        <v>313310.77049999998</v>
      </c>
      <c r="O11" s="102">
        <f t="shared" si="2"/>
        <v>895</v>
      </c>
      <c r="P11" s="103">
        <f t="shared" si="2"/>
        <v>313310.77049999998</v>
      </c>
      <c r="Q11" s="100"/>
      <c r="R11" s="101">
        <f>Q11*Тарифы!F6*$C$4</f>
        <v>0</v>
      </c>
      <c r="S11" s="100"/>
      <c r="T11" s="101">
        <f>S11*Тарифы!G6*$C$4</f>
        <v>0</v>
      </c>
      <c r="U11" s="105">
        <f t="shared" si="3"/>
        <v>0</v>
      </c>
      <c r="V11" s="106">
        <f t="shared" si="3"/>
        <v>0</v>
      </c>
      <c r="W11" s="100"/>
      <c r="X11" s="101">
        <f>W11*Тарифы!H6*$C$4</f>
        <v>0</v>
      </c>
      <c r="Y11" s="100"/>
      <c r="Z11" s="101">
        <f>Y11*Тарифы!I6*$C$4</f>
        <v>0</v>
      </c>
      <c r="AA11" s="102">
        <f t="shared" si="4"/>
        <v>0</v>
      </c>
      <c r="AB11" s="103">
        <f t="shared" si="4"/>
        <v>0</v>
      </c>
      <c r="AC11" s="106">
        <f t="shared" si="5"/>
        <v>313310.77049999998</v>
      </c>
    </row>
    <row r="12" spans="1:29">
      <c r="A12" s="96">
        <v>4</v>
      </c>
      <c r="B12" s="97" t="s">
        <v>71</v>
      </c>
      <c r="C12" s="98"/>
      <c r="D12" s="99">
        <f>C12*Тарифы!B7*$C$4</f>
        <v>0</v>
      </c>
      <c r="E12" s="100"/>
      <c r="F12" s="101">
        <f>E12*Тарифы!C7*$C$4</f>
        <v>0</v>
      </c>
      <c r="G12" s="102">
        <f t="shared" si="0"/>
        <v>0</v>
      </c>
      <c r="H12" s="103">
        <f t="shared" si="0"/>
        <v>0</v>
      </c>
      <c r="I12" s="104">
        <v>150</v>
      </c>
      <c r="J12" s="101">
        <f>I12*Тарифы!D7*$C$4</f>
        <v>52510.185000000005</v>
      </c>
      <c r="K12" s="100"/>
      <c r="L12" s="101">
        <f>K12*Тарифы!E7*$C$4</f>
        <v>0</v>
      </c>
      <c r="M12" s="102">
        <f t="shared" si="1"/>
        <v>150</v>
      </c>
      <c r="N12" s="103">
        <f t="shared" si="1"/>
        <v>52510.185000000005</v>
      </c>
      <c r="O12" s="102">
        <f t="shared" si="2"/>
        <v>150</v>
      </c>
      <c r="P12" s="103">
        <f t="shared" si="2"/>
        <v>52510.185000000005</v>
      </c>
      <c r="Q12" s="100"/>
      <c r="R12" s="101">
        <f>Q12*Тарифы!F7*$C$4</f>
        <v>0</v>
      </c>
      <c r="S12" s="100"/>
      <c r="T12" s="101">
        <f>S12*Тарифы!G7*$C$4</f>
        <v>0</v>
      </c>
      <c r="U12" s="105">
        <f t="shared" si="3"/>
        <v>0</v>
      </c>
      <c r="V12" s="106">
        <f t="shared" si="3"/>
        <v>0</v>
      </c>
      <c r="W12" s="100"/>
      <c r="X12" s="101">
        <f>W12*Тарифы!H7*$C$4</f>
        <v>0</v>
      </c>
      <c r="Y12" s="100"/>
      <c r="Z12" s="101">
        <f>Y12*Тарифы!I7*$C$4</f>
        <v>0</v>
      </c>
      <c r="AA12" s="102">
        <f t="shared" si="4"/>
        <v>0</v>
      </c>
      <c r="AB12" s="103">
        <f t="shared" si="4"/>
        <v>0</v>
      </c>
      <c r="AC12" s="106">
        <f t="shared" si="5"/>
        <v>52510.185000000005</v>
      </c>
    </row>
    <row r="13" spans="1:29">
      <c r="A13" s="96">
        <v>5</v>
      </c>
      <c r="B13" s="97" t="s">
        <v>72</v>
      </c>
      <c r="C13" s="98"/>
      <c r="D13" s="99">
        <f>C13*Тарифы!B8*$C$4</f>
        <v>0</v>
      </c>
      <c r="E13" s="100"/>
      <c r="F13" s="101">
        <f>E13*Тарифы!C8*$C$4</f>
        <v>0</v>
      </c>
      <c r="G13" s="102">
        <f t="shared" si="0"/>
        <v>0</v>
      </c>
      <c r="H13" s="103">
        <f t="shared" si="0"/>
        <v>0</v>
      </c>
      <c r="I13" s="104">
        <v>150</v>
      </c>
      <c r="J13" s="101">
        <f>I13*Тарифы!D8*$C$4</f>
        <v>52510.185000000005</v>
      </c>
      <c r="K13" s="100"/>
      <c r="L13" s="101">
        <f>K13*Тарифы!E8*$C$4</f>
        <v>0</v>
      </c>
      <c r="M13" s="102">
        <f t="shared" si="1"/>
        <v>150</v>
      </c>
      <c r="N13" s="103">
        <f t="shared" si="1"/>
        <v>52510.185000000005</v>
      </c>
      <c r="O13" s="102">
        <f t="shared" si="2"/>
        <v>150</v>
      </c>
      <c r="P13" s="103">
        <f t="shared" si="2"/>
        <v>52510.185000000005</v>
      </c>
      <c r="Q13" s="100"/>
      <c r="R13" s="101">
        <f>Q13*Тарифы!F8*$C$4</f>
        <v>0</v>
      </c>
      <c r="S13" s="100"/>
      <c r="T13" s="101">
        <f>S13*Тарифы!G8*$C$4</f>
        <v>0</v>
      </c>
      <c r="U13" s="105">
        <f t="shared" si="3"/>
        <v>0</v>
      </c>
      <c r="V13" s="106">
        <f t="shared" si="3"/>
        <v>0</v>
      </c>
      <c r="W13" s="100"/>
      <c r="X13" s="101">
        <f>W13*Тарифы!H8*$C$4</f>
        <v>0</v>
      </c>
      <c r="Y13" s="100"/>
      <c r="Z13" s="101">
        <f>Y13*Тарифы!I8*$C$4</f>
        <v>0</v>
      </c>
      <c r="AA13" s="102">
        <f t="shared" si="4"/>
        <v>0</v>
      </c>
      <c r="AB13" s="103">
        <f t="shared" si="4"/>
        <v>0</v>
      </c>
      <c r="AC13" s="106">
        <f t="shared" si="5"/>
        <v>52510.185000000005</v>
      </c>
    </row>
    <row r="14" spans="1:29">
      <c r="A14" s="96">
        <v>6</v>
      </c>
      <c r="B14" s="97" t="s">
        <v>73</v>
      </c>
      <c r="C14" s="98"/>
      <c r="D14" s="99">
        <f>C14*Тарифы!B9*$C$4</f>
        <v>0</v>
      </c>
      <c r="E14" s="100"/>
      <c r="F14" s="101">
        <f>E14*Тарифы!C9*$C$4</f>
        <v>0</v>
      </c>
      <c r="G14" s="102">
        <f t="shared" si="0"/>
        <v>0</v>
      </c>
      <c r="H14" s="103">
        <f t="shared" si="0"/>
        <v>0</v>
      </c>
      <c r="I14" s="104"/>
      <c r="J14" s="101">
        <f>I14*Тарифы!D9*$C$4</f>
        <v>0</v>
      </c>
      <c r="K14" s="100"/>
      <c r="L14" s="101">
        <f>K14*Тарифы!E9*$C$4</f>
        <v>0</v>
      </c>
      <c r="M14" s="102">
        <f t="shared" si="1"/>
        <v>0</v>
      </c>
      <c r="N14" s="103">
        <f t="shared" si="1"/>
        <v>0</v>
      </c>
      <c r="O14" s="102">
        <f t="shared" si="2"/>
        <v>0</v>
      </c>
      <c r="P14" s="103">
        <f t="shared" si="2"/>
        <v>0</v>
      </c>
      <c r="Q14" s="100"/>
      <c r="R14" s="101">
        <f>Q14*Тарифы!F9*$C$4</f>
        <v>0</v>
      </c>
      <c r="S14" s="100"/>
      <c r="T14" s="101">
        <f>S14*Тарифы!G9*$C$4</f>
        <v>0</v>
      </c>
      <c r="U14" s="105">
        <f t="shared" si="3"/>
        <v>0</v>
      </c>
      <c r="V14" s="106">
        <f t="shared" si="3"/>
        <v>0</v>
      </c>
      <c r="W14" s="100"/>
      <c r="X14" s="101">
        <f>W14*Тарифы!H9*$C$4</f>
        <v>0</v>
      </c>
      <c r="Y14" s="100"/>
      <c r="Z14" s="101">
        <f>Y14*Тарифы!I9*$C$4</f>
        <v>0</v>
      </c>
      <c r="AA14" s="102">
        <f t="shared" si="4"/>
        <v>0</v>
      </c>
      <c r="AB14" s="103">
        <f t="shared" si="4"/>
        <v>0</v>
      </c>
      <c r="AC14" s="106">
        <f t="shared" si="5"/>
        <v>0</v>
      </c>
    </row>
    <row r="15" spans="1:29">
      <c r="A15" s="96">
        <v>7</v>
      </c>
      <c r="B15" s="97" t="s">
        <v>74</v>
      </c>
      <c r="C15" s="98"/>
      <c r="D15" s="99">
        <f>C15*Тарифы!B10*$C$4</f>
        <v>0</v>
      </c>
      <c r="E15" s="100"/>
      <c r="F15" s="101">
        <f>E15*Тарифы!C10*$C$4</f>
        <v>0</v>
      </c>
      <c r="G15" s="102">
        <f t="shared" si="0"/>
        <v>0</v>
      </c>
      <c r="H15" s="103">
        <f t="shared" si="0"/>
        <v>0</v>
      </c>
      <c r="I15" s="104"/>
      <c r="J15" s="101">
        <f>I15*Тарифы!D10*$C$4</f>
        <v>0</v>
      </c>
      <c r="K15" s="100"/>
      <c r="L15" s="101">
        <f>K15*Тарифы!E10*$C$4</f>
        <v>0</v>
      </c>
      <c r="M15" s="102">
        <f t="shared" si="1"/>
        <v>0</v>
      </c>
      <c r="N15" s="103">
        <f t="shared" si="1"/>
        <v>0</v>
      </c>
      <c r="O15" s="102">
        <f t="shared" si="2"/>
        <v>0</v>
      </c>
      <c r="P15" s="103">
        <f t="shared" si="2"/>
        <v>0</v>
      </c>
      <c r="Q15" s="100"/>
      <c r="R15" s="101">
        <f>Q15*Тарифы!F10*$C$4</f>
        <v>0</v>
      </c>
      <c r="S15" s="100"/>
      <c r="T15" s="101">
        <f>S15*Тарифы!G10*$C$4</f>
        <v>0</v>
      </c>
      <c r="U15" s="105">
        <f t="shared" si="3"/>
        <v>0</v>
      </c>
      <c r="V15" s="106">
        <f t="shared" si="3"/>
        <v>0</v>
      </c>
      <c r="W15" s="100"/>
      <c r="X15" s="101">
        <f>W15*Тарифы!H10*$C$4</f>
        <v>0</v>
      </c>
      <c r="Y15" s="100"/>
      <c r="Z15" s="101">
        <f>Y15*Тарифы!I10*$C$4</f>
        <v>0</v>
      </c>
      <c r="AA15" s="102">
        <f t="shared" si="4"/>
        <v>0</v>
      </c>
      <c r="AB15" s="103">
        <f t="shared" si="4"/>
        <v>0</v>
      </c>
      <c r="AC15" s="106">
        <f t="shared" si="5"/>
        <v>0</v>
      </c>
    </row>
    <row r="16" spans="1:29">
      <c r="A16" s="96"/>
      <c r="B16" s="97"/>
      <c r="C16" s="98"/>
      <c r="D16" s="99"/>
      <c r="E16" s="100"/>
      <c r="F16" s="101"/>
      <c r="G16" s="102"/>
      <c r="H16" s="103"/>
      <c r="I16" s="104"/>
      <c r="J16" s="101"/>
      <c r="K16" s="100"/>
      <c r="L16" s="101"/>
      <c r="M16" s="102"/>
      <c r="N16" s="103"/>
      <c r="O16" s="102"/>
      <c r="P16" s="103"/>
      <c r="Q16" s="100"/>
      <c r="R16" s="101"/>
      <c r="S16" s="100"/>
      <c r="T16" s="101"/>
      <c r="U16" s="105"/>
      <c r="V16" s="106"/>
      <c r="W16" s="100"/>
      <c r="X16" s="101"/>
      <c r="Y16" s="100"/>
      <c r="Z16" s="101"/>
      <c r="AA16" s="102"/>
      <c r="AB16" s="103"/>
      <c r="AC16" s="106"/>
    </row>
    <row r="17" spans="1:29" ht="31.5">
      <c r="A17" s="96">
        <v>9</v>
      </c>
      <c r="B17" s="97" t="s">
        <v>76</v>
      </c>
      <c r="C17" s="98"/>
      <c r="D17" s="99">
        <f>C17*Тарифы!B12*$C$4</f>
        <v>0</v>
      </c>
      <c r="E17" s="100"/>
      <c r="F17" s="101">
        <f>E17*Тарифы!C12*$C$4</f>
        <v>0</v>
      </c>
      <c r="G17" s="102">
        <f t="shared" si="0"/>
        <v>0</v>
      </c>
      <c r="H17" s="103">
        <f t="shared" si="0"/>
        <v>0</v>
      </c>
      <c r="I17" s="104"/>
      <c r="J17" s="101">
        <f>I17*Тарифы!D12*$C$4</f>
        <v>0</v>
      </c>
      <c r="K17" s="100"/>
      <c r="L17" s="101">
        <f>K17*Тарифы!E12*$C$4</f>
        <v>0</v>
      </c>
      <c r="M17" s="102">
        <f t="shared" si="1"/>
        <v>0</v>
      </c>
      <c r="N17" s="103">
        <f t="shared" si="1"/>
        <v>0</v>
      </c>
      <c r="O17" s="102">
        <f t="shared" si="2"/>
        <v>0</v>
      </c>
      <c r="P17" s="103">
        <f t="shared" si="2"/>
        <v>0</v>
      </c>
      <c r="Q17" s="100"/>
      <c r="R17" s="101">
        <f>Q17*Тарифы!F12*$C$4</f>
        <v>0</v>
      </c>
      <c r="S17" s="100"/>
      <c r="T17" s="101">
        <f>S17*Тарифы!G12*$C$4</f>
        <v>0</v>
      </c>
      <c r="U17" s="105">
        <f t="shared" si="3"/>
        <v>0</v>
      </c>
      <c r="V17" s="106">
        <f t="shared" si="3"/>
        <v>0</v>
      </c>
      <c r="W17" s="100"/>
      <c r="X17" s="101">
        <f>W17*Тарифы!H12*$C$4</f>
        <v>0</v>
      </c>
      <c r="Y17" s="100"/>
      <c r="Z17" s="101">
        <f>Y17*Тарифы!I12*$C$4</f>
        <v>0</v>
      </c>
      <c r="AA17" s="102">
        <f t="shared" si="4"/>
        <v>0</v>
      </c>
      <c r="AB17" s="103">
        <f t="shared" si="4"/>
        <v>0</v>
      </c>
      <c r="AC17" s="106">
        <f t="shared" si="5"/>
        <v>0</v>
      </c>
    </row>
    <row r="18" spans="1:29">
      <c r="A18" s="96">
        <v>10</v>
      </c>
      <c r="B18" s="97" t="s">
        <v>77</v>
      </c>
      <c r="C18" s="98"/>
      <c r="D18" s="99">
        <f>C18*Тарифы!B13*$C$4</f>
        <v>0</v>
      </c>
      <c r="E18" s="100"/>
      <c r="F18" s="101">
        <f>E18*Тарифы!C13*$C$4</f>
        <v>0</v>
      </c>
      <c r="G18" s="102">
        <f t="shared" si="0"/>
        <v>0</v>
      </c>
      <c r="H18" s="103">
        <f t="shared" si="0"/>
        <v>0</v>
      </c>
      <c r="I18" s="104"/>
      <c r="J18" s="101">
        <f>I18*Тарифы!D13*$C$4</f>
        <v>0</v>
      </c>
      <c r="K18" s="100"/>
      <c r="L18" s="101">
        <f>K18*Тарифы!E13*$C$4</f>
        <v>0</v>
      </c>
      <c r="M18" s="102">
        <f t="shared" si="1"/>
        <v>0</v>
      </c>
      <c r="N18" s="103">
        <f t="shared" si="1"/>
        <v>0</v>
      </c>
      <c r="O18" s="102">
        <f t="shared" si="2"/>
        <v>0</v>
      </c>
      <c r="P18" s="103">
        <f t="shared" si="2"/>
        <v>0</v>
      </c>
      <c r="Q18" s="100"/>
      <c r="R18" s="101">
        <f>Q18*Тарифы!F13*$C$4</f>
        <v>0</v>
      </c>
      <c r="S18" s="100"/>
      <c r="T18" s="101">
        <f>S18*Тарифы!G13*$C$4</f>
        <v>0</v>
      </c>
      <c r="U18" s="105">
        <f t="shared" si="3"/>
        <v>0</v>
      </c>
      <c r="V18" s="106">
        <f t="shared" si="3"/>
        <v>0</v>
      </c>
      <c r="W18" s="100"/>
      <c r="X18" s="101">
        <f>W18*Тарифы!H13*$C$4</f>
        <v>0</v>
      </c>
      <c r="Y18" s="100"/>
      <c r="Z18" s="101">
        <f>Y18*Тарифы!I13*$C$4</f>
        <v>0</v>
      </c>
      <c r="AA18" s="102">
        <f t="shared" si="4"/>
        <v>0</v>
      </c>
      <c r="AB18" s="103">
        <f t="shared" si="4"/>
        <v>0</v>
      </c>
      <c r="AC18" s="106">
        <f t="shared" si="5"/>
        <v>0</v>
      </c>
    </row>
    <row r="19" spans="1:29" ht="31.5">
      <c r="A19" s="96">
        <v>11</v>
      </c>
      <c r="B19" s="97" t="s">
        <v>78</v>
      </c>
      <c r="C19" s="98"/>
      <c r="D19" s="99">
        <f>C19*Тарифы!B14*$C$4</f>
        <v>0</v>
      </c>
      <c r="E19" s="100"/>
      <c r="F19" s="101">
        <f>E19*Тарифы!C14*$C$4</f>
        <v>0</v>
      </c>
      <c r="G19" s="102">
        <f t="shared" si="0"/>
        <v>0</v>
      </c>
      <c r="H19" s="103">
        <f t="shared" si="0"/>
        <v>0</v>
      </c>
      <c r="I19" s="104">
        <v>45</v>
      </c>
      <c r="J19" s="101">
        <f>I19*Тарифы!D14*$C$4</f>
        <v>23583.105</v>
      </c>
      <c r="K19" s="100"/>
      <c r="L19" s="101">
        <f>K19*Тарифы!E14*$C$4</f>
        <v>0</v>
      </c>
      <c r="M19" s="102">
        <f t="shared" si="1"/>
        <v>45</v>
      </c>
      <c r="N19" s="103">
        <f t="shared" si="1"/>
        <v>23583.105</v>
      </c>
      <c r="O19" s="102">
        <f t="shared" si="2"/>
        <v>45</v>
      </c>
      <c r="P19" s="103">
        <f t="shared" si="2"/>
        <v>23583.105</v>
      </c>
      <c r="Q19" s="100"/>
      <c r="R19" s="101">
        <f>Q19*Тарифы!F14*$C$4</f>
        <v>0</v>
      </c>
      <c r="S19" s="100"/>
      <c r="T19" s="101">
        <f>S19*Тарифы!G14*$C$4</f>
        <v>0</v>
      </c>
      <c r="U19" s="105">
        <f t="shared" si="3"/>
        <v>0</v>
      </c>
      <c r="V19" s="106">
        <f t="shared" si="3"/>
        <v>0</v>
      </c>
      <c r="W19" s="100"/>
      <c r="X19" s="101">
        <f>W19*Тарифы!H14*$C$4</f>
        <v>0</v>
      </c>
      <c r="Y19" s="100"/>
      <c r="Z19" s="101">
        <f>Y19*Тарифы!I14*$C$4</f>
        <v>0</v>
      </c>
      <c r="AA19" s="102">
        <f t="shared" si="4"/>
        <v>0</v>
      </c>
      <c r="AB19" s="103">
        <f t="shared" si="4"/>
        <v>0</v>
      </c>
      <c r="AC19" s="106">
        <f t="shared" si="5"/>
        <v>23583.105</v>
      </c>
    </row>
    <row r="20" spans="1:29">
      <c r="A20" s="96">
        <v>12</v>
      </c>
      <c r="B20" s="97" t="s">
        <v>79</v>
      </c>
      <c r="C20" s="98"/>
      <c r="D20" s="99">
        <f>C20*Тарифы!B15*$C$4</f>
        <v>0</v>
      </c>
      <c r="E20" s="100"/>
      <c r="F20" s="101">
        <f>E20*Тарифы!C15*$C$4</f>
        <v>0</v>
      </c>
      <c r="G20" s="102">
        <f t="shared" si="0"/>
        <v>0</v>
      </c>
      <c r="H20" s="103">
        <f t="shared" si="0"/>
        <v>0</v>
      </c>
      <c r="I20" s="104">
        <v>60</v>
      </c>
      <c r="J20" s="101">
        <f>I20*Тарифы!D15*$C$4</f>
        <v>22361.43</v>
      </c>
      <c r="K20" s="100"/>
      <c r="L20" s="101">
        <f>K20*Тарифы!E15*$C$4</f>
        <v>0</v>
      </c>
      <c r="M20" s="102">
        <f t="shared" si="1"/>
        <v>60</v>
      </c>
      <c r="N20" s="103">
        <f t="shared" si="1"/>
        <v>22361.43</v>
      </c>
      <c r="O20" s="102">
        <f t="shared" si="2"/>
        <v>60</v>
      </c>
      <c r="P20" s="103">
        <f t="shared" si="2"/>
        <v>22361.43</v>
      </c>
      <c r="Q20" s="100"/>
      <c r="R20" s="101">
        <f>Q20*Тарифы!F15*$C$4</f>
        <v>0</v>
      </c>
      <c r="S20" s="100"/>
      <c r="T20" s="101">
        <f>S20*Тарифы!G15*$C$4</f>
        <v>0</v>
      </c>
      <c r="U20" s="105">
        <f t="shared" si="3"/>
        <v>0</v>
      </c>
      <c r="V20" s="106">
        <f t="shared" si="3"/>
        <v>0</v>
      </c>
      <c r="W20" s="100"/>
      <c r="X20" s="101">
        <f>W20*Тарифы!H15*$C$4</f>
        <v>0</v>
      </c>
      <c r="Y20" s="100"/>
      <c r="Z20" s="101">
        <f>Y20*Тарифы!I15*$C$4</f>
        <v>0</v>
      </c>
      <c r="AA20" s="102">
        <f t="shared" si="4"/>
        <v>0</v>
      </c>
      <c r="AB20" s="103">
        <f t="shared" si="4"/>
        <v>0</v>
      </c>
      <c r="AC20" s="106">
        <f t="shared" si="5"/>
        <v>22361.43</v>
      </c>
    </row>
    <row r="21" spans="1:29" ht="31.5">
      <c r="A21" s="96">
        <v>13</v>
      </c>
      <c r="B21" s="97" t="s">
        <v>80</v>
      </c>
      <c r="C21" s="98"/>
      <c r="D21" s="99">
        <f>C21*Тарифы!B16*$C$4</f>
        <v>0</v>
      </c>
      <c r="E21" s="100"/>
      <c r="F21" s="101">
        <f>E21*Тарифы!C16*$C$4</f>
        <v>0</v>
      </c>
      <c r="G21" s="102">
        <f t="shared" si="0"/>
        <v>0</v>
      </c>
      <c r="H21" s="103">
        <f t="shared" si="0"/>
        <v>0</v>
      </c>
      <c r="I21" s="104"/>
      <c r="J21" s="101">
        <f>I21*Тарифы!D16*$C$4</f>
        <v>0</v>
      </c>
      <c r="K21" s="100"/>
      <c r="L21" s="101">
        <f>K21*Тарифы!E16*$C$4</f>
        <v>0</v>
      </c>
      <c r="M21" s="102">
        <f t="shared" si="1"/>
        <v>0</v>
      </c>
      <c r="N21" s="103">
        <f t="shared" si="1"/>
        <v>0</v>
      </c>
      <c r="O21" s="102">
        <f t="shared" si="2"/>
        <v>0</v>
      </c>
      <c r="P21" s="103">
        <f t="shared" si="2"/>
        <v>0</v>
      </c>
      <c r="Q21" s="100"/>
      <c r="R21" s="101">
        <f>Q21*Тарифы!F16*$C$4</f>
        <v>0</v>
      </c>
      <c r="S21" s="100"/>
      <c r="T21" s="101">
        <f>S21*Тарифы!G16*$C$4</f>
        <v>0</v>
      </c>
      <c r="U21" s="105">
        <f t="shared" si="3"/>
        <v>0</v>
      </c>
      <c r="V21" s="106">
        <f t="shared" si="3"/>
        <v>0</v>
      </c>
      <c r="W21" s="100"/>
      <c r="X21" s="101">
        <f>W21*Тарифы!H16*$C$4</f>
        <v>0</v>
      </c>
      <c r="Y21" s="100"/>
      <c r="Z21" s="101">
        <f>Y21*Тарифы!I16*$C$4</f>
        <v>0</v>
      </c>
      <c r="AA21" s="102">
        <f t="shared" si="4"/>
        <v>0</v>
      </c>
      <c r="AB21" s="103">
        <f t="shared" si="4"/>
        <v>0</v>
      </c>
      <c r="AC21" s="106">
        <f t="shared" si="5"/>
        <v>0</v>
      </c>
    </row>
    <row r="22" spans="1:29">
      <c r="A22" s="96">
        <v>14</v>
      </c>
      <c r="B22" s="97" t="s">
        <v>81</v>
      </c>
      <c r="C22" s="98"/>
      <c r="D22" s="99">
        <f>C22*Тарифы!B17*$C$4</f>
        <v>0</v>
      </c>
      <c r="E22" s="100"/>
      <c r="F22" s="101">
        <f>E22*Тарифы!C17*$C$4</f>
        <v>0</v>
      </c>
      <c r="G22" s="102">
        <f t="shared" si="0"/>
        <v>0</v>
      </c>
      <c r="H22" s="103">
        <f t="shared" si="0"/>
        <v>0</v>
      </c>
      <c r="I22" s="104"/>
      <c r="J22" s="101">
        <f>I22*Тарифы!D17*$C$4</f>
        <v>0</v>
      </c>
      <c r="K22" s="100"/>
      <c r="L22" s="101">
        <f>K22*Тарифы!E17*$C$4</f>
        <v>0</v>
      </c>
      <c r="M22" s="102">
        <f t="shared" si="1"/>
        <v>0</v>
      </c>
      <c r="N22" s="103">
        <f t="shared" si="1"/>
        <v>0</v>
      </c>
      <c r="O22" s="102">
        <f t="shared" si="2"/>
        <v>0</v>
      </c>
      <c r="P22" s="103">
        <f t="shared" si="2"/>
        <v>0</v>
      </c>
      <c r="Q22" s="100"/>
      <c r="R22" s="101">
        <f>Q22*Тарифы!F17*$C$4</f>
        <v>0</v>
      </c>
      <c r="S22" s="100"/>
      <c r="T22" s="101">
        <f>S22*Тарифы!G17*$C$4</f>
        <v>0</v>
      </c>
      <c r="U22" s="105">
        <f t="shared" si="3"/>
        <v>0</v>
      </c>
      <c r="V22" s="106">
        <f t="shared" si="3"/>
        <v>0</v>
      </c>
      <c r="W22" s="100"/>
      <c r="X22" s="101">
        <f>W22*Тарифы!H17*$C$4</f>
        <v>0</v>
      </c>
      <c r="Y22" s="100"/>
      <c r="Z22" s="101">
        <f>Y22*Тарифы!I17*$C$4</f>
        <v>0</v>
      </c>
      <c r="AA22" s="102">
        <f t="shared" si="4"/>
        <v>0</v>
      </c>
      <c r="AB22" s="103">
        <f t="shared" si="4"/>
        <v>0</v>
      </c>
      <c r="AC22" s="106">
        <f t="shared" si="5"/>
        <v>0</v>
      </c>
    </row>
    <row r="23" spans="1:29" ht="31.5">
      <c r="A23" s="96">
        <v>15</v>
      </c>
      <c r="B23" s="97" t="s">
        <v>82</v>
      </c>
      <c r="C23" s="98"/>
      <c r="D23" s="99">
        <f>C23*Тарифы!B18*$C$4</f>
        <v>0</v>
      </c>
      <c r="E23" s="100"/>
      <c r="F23" s="101">
        <f>E23*Тарифы!C18*$C$4</f>
        <v>0</v>
      </c>
      <c r="G23" s="102">
        <f t="shared" si="0"/>
        <v>0</v>
      </c>
      <c r="H23" s="103">
        <f t="shared" si="0"/>
        <v>0</v>
      </c>
      <c r="I23" s="104"/>
      <c r="J23" s="101">
        <f>I23*Тарифы!D18*$C$4</f>
        <v>0</v>
      </c>
      <c r="K23" s="100"/>
      <c r="L23" s="101">
        <f>K23*Тарифы!E18*$C$4</f>
        <v>0</v>
      </c>
      <c r="M23" s="102">
        <f t="shared" si="1"/>
        <v>0</v>
      </c>
      <c r="N23" s="103">
        <f t="shared" si="1"/>
        <v>0</v>
      </c>
      <c r="O23" s="102">
        <f t="shared" si="2"/>
        <v>0</v>
      </c>
      <c r="P23" s="103">
        <f t="shared" si="2"/>
        <v>0</v>
      </c>
      <c r="Q23" s="100"/>
      <c r="R23" s="101">
        <f>Q23*Тарифы!F18*$C$4</f>
        <v>0</v>
      </c>
      <c r="S23" s="100"/>
      <c r="T23" s="101">
        <f>S23*Тарифы!G18*$C$4</f>
        <v>0</v>
      </c>
      <c r="U23" s="105">
        <f t="shared" si="3"/>
        <v>0</v>
      </c>
      <c r="V23" s="106">
        <f t="shared" si="3"/>
        <v>0</v>
      </c>
      <c r="W23" s="100"/>
      <c r="X23" s="101">
        <f>W23*Тарифы!H18*$C$4</f>
        <v>0</v>
      </c>
      <c r="Y23" s="100"/>
      <c r="Z23" s="101">
        <f>Y23*Тарифы!I18*$C$4</f>
        <v>0</v>
      </c>
      <c r="AA23" s="102">
        <f t="shared" si="4"/>
        <v>0</v>
      </c>
      <c r="AB23" s="103">
        <f t="shared" si="4"/>
        <v>0</v>
      </c>
      <c r="AC23" s="106">
        <f t="shared" si="5"/>
        <v>0</v>
      </c>
    </row>
    <row r="24" spans="1:29">
      <c r="A24" s="96">
        <v>16</v>
      </c>
      <c r="B24" s="97" t="s">
        <v>83</v>
      </c>
      <c r="C24" s="98"/>
      <c r="D24" s="99">
        <f>C24*Тарифы!B19*$C$4</f>
        <v>0</v>
      </c>
      <c r="E24" s="100"/>
      <c r="F24" s="101">
        <f>E24*Тарифы!C19*$C$4</f>
        <v>0</v>
      </c>
      <c r="G24" s="102">
        <f t="shared" si="0"/>
        <v>0</v>
      </c>
      <c r="H24" s="103">
        <f t="shared" si="0"/>
        <v>0</v>
      </c>
      <c r="I24" s="104">
        <v>125</v>
      </c>
      <c r="J24" s="101">
        <f>I24*Тарифы!D19*$C$4</f>
        <v>46586.3125</v>
      </c>
      <c r="K24" s="100"/>
      <c r="L24" s="101">
        <f>K24*Тарифы!E19*$C$4</f>
        <v>0</v>
      </c>
      <c r="M24" s="102">
        <f t="shared" si="1"/>
        <v>125</v>
      </c>
      <c r="N24" s="103">
        <f t="shared" si="1"/>
        <v>46586.3125</v>
      </c>
      <c r="O24" s="102">
        <f t="shared" si="2"/>
        <v>125</v>
      </c>
      <c r="P24" s="103">
        <f t="shared" si="2"/>
        <v>46586.3125</v>
      </c>
      <c r="Q24" s="100"/>
      <c r="R24" s="101">
        <f>Q24*Тарифы!F19*$C$4</f>
        <v>0</v>
      </c>
      <c r="S24" s="100"/>
      <c r="T24" s="101">
        <f>S24*Тарифы!G19*$C$4</f>
        <v>0</v>
      </c>
      <c r="U24" s="105">
        <f t="shared" si="3"/>
        <v>0</v>
      </c>
      <c r="V24" s="106">
        <f t="shared" si="3"/>
        <v>0</v>
      </c>
      <c r="W24" s="100"/>
      <c r="X24" s="101">
        <f>W24*Тарифы!H19*$C$4</f>
        <v>0</v>
      </c>
      <c r="Y24" s="100"/>
      <c r="Z24" s="101">
        <f>Y24*Тарифы!I19*$C$4</f>
        <v>0</v>
      </c>
      <c r="AA24" s="102">
        <f t="shared" si="4"/>
        <v>0</v>
      </c>
      <c r="AB24" s="103">
        <f t="shared" si="4"/>
        <v>0</v>
      </c>
      <c r="AC24" s="106">
        <f t="shared" si="5"/>
        <v>46586.3125</v>
      </c>
    </row>
    <row r="25" spans="1:29">
      <c r="A25" s="96">
        <v>17</v>
      </c>
      <c r="B25" s="97" t="s">
        <v>84</v>
      </c>
      <c r="C25" s="98"/>
      <c r="D25" s="99">
        <f>C25*Тарифы!B20*$C$4</f>
        <v>0</v>
      </c>
      <c r="E25" s="100"/>
      <c r="F25" s="101">
        <f>E25*Тарифы!C20*$C$4</f>
        <v>0</v>
      </c>
      <c r="G25" s="102">
        <f t="shared" si="0"/>
        <v>0</v>
      </c>
      <c r="H25" s="103">
        <f t="shared" si="0"/>
        <v>0</v>
      </c>
      <c r="I25" s="104"/>
      <c r="J25" s="101">
        <f>I25*Тарифы!D20*$C$4</f>
        <v>0</v>
      </c>
      <c r="K25" s="100"/>
      <c r="L25" s="101">
        <f>K25*Тарифы!E20*$C$4</f>
        <v>0</v>
      </c>
      <c r="M25" s="102">
        <f t="shared" si="1"/>
        <v>0</v>
      </c>
      <c r="N25" s="103">
        <f t="shared" si="1"/>
        <v>0</v>
      </c>
      <c r="O25" s="102">
        <f t="shared" si="2"/>
        <v>0</v>
      </c>
      <c r="P25" s="103">
        <f t="shared" si="2"/>
        <v>0</v>
      </c>
      <c r="Q25" s="100"/>
      <c r="R25" s="101">
        <f>Q25*Тарифы!F20*$C$4</f>
        <v>0</v>
      </c>
      <c r="S25" s="100"/>
      <c r="T25" s="101">
        <f>S25*Тарифы!G20*$C$4</f>
        <v>0</v>
      </c>
      <c r="U25" s="105">
        <f t="shared" si="3"/>
        <v>0</v>
      </c>
      <c r="V25" s="106">
        <f t="shared" si="3"/>
        <v>0</v>
      </c>
      <c r="W25" s="100"/>
      <c r="X25" s="101">
        <f>W25*Тарифы!H20*$C$4</f>
        <v>0</v>
      </c>
      <c r="Y25" s="100"/>
      <c r="Z25" s="101">
        <f>Y25*Тарифы!I20*$C$4</f>
        <v>0</v>
      </c>
      <c r="AA25" s="102">
        <f t="shared" si="4"/>
        <v>0</v>
      </c>
      <c r="AB25" s="103">
        <f t="shared" si="4"/>
        <v>0</v>
      </c>
      <c r="AC25" s="106">
        <f t="shared" si="5"/>
        <v>0</v>
      </c>
    </row>
    <row r="26" spans="1:29">
      <c r="A26" s="96">
        <v>18</v>
      </c>
      <c r="B26" s="97" t="s">
        <v>85</v>
      </c>
      <c r="C26" s="98"/>
      <c r="D26" s="99">
        <f>C26*Тарифы!B21*$C$4</f>
        <v>0</v>
      </c>
      <c r="E26" s="100"/>
      <c r="F26" s="101">
        <f>E26*Тарифы!C21*$C$4</f>
        <v>0</v>
      </c>
      <c r="G26" s="102">
        <f t="shared" si="0"/>
        <v>0</v>
      </c>
      <c r="H26" s="103">
        <f t="shared" si="0"/>
        <v>0</v>
      </c>
      <c r="I26" s="104"/>
      <c r="J26" s="101">
        <f>I26*Тарифы!D21*$C$4</f>
        <v>0</v>
      </c>
      <c r="K26" s="100"/>
      <c r="L26" s="101">
        <f>K26*Тарифы!E21*$C$4</f>
        <v>0</v>
      </c>
      <c r="M26" s="102">
        <f t="shared" si="1"/>
        <v>0</v>
      </c>
      <c r="N26" s="103">
        <f t="shared" si="1"/>
        <v>0</v>
      </c>
      <c r="O26" s="102">
        <f t="shared" si="2"/>
        <v>0</v>
      </c>
      <c r="P26" s="103">
        <f t="shared" si="2"/>
        <v>0</v>
      </c>
      <c r="Q26" s="100"/>
      <c r="R26" s="101">
        <f>Q26*Тарифы!F21*$C$4</f>
        <v>0</v>
      </c>
      <c r="S26" s="100"/>
      <c r="T26" s="101">
        <f>S26*Тарифы!G21*$C$4</f>
        <v>0</v>
      </c>
      <c r="U26" s="105">
        <f t="shared" si="3"/>
        <v>0</v>
      </c>
      <c r="V26" s="106">
        <f t="shared" si="3"/>
        <v>0</v>
      </c>
      <c r="W26" s="100"/>
      <c r="X26" s="101">
        <f>W26*Тарифы!H21*$C$4</f>
        <v>0</v>
      </c>
      <c r="Y26" s="100"/>
      <c r="Z26" s="101">
        <f>Y26*Тарифы!I21*$C$4</f>
        <v>0</v>
      </c>
      <c r="AA26" s="102">
        <f t="shared" si="4"/>
        <v>0</v>
      </c>
      <c r="AB26" s="103">
        <f t="shared" si="4"/>
        <v>0</v>
      </c>
      <c r="AC26" s="106">
        <f t="shared" si="5"/>
        <v>0</v>
      </c>
    </row>
    <row r="27" spans="1:29" ht="31.5">
      <c r="A27" s="96">
        <v>19</v>
      </c>
      <c r="B27" s="97" t="s">
        <v>86</v>
      </c>
      <c r="C27" s="98"/>
      <c r="D27" s="99">
        <f>C27*Тарифы!B22*$C$4</f>
        <v>0</v>
      </c>
      <c r="E27" s="100"/>
      <c r="F27" s="101">
        <f>E27*Тарифы!C22*$C$4</f>
        <v>0</v>
      </c>
      <c r="G27" s="102">
        <f t="shared" si="0"/>
        <v>0</v>
      </c>
      <c r="H27" s="103">
        <f t="shared" si="0"/>
        <v>0</v>
      </c>
      <c r="I27" s="104">
        <v>35</v>
      </c>
      <c r="J27" s="101">
        <f>I27*Тарифы!D22*$C$4</f>
        <v>17187.852500000001</v>
      </c>
      <c r="K27" s="100"/>
      <c r="L27" s="101">
        <f>K27*Тарифы!E22*$C$4</f>
        <v>0</v>
      </c>
      <c r="M27" s="102">
        <f t="shared" si="1"/>
        <v>35</v>
      </c>
      <c r="N27" s="103">
        <f t="shared" si="1"/>
        <v>17187.852500000001</v>
      </c>
      <c r="O27" s="102">
        <f t="shared" si="2"/>
        <v>35</v>
      </c>
      <c r="P27" s="103">
        <f t="shared" si="2"/>
        <v>17187.852500000001</v>
      </c>
      <c r="Q27" s="100"/>
      <c r="R27" s="101">
        <f>Q27*Тарифы!F22*$C$4</f>
        <v>0</v>
      </c>
      <c r="S27" s="100"/>
      <c r="T27" s="101">
        <f>S27*Тарифы!G22*$C$4</f>
        <v>0</v>
      </c>
      <c r="U27" s="105">
        <f t="shared" si="3"/>
        <v>0</v>
      </c>
      <c r="V27" s="106">
        <f t="shared" si="3"/>
        <v>0</v>
      </c>
      <c r="W27" s="100"/>
      <c r="X27" s="101">
        <f>W27*Тарифы!H22*$C$4</f>
        <v>0</v>
      </c>
      <c r="Y27" s="100"/>
      <c r="Z27" s="101">
        <f>Y27*Тарифы!I22*$C$4</f>
        <v>0</v>
      </c>
      <c r="AA27" s="102">
        <f t="shared" si="4"/>
        <v>0</v>
      </c>
      <c r="AB27" s="103">
        <f t="shared" si="4"/>
        <v>0</v>
      </c>
      <c r="AC27" s="106">
        <f t="shared" si="5"/>
        <v>17187.852500000001</v>
      </c>
    </row>
    <row r="28" spans="1:29" ht="31.5">
      <c r="A28" s="96">
        <v>20</v>
      </c>
      <c r="B28" s="97" t="s">
        <v>87</v>
      </c>
      <c r="C28" s="100"/>
      <c r="D28" s="99">
        <f>C28*Тарифы!B23*$C$4</f>
        <v>0</v>
      </c>
      <c r="E28" s="100"/>
      <c r="F28" s="101">
        <f>E28*Тарифы!C23*$C$4</f>
        <v>0</v>
      </c>
      <c r="G28" s="102">
        <f t="shared" si="0"/>
        <v>0</v>
      </c>
      <c r="H28" s="103">
        <f t="shared" si="0"/>
        <v>0</v>
      </c>
      <c r="I28" s="107">
        <v>160</v>
      </c>
      <c r="J28" s="101">
        <f>I28*Тарифы!D23*$C$4</f>
        <v>46018.336000000003</v>
      </c>
      <c r="K28" s="100"/>
      <c r="L28" s="101">
        <f>K28*Тарифы!E23*$C$4</f>
        <v>0</v>
      </c>
      <c r="M28" s="102">
        <f t="shared" si="1"/>
        <v>160</v>
      </c>
      <c r="N28" s="103">
        <f t="shared" si="1"/>
        <v>46018.336000000003</v>
      </c>
      <c r="O28" s="102">
        <f t="shared" si="2"/>
        <v>160</v>
      </c>
      <c r="P28" s="103">
        <f t="shared" si="2"/>
        <v>46018.336000000003</v>
      </c>
      <c r="Q28" s="100"/>
      <c r="R28" s="101">
        <f>Q28*Тарифы!F23*$C$4</f>
        <v>0</v>
      </c>
      <c r="S28" s="100"/>
      <c r="T28" s="101">
        <f>S28*Тарифы!G23*$C$4</f>
        <v>0</v>
      </c>
      <c r="U28" s="105">
        <f t="shared" si="3"/>
        <v>0</v>
      </c>
      <c r="V28" s="106">
        <f t="shared" si="3"/>
        <v>0</v>
      </c>
      <c r="W28" s="100"/>
      <c r="X28" s="101">
        <f>W28*Тарифы!H23*$C$4</f>
        <v>0</v>
      </c>
      <c r="Y28" s="100"/>
      <c r="Z28" s="101">
        <f>Y28*Тарифы!I23*$C$4</f>
        <v>0</v>
      </c>
      <c r="AA28" s="102">
        <f t="shared" si="4"/>
        <v>0</v>
      </c>
      <c r="AB28" s="103">
        <f t="shared" si="4"/>
        <v>0</v>
      </c>
      <c r="AC28" s="106">
        <f t="shared" si="5"/>
        <v>46018.336000000003</v>
      </c>
    </row>
    <row r="29" spans="1:29">
      <c r="A29" s="96">
        <v>21</v>
      </c>
      <c r="B29" s="97" t="s">
        <v>88</v>
      </c>
      <c r="C29" s="100"/>
      <c r="D29" s="99">
        <f>C29*Тарифы!B24*$C$4</f>
        <v>0</v>
      </c>
      <c r="E29" s="100"/>
      <c r="F29" s="101">
        <f>E29*Тарифы!C24*$C$4</f>
        <v>0</v>
      </c>
      <c r="G29" s="102">
        <f t="shared" si="0"/>
        <v>0</v>
      </c>
      <c r="H29" s="103">
        <f t="shared" si="0"/>
        <v>0</v>
      </c>
      <c r="I29" s="107">
        <v>75</v>
      </c>
      <c r="J29" s="101">
        <f>I29*Тарифы!D24*$C$4</f>
        <v>17209.237499999999</v>
      </c>
      <c r="K29" s="100"/>
      <c r="L29" s="101">
        <f>K29*Тарифы!E24*$C$4</f>
        <v>0</v>
      </c>
      <c r="M29" s="102">
        <f t="shared" si="1"/>
        <v>75</v>
      </c>
      <c r="N29" s="103">
        <f t="shared" si="1"/>
        <v>17209.237499999999</v>
      </c>
      <c r="O29" s="102">
        <f t="shared" si="2"/>
        <v>75</v>
      </c>
      <c r="P29" s="103">
        <f t="shared" si="2"/>
        <v>17209.237499999999</v>
      </c>
      <c r="Q29" s="100"/>
      <c r="R29" s="101">
        <f>Q29*Тарифы!F24*$C$4</f>
        <v>0</v>
      </c>
      <c r="S29" s="100"/>
      <c r="T29" s="101">
        <f>S29*Тарифы!G24*$C$4</f>
        <v>0</v>
      </c>
      <c r="U29" s="105">
        <f t="shared" si="3"/>
        <v>0</v>
      </c>
      <c r="V29" s="106">
        <f t="shared" si="3"/>
        <v>0</v>
      </c>
      <c r="W29" s="100"/>
      <c r="X29" s="101">
        <f>W29*Тарифы!H24*$C$4</f>
        <v>0</v>
      </c>
      <c r="Y29" s="100"/>
      <c r="Z29" s="101">
        <f>Y29*Тарифы!I24*$C$4</f>
        <v>0</v>
      </c>
      <c r="AA29" s="102">
        <f t="shared" si="4"/>
        <v>0</v>
      </c>
      <c r="AB29" s="103">
        <f t="shared" si="4"/>
        <v>0</v>
      </c>
      <c r="AC29" s="106">
        <f t="shared" si="5"/>
        <v>17209.237499999999</v>
      </c>
    </row>
    <row r="30" spans="1:29">
      <c r="A30" s="96">
        <v>22</v>
      </c>
      <c r="B30" s="97" t="s">
        <v>89</v>
      </c>
      <c r="C30" s="100"/>
      <c r="D30" s="99">
        <f>C30*Тарифы!B25*$C$4</f>
        <v>0</v>
      </c>
      <c r="E30" s="100"/>
      <c r="F30" s="101">
        <f>E30*Тарифы!C25*$C$4</f>
        <v>0</v>
      </c>
      <c r="G30" s="102">
        <f t="shared" si="0"/>
        <v>0</v>
      </c>
      <c r="H30" s="103">
        <f t="shared" si="0"/>
        <v>0</v>
      </c>
      <c r="I30" s="100"/>
      <c r="J30" s="101">
        <f>I30*Тарифы!D25*$C$4</f>
        <v>0</v>
      </c>
      <c r="K30" s="100"/>
      <c r="L30" s="101">
        <f>K30*Тарифы!E25*$C$4</f>
        <v>0</v>
      </c>
      <c r="M30" s="102">
        <f t="shared" si="1"/>
        <v>0</v>
      </c>
      <c r="N30" s="103">
        <f t="shared" si="1"/>
        <v>0</v>
      </c>
      <c r="O30" s="102">
        <f t="shared" si="2"/>
        <v>0</v>
      </c>
      <c r="P30" s="103">
        <f t="shared" si="2"/>
        <v>0</v>
      </c>
      <c r="Q30" s="100"/>
      <c r="R30" s="101">
        <f>Q30*Тарифы!F25*$C$4</f>
        <v>0</v>
      </c>
      <c r="S30" s="100"/>
      <c r="T30" s="101">
        <f>S30*Тарифы!G25*$C$4</f>
        <v>0</v>
      </c>
      <c r="U30" s="105">
        <f t="shared" si="3"/>
        <v>0</v>
      </c>
      <c r="V30" s="106">
        <f t="shared" si="3"/>
        <v>0</v>
      </c>
      <c r="W30" s="100"/>
      <c r="X30" s="101">
        <f>W30*Тарифы!H25*$C$4</f>
        <v>0</v>
      </c>
      <c r="Y30" s="100"/>
      <c r="Z30" s="101">
        <f>Y30*Тарифы!I25*$C$4</f>
        <v>0</v>
      </c>
      <c r="AA30" s="102">
        <f t="shared" si="4"/>
        <v>0</v>
      </c>
      <c r="AB30" s="103">
        <f t="shared" si="4"/>
        <v>0</v>
      </c>
      <c r="AC30" s="106">
        <f t="shared" si="5"/>
        <v>0</v>
      </c>
    </row>
    <row r="31" spans="1:29" ht="31.5">
      <c r="A31" s="96">
        <v>23</v>
      </c>
      <c r="B31" s="97" t="s">
        <v>90</v>
      </c>
      <c r="C31" s="100"/>
      <c r="D31" s="99">
        <f>C31*Тарифы!B26*$C$4</f>
        <v>0</v>
      </c>
      <c r="E31" s="100"/>
      <c r="F31" s="101">
        <f>E31*Тарифы!C26*$C$4</f>
        <v>0</v>
      </c>
      <c r="G31" s="102">
        <f t="shared" si="0"/>
        <v>0</v>
      </c>
      <c r="H31" s="103">
        <f t="shared" si="0"/>
        <v>0</v>
      </c>
      <c r="I31" s="100"/>
      <c r="J31" s="101">
        <f>I31*Тарифы!D26*$C$4</f>
        <v>0</v>
      </c>
      <c r="K31" s="100"/>
      <c r="L31" s="101">
        <f>K31*Тарифы!E26*$C$4</f>
        <v>0</v>
      </c>
      <c r="M31" s="102">
        <f t="shared" si="1"/>
        <v>0</v>
      </c>
      <c r="N31" s="103">
        <f t="shared" si="1"/>
        <v>0</v>
      </c>
      <c r="O31" s="102">
        <f t="shared" si="2"/>
        <v>0</v>
      </c>
      <c r="P31" s="103">
        <f t="shared" si="2"/>
        <v>0</v>
      </c>
      <c r="Q31" s="100"/>
      <c r="R31" s="101">
        <f>Q31*Тарифы!F26*$C$4</f>
        <v>0</v>
      </c>
      <c r="S31" s="100"/>
      <c r="T31" s="101">
        <f>S31*Тарифы!G26*$C$4</f>
        <v>0</v>
      </c>
      <c r="U31" s="105">
        <f t="shared" si="3"/>
        <v>0</v>
      </c>
      <c r="V31" s="106">
        <f t="shared" si="3"/>
        <v>0</v>
      </c>
      <c r="W31" s="100"/>
      <c r="X31" s="101">
        <f>W31*Тарифы!H26*$C$4</f>
        <v>0</v>
      </c>
      <c r="Y31" s="100"/>
      <c r="Z31" s="101">
        <f>Y31*Тарифы!I26*$C$4</f>
        <v>0</v>
      </c>
      <c r="AA31" s="102">
        <f t="shared" si="4"/>
        <v>0</v>
      </c>
      <c r="AB31" s="103">
        <f t="shared" si="4"/>
        <v>0</v>
      </c>
      <c r="AC31" s="106">
        <f t="shared" si="5"/>
        <v>0</v>
      </c>
    </row>
    <row r="32" spans="1:29" ht="31.5">
      <c r="A32" s="96">
        <v>24</v>
      </c>
      <c r="B32" s="97" t="s">
        <v>91</v>
      </c>
      <c r="C32" s="100"/>
      <c r="D32" s="99">
        <f>C32*Тарифы!B27*$C$4</f>
        <v>0</v>
      </c>
      <c r="E32" s="100"/>
      <c r="F32" s="101">
        <f>E32*Тарифы!C27*$C$4</f>
        <v>0</v>
      </c>
      <c r="G32" s="102">
        <f t="shared" si="0"/>
        <v>0</v>
      </c>
      <c r="H32" s="103">
        <f t="shared" si="0"/>
        <v>0</v>
      </c>
      <c r="I32" s="100"/>
      <c r="J32" s="101">
        <f>I32*Тарифы!D27*$C$4</f>
        <v>0</v>
      </c>
      <c r="K32" s="100"/>
      <c r="L32" s="101">
        <f>K32*Тарифы!E27*$C$4</f>
        <v>0</v>
      </c>
      <c r="M32" s="102">
        <f t="shared" si="1"/>
        <v>0</v>
      </c>
      <c r="N32" s="103">
        <f t="shared" si="1"/>
        <v>0</v>
      </c>
      <c r="O32" s="102">
        <f t="shared" si="2"/>
        <v>0</v>
      </c>
      <c r="P32" s="103">
        <f t="shared" si="2"/>
        <v>0</v>
      </c>
      <c r="Q32" s="100"/>
      <c r="R32" s="101">
        <f>Q32*Тарифы!F27*$C$4</f>
        <v>0</v>
      </c>
      <c r="S32" s="100"/>
      <c r="T32" s="101">
        <f>S32*Тарифы!G27*$C$4</f>
        <v>0</v>
      </c>
      <c r="U32" s="105">
        <f t="shared" si="3"/>
        <v>0</v>
      </c>
      <c r="V32" s="106">
        <f t="shared" si="3"/>
        <v>0</v>
      </c>
      <c r="W32" s="100"/>
      <c r="X32" s="101">
        <f>W32*Тарифы!H27*$C$4</f>
        <v>0</v>
      </c>
      <c r="Y32" s="100"/>
      <c r="Z32" s="101">
        <f>Y32*Тарифы!I27*$C$4</f>
        <v>0</v>
      </c>
      <c r="AA32" s="102">
        <f t="shared" si="4"/>
        <v>0</v>
      </c>
      <c r="AB32" s="103">
        <f t="shared" si="4"/>
        <v>0</v>
      </c>
      <c r="AC32" s="106">
        <f t="shared" si="5"/>
        <v>0</v>
      </c>
    </row>
    <row r="33" spans="1:29" s="31" customFormat="1">
      <c r="A33" s="108"/>
      <c r="B33" s="109" t="s">
        <v>107</v>
      </c>
      <c r="C33" s="102">
        <f t="shared" ref="C33:AC33" si="6">SUM(C9:C32)</f>
        <v>0</v>
      </c>
      <c r="D33" s="103">
        <f t="shared" si="6"/>
        <v>0</v>
      </c>
      <c r="E33" s="102">
        <f t="shared" si="6"/>
        <v>0</v>
      </c>
      <c r="F33" s="103">
        <f t="shared" si="6"/>
        <v>0</v>
      </c>
      <c r="G33" s="102">
        <f t="shared" si="6"/>
        <v>0</v>
      </c>
      <c r="H33" s="103">
        <f t="shared" si="6"/>
        <v>0</v>
      </c>
      <c r="I33" s="102">
        <f t="shared" si="6"/>
        <v>1795</v>
      </c>
      <c r="J33" s="103">
        <f t="shared" si="6"/>
        <v>630871.51400000008</v>
      </c>
      <c r="K33" s="102">
        <f t="shared" si="6"/>
        <v>0</v>
      </c>
      <c r="L33" s="103">
        <f t="shared" si="6"/>
        <v>0</v>
      </c>
      <c r="M33" s="102">
        <f t="shared" si="6"/>
        <v>1795</v>
      </c>
      <c r="N33" s="103">
        <f t="shared" si="6"/>
        <v>630871.51400000008</v>
      </c>
      <c r="O33" s="102">
        <f t="shared" si="6"/>
        <v>1795</v>
      </c>
      <c r="P33" s="103">
        <f t="shared" si="6"/>
        <v>630871.51400000008</v>
      </c>
      <c r="Q33" s="105">
        <f t="shared" si="6"/>
        <v>0</v>
      </c>
      <c r="R33" s="106">
        <f t="shared" si="6"/>
        <v>0</v>
      </c>
      <c r="S33" s="105">
        <f t="shared" si="6"/>
        <v>0</v>
      </c>
      <c r="T33" s="106">
        <f t="shared" si="6"/>
        <v>0</v>
      </c>
      <c r="U33" s="105">
        <f t="shared" si="6"/>
        <v>0</v>
      </c>
      <c r="V33" s="106">
        <f t="shared" si="6"/>
        <v>0</v>
      </c>
      <c r="W33" s="102">
        <f t="shared" si="6"/>
        <v>0</v>
      </c>
      <c r="X33" s="103">
        <f t="shared" si="6"/>
        <v>0</v>
      </c>
      <c r="Y33" s="102">
        <f t="shared" si="6"/>
        <v>0</v>
      </c>
      <c r="Z33" s="103">
        <f t="shared" si="6"/>
        <v>0</v>
      </c>
      <c r="AA33" s="102">
        <f t="shared" si="6"/>
        <v>0</v>
      </c>
      <c r="AB33" s="103">
        <f t="shared" si="6"/>
        <v>0</v>
      </c>
      <c r="AC33" s="106">
        <f t="shared" si="6"/>
        <v>630871.51400000008</v>
      </c>
    </row>
    <row r="36" spans="1:29">
      <c r="A36" s="89"/>
      <c r="B36" s="90"/>
      <c r="C36" s="91"/>
      <c r="D36" s="92"/>
      <c r="E36" s="91"/>
      <c r="F36" s="92"/>
      <c r="G36" s="91"/>
      <c r="H36" s="92"/>
      <c r="I36" s="91"/>
      <c r="J36" s="92"/>
      <c r="K36" s="91"/>
    </row>
    <row r="37" spans="1:29" s="31" customFormat="1">
      <c r="A37" s="130" t="s">
        <v>111</v>
      </c>
      <c r="B37" s="130"/>
      <c r="C37" s="130"/>
      <c r="D37" s="130"/>
      <c r="E37" s="130"/>
      <c r="F37" s="27">
        <f>F2</f>
        <v>150034</v>
      </c>
      <c r="G37" s="131" t="str">
        <f>VLOOKUP(F37,Списки!$A$1:$B$68,2,0)</f>
        <v>ГБУЗ РСО-А "РКДЦ"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>
      <c r="A38" s="59"/>
      <c r="B38" s="59"/>
      <c r="C38" s="59"/>
      <c r="D38" s="59"/>
      <c r="E38" s="59"/>
      <c r="F38" s="28"/>
      <c r="G38" s="59"/>
      <c r="H38" s="59"/>
      <c r="I38" s="59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89"/>
      <c r="B39" s="93" t="s">
        <v>113</v>
      </c>
      <c r="C39" s="94">
        <f>VLOOKUP(F37,Списки!$A$1:$C$68,3,0)</f>
        <v>0.91</v>
      </c>
      <c r="D39" s="95"/>
      <c r="E39" s="91"/>
      <c r="F39" s="92"/>
      <c r="G39" s="91"/>
      <c r="H39" s="92"/>
      <c r="I39" s="91"/>
      <c r="J39" s="92"/>
      <c r="K39" s="91"/>
    </row>
    <row r="40" spans="1:29" s="70" customFormat="1" ht="15" customHeight="1">
      <c r="A40" s="140" t="s">
        <v>94</v>
      </c>
      <c r="B40" s="141" t="s">
        <v>92</v>
      </c>
      <c r="C40" s="142" t="s">
        <v>99</v>
      </c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5"/>
      <c r="Q40" s="140" t="s">
        <v>96</v>
      </c>
      <c r="R40" s="140"/>
      <c r="S40" s="140"/>
      <c r="T40" s="140"/>
      <c r="U40" s="140"/>
      <c r="V40" s="140"/>
      <c r="W40" s="165" t="s">
        <v>97</v>
      </c>
      <c r="X40" s="165"/>
      <c r="Y40" s="165"/>
      <c r="Z40" s="165"/>
      <c r="AA40" s="165"/>
      <c r="AB40" s="165"/>
      <c r="AC40" s="161" t="s">
        <v>106</v>
      </c>
    </row>
    <row r="41" spans="1:29" s="70" customFormat="1" ht="15" customHeight="1">
      <c r="A41" s="140"/>
      <c r="B41" s="141"/>
      <c r="C41" s="148" t="s">
        <v>95</v>
      </c>
      <c r="D41" s="148"/>
      <c r="E41" s="148"/>
      <c r="F41" s="148"/>
      <c r="G41" s="148"/>
      <c r="H41" s="148"/>
      <c r="I41" s="167" t="s">
        <v>110</v>
      </c>
      <c r="J41" s="167"/>
      <c r="K41" s="167"/>
      <c r="L41" s="167"/>
      <c r="M41" s="167"/>
      <c r="N41" s="167"/>
      <c r="O41" s="168" t="s">
        <v>100</v>
      </c>
      <c r="P41" s="155"/>
      <c r="Q41" s="140"/>
      <c r="R41" s="140"/>
      <c r="S41" s="140"/>
      <c r="T41" s="140"/>
      <c r="U41" s="140"/>
      <c r="V41" s="140"/>
      <c r="W41" s="165"/>
      <c r="X41" s="165"/>
      <c r="Y41" s="165"/>
      <c r="Z41" s="165"/>
      <c r="AA41" s="165"/>
      <c r="AB41" s="165"/>
      <c r="AC41" s="162"/>
    </row>
    <row r="42" spans="1:29" s="70" customFormat="1">
      <c r="A42" s="140"/>
      <c r="B42" s="141"/>
      <c r="C42" s="158" t="s">
        <v>101</v>
      </c>
      <c r="D42" s="146" t="s">
        <v>102</v>
      </c>
      <c r="E42" s="158" t="s">
        <v>103</v>
      </c>
      <c r="F42" s="146" t="s">
        <v>104</v>
      </c>
      <c r="G42" s="148" t="s">
        <v>100</v>
      </c>
      <c r="H42" s="148"/>
      <c r="I42" s="158" t="s">
        <v>101</v>
      </c>
      <c r="J42" s="146" t="s">
        <v>102</v>
      </c>
      <c r="K42" s="158" t="s">
        <v>103</v>
      </c>
      <c r="L42" s="146" t="s">
        <v>104</v>
      </c>
      <c r="M42" s="148" t="s">
        <v>100</v>
      </c>
      <c r="N42" s="148"/>
      <c r="O42" s="169"/>
      <c r="P42" s="157"/>
      <c r="Q42" s="159" t="s">
        <v>101</v>
      </c>
      <c r="R42" s="160" t="s">
        <v>102</v>
      </c>
      <c r="S42" s="159" t="s">
        <v>103</v>
      </c>
      <c r="T42" s="160" t="s">
        <v>104</v>
      </c>
      <c r="U42" s="140" t="s">
        <v>100</v>
      </c>
      <c r="V42" s="140"/>
      <c r="W42" s="158" t="s">
        <v>101</v>
      </c>
      <c r="X42" s="146" t="s">
        <v>102</v>
      </c>
      <c r="Y42" s="158" t="s">
        <v>103</v>
      </c>
      <c r="Z42" s="146" t="s">
        <v>104</v>
      </c>
      <c r="AA42" s="165" t="s">
        <v>100</v>
      </c>
      <c r="AB42" s="165"/>
      <c r="AC42" s="163"/>
    </row>
    <row r="43" spans="1:29" s="75" customFormat="1">
      <c r="A43" s="140"/>
      <c r="B43" s="141"/>
      <c r="C43" s="158"/>
      <c r="D43" s="146"/>
      <c r="E43" s="158"/>
      <c r="F43" s="146"/>
      <c r="G43" s="71" t="s">
        <v>105</v>
      </c>
      <c r="H43" s="72" t="s">
        <v>98</v>
      </c>
      <c r="I43" s="158"/>
      <c r="J43" s="146"/>
      <c r="K43" s="158"/>
      <c r="L43" s="146"/>
      <c r="M43" s="71" t="s">
        <v>105</v>
      </c>
      <c r="N43" s="72" t="s">
        <v>98</v>
      </c>
      <c r="O43" s="71" t="s">
        <v>105</v>
      </c>
      <c r="P43" s="72" t="s">
        <v>98</v>
      </c>
      <c r="Q43" s="159"/>
      <c r="R43" s="160"/>
      <c r="S43" s="159"/>
      <c r="T43" s="160"/>
      <c r="U43" s="73" t="s">
        <v>105</v>
      </c>
      <c r="V43" s="74" t="s">
        <v>98</v>
      </c>
      <c r="W43" s="158"/>
      <c r="X43" s="146"/>
      <c r="Y43" s="158"/>
      <c r="Z43" s="146"/>
      <c r="AA43" s="71" t="s">
        <v>105</v>
      </c>
      <c r="AB43" s="72" t="s">
        <v>98</v>
      </c>
      <c r="AC43" s="74" t="s">
        <v>98</v>
      </c>
    </row>
    <row r="44" spans="1:29" ht="31.5">
      <c r="A44" s="96">
        <v>1</v>
      </c>
      <c r="B44" s="97" t="s">
        <v>68</v>
      </c>
      <c r="C44" s="98"/>
      <c r="D44" s="99">
        <f>C44*Тарифы!B4*$C$4</f>
        <v>0</v>
      </c>
      <c r="E44" s="100"/>
      <c r="F44" s="101">
        <f>E44*Тарифы!C4*$C$4</f>
        <v>0</v>
      </c>
      <c r="G44" s="102">
        <f>C44+E44</f>
        <v>0</v>
      </c>
      <c r="H44" s="103">
        <f>D44+F44</f>
        <v>0</v>
      </c>
      <c r="I44" s="98">
        <v>50</v>
      </c>
      <c r="J44" s="101">
        <f>I44*Тарифы!D4*$C$4</f>
        <v>19797.05</v>
      </c>
      <c r="K44" s="100"/>
      <c r="L44" s="101">
        <f>K44*Тарифы!E4*$C$4</f>
        <v>0</v>
      </c>
      <c r="M44" s="102">
        <f>I44+K44</f>
        <v>50</v>
      </c>
      <c r="N44" s="103">
        <f>J44+L44</f>
        <v>19797.05</v>
      </c>
      <c r="O44" s="102">
        <f>G44+M44</f>
        <v>50</v>
      </c>
      <c r="P44" s="103">
        <f>H44+N44</f>
        <v>19797.05</v>
      </c>
      <c r="Q44" s="100"/>
      <c r="R44" s="101">
        <f>Q44*Тарифы!F4*$C$4</f>
        <v>0</v>
      </c>
      <c r="S44" s="100"/>
      <c r="T44" s="101">
        <f>S44*Тарифы!G4*$C$4</f>
        <v>0</v>
      </c>
      <c r="U44" s="105">
        <f>Q44+S44</f>
        <v>0</v>
      </c>
      <c r="V44" s="106">
        <f>R44+T44</f>
        <v>0</v>
      </c>
      <c r="W44" s="100"/>
      <c r="X44" s="101">
        <f>W44*Тарифы!H4*$C$4</f>
        <v>0</v>
      </c>
      <c r="Y44" s="100"/>
      <c r="Z44" s="101">
        <f>Y44*Тарифы!I4*$C$4</f>
        <v>0</v>
      </c>
      <c r="AA44" s="102">
        <f>W44+Y44</f>
        <v>0</v>
      </c>
      <c r="AB44" s="103">
        <f>X44+Z44</f>
        <v>0</v>
      </c>
      <c r="AC44" s="106">
        <f>P44+V44+AB44</f>
        <v>19797.05</v>
      </c>
    </row>
    <row r="45" spans="1:29">
      <c r="A45" s="96">
        <v>2</v>
      </c>
      <c r="B45" s="97" t="s">
        <v>69</v>
      </c>
      <c r="C45" s="98"/>
      <c r="D45" s="99">
        <f>C45*Тарифы!B5*$C$4</f>
        <v>0</v>
      </c>
      <c r="E45" s="100"/>
      <c r="F45" s="101">
        <f>E45*Тарифы!C5*$C$4</f>
        <v>0</v>
      </c>
      <c r="G45" s="102">
        <f t="shared" ref="G45:H67" si="7">C45+E45</f>
        <v>0</v>
      </c>
      <c r="H45" s="103">
        <f t="shared" si="7"/>
        <v>0</v>
      </c>
      <c r="I45" s="98">
        <v>0</v>
      </c>
      <c r="J45" s="101">
        <f>I45*Тарифы!D5*$C$4</f>
        <v>0</v>
      </c>
      <c r="K45" s="100"/>
      <c r="L45" s="101">
        <f>K45*Тарифы!E5*$C$4</f>
        <v>0</v>
      </c>
      <c r="M45" s="102">
        <f t="shared" ref="M45:N67" si="8">I45+K45</f>
        <v>0</v>
      </c>
      <c r="N45" s="103">
        <f t="shared" si="8"/>
        <v>0</v>
      </c>
      <c r="O45" s="102">
        <f t="shared" ref="O45:P67" si="9">G45+M45</f>
        <v>0</v>
      </c>
      <c r="P45" s="103">
        <f t="shared" si="9"/>
        <v>0</v>
      </c>
      <c r="Q45" s="100"/>
      <c r="R45" s="101">
        <f>Q45*Тарифы!F5*$C$4</f>
        <v>0</v>
      </c>
      <c r="S45" s="100"/>
      <c r="T45" s="101">
        <f>S45*Тарифы!G5*$C$4</f>
        <v>0</v>
      </c>
      <c r="U45" s="105">
        <f t="shared" ref="U45:V67" si="10">Q45+S45</f>
        <v>0</v>
      </c>
      <c r="V45" s="106">
        <f t="shared" si="10"/>
        <v>0</v>
      </c>
      <c r="W45" s="100"/>
      <c r="X45" s="101">
        <f>W45*Тарифы!H5*$C$4</f>
        <v>0</v>
      </c>
      <c r="Y45" s="100"/>
      <c r="Z45" s="101">
        <f>Y45*Тарифы!I5*$C$4</f>
        <v>0</v>
      </c>
      <c r="AA45" s="102">
        <f t="shared" ref="AA45:AB67" si="11">W45+Y45</f>
        <v>0</v>
      </c>
      <c r="AB45" s="103">
        <f t="shared" si="11"/>
        <v>0</v>
      </c>
      <c r="AC45" s="106">
        <f t="shared" ref="AC45:AC67" si="12">P45+V45+AB45</f>
        <v>0</v>
      </c>
    </row>
    <row r="46" spans="1:29">
      <c r="A46" s="96">
        <v>3</v>
      </c>
      <c r="B46" s="97" t="s">
        <v>70</v>
      </c>
      <c r="C46" s="98"/>
      <c r="D46" s="99">
        <f>C46*Тарифы!B6*$C$4</f>
        <v>0</v>
      </c>
      <c r="E46" s="100"/>
      <c r="F46" s="101">
        <f>E46*Тарифы!C6*$C$4</f>
        <v>0</v>
      </c>
      <c r="G46" s="102">
        <f t="shared" si="7"/>
        <v>0</v>
      </c>
      <c r="H46" s="103">
        <f t="shared" si="7"/>
        <v>0</v>
      </c>
      <c r="I46" s="98">
        <v>355</v>
      </c>
      <c r="J46" s="101">
        <f>I46*Тарифы!D6*$C$4</f>
        <v>124274.10450000002</v>
      </c>
      <c r="K46" s="100"/>
      <c r="L46" s="101">
        <f>K46*Тарифы!E6*$C$4</f>
        <v>0</v>
      </c>
      <c r="M46" s="102">
        <f t="shared" si="8"/>
        <v>355</v>
      </c>
      <c r="N46" s="103">
        <f t="shared" si="8"/>
        <v>124274.10450000002</v>
      </c>
      <c r="O46" s="102">
        <f t="shared" si="9"/>
        <v>355</v>
      </c>
      <c r="P46" s="103">
        <f t="shared" si="9"/>
        <v>124274.10450000002</v>
      </c>
      <c r="Q46" s="100"/>
      <c r="R46" s="101">
        <f>Q46*Тарифы!F6*$C$4</f>
        <v>0</v>
      </c>
      <c r="S46" s="100"/>
      <c r="T46" s="101">
        <f>S46*Тарифы!G6*$C$4</f>
        <v>0</v>
      </c>
      <c r="U46" s="105">
        <f t="shared" si="10"/>
        <v>0</v>
      </c>
      <c r="V46" s="106">
        <f t="shared" si="10"/>
        <v>0</v>
      </c>
      <c r="W46" s="100"/>
      <c r="X46" s="101">
        <f>W46*Тарифы!H6*$C$4</f>
        <v>0</v>
      </c>
      <c r="Y46" s="100"/>
      <c r="Z46" s="101">
        <f>Y46*Тарифы!I6*$C$4</f>
        <v>0</v>
      </c>
      <c r="AA46" s="102">
        <f t="shared" si="11"/>
        <v>0</v>
      </c>
      <c r="AB46" s="103">
        <f t="shared" si="11"/>
        <v>0</v>
      </c>
      <c r="AC46" s="106">
        <f t="shared" si="12"/>
        <v>124274.10450000002</v>
      </c>
    </row>
    <row r="47" spans="1:29">
      <c r="A47" s="96">
        <v>4</v>
      </c>
      <c r="B47" s="97" t="s">
        <v>71</v>
      </c>
      <c r="C47" s="98"/>
      <c r="D47" s="99">
        <f>C47*Тарифы!B7*$C$4</f>
        <v>0</v>
      </c>
      <c r="E47" s="100"/>
      <c r="F47" s="101">
        <f>E47*Тарифы!C7*$C$4</f>
        <v>0</v>
      </c>
      <c r="G47" s="102">
        <f t="shared" si="7"/>
        <v>0</v>
      </c>
      <c r="H47" s="103">
        <f t="shared" si="7"/>
        <v>0</v>
      </c>
      <c r="I47" s="98">
        <v>100</v>
      </c>
      <c r="J47" s="101">
        <f>I47*Тарифы!D7*$C$4</f>
        <v>35006.79</v>
      </c>
      <c r="K47" s="100"/>
      <c r="L47" s="101">
        <f>K47*Тарифы!E7*$C$4</f>
        <v>0</v>
      </c>
      <c r="M47" s="102">
        <f t="shared" si="8"/>
        <v>100</v>
      </c>
      <c r="N47" s="103">
        <f t="shared" si="8"/>
        <v>35006.79</v>
      </c>
      <c r="O47" s="102">
        <f t="shared" si="9"/>
        <v>100</v>
      </c>
      <c r="P47" s="103">
        <f t="shared" si="9"/>
        <v>35006.79</v>
      </c>
      <c r="Q47" s="100"/>
      <c r="R47" s="101">
        <f>Q47*Тарифы!F7*$C$4</f>
        <v>0</v>
      </c>
      <c r="S47" s="100"/>
      <c r="T47" s="101">
        <f>S47*Тарифы!G7*$C$4</f>
        <v>0</v>
      </c>
      <c r="U47" s="105">
        <f t="shared" si="10"/>
        <v>0</v>
      </c>
      <c r="V47" s="106">
        <f t="shared" si="10"/>
        <v>0</v>
      </c>
      <c r="W47" s="100"/>
      <c r="X47" s="101">
        <f>W47*Тарифы!H7*$C$4</f>
        <v>0</v>
      </c>
      <c r="Y47" s="100"/>
      <c r="Z47" s="101">
        <f>Y47*Тарифы!I7*$C$4</f>
        <v>0</v>
      </c>
      <c r="AA47" s="102">
        <f t="shared" si="11"/>
        <v>0</v>
      </c>
      <c r="AB47" s="103">
        <f t="shared" si="11"/>
        <v>0</v>
      </c>
      <c r="AC47" s="106">
        <f t="shared" si="12"/>
        <v>35006.79</v>
      </c>
    </row>
    <row r="48" spans="1:29">
      <c r="A48" s="96">
        <v>5</v>
      </c>
      <c r="B48" s="97" t="s">
        <v>72</v>
      </c>
      <c r="C48" s="98"/>
      <c r="D48" s="99">
        <f>C48*Тарифы!B8*$C$4</f>
        <v>0</v>
      </c>
      <c r="E48" s="100"/>
      <c r="F48" s="101">
        <f>E48*Тарифы!C8*$C$4</f>
        <v>0</v>
      </c>
      <c r="G48" s="102">
        <f t="shared" si="7"/>
        <v>0</v>
      </c>
      <c r="H48" s="103">
        <f t="shared" si="7"/>
        <v>0</v>
      </c>
      <c r="I48" s="98">
        <v>50</v>
      </c>
      <c r="J48" s="101">
        <f>I48*Тарифы!D8*$C$4</f>
        <v>17503.395</v>
      </c>
      <c r="K48" s="100"/>
      <c r="L48" s="101">
        <f>K48*Тарифы!E8*$C$4</f>
        <v>0</v>
      </c>
      <c r="M48" s="102">
        <f t="shared" si="8"/>
        <v>50</v>
      </c>
      <c r="N48" s="103">
        <f t="shared" si="8"/>
        <v>17503.395</v>
      </c>
      <c r="O48" s="102">
        <f t="shared" si="9"/>
        <v>50</v>
      </c>
      <c r="P48" s="103">
        <f t="shared" si="9"/>
        <v>17503.395</v>
      </c>
      <c r="Q48" s="100"/>
      <c r="R48" s="101">
        <f>Q48*Тарифы!F8*$C$4</f>
        <v>0</v>
      </c>
      <c r="S48" s="100"/>
      <c r="T48" s="101">
        <f>S48*Тарифы!G8*$C$4</f>
        <v>0</v>
      </c>
      <c r="U48" s="105">
        <f t="shared" si="10"/>
        <v>0</v>
      </c>
      <c r="V48" s="106">
        <f t="shared" si="10"/>
        <v>0</v>
      </c>
      <c r="W48" s="100"/>
      <c r="X48" s="101">
        <f>W48*Тарифы!H8*$C$4</f>
        <v>0</v>
      </c>
      <c r="Y48" s="100"/>
      <c r="Z48" s="101">
        <f>Y48*Тарифы!I8*$C$4</f>
        <v>0</v>
      </c>
      <c r="AA48" s="102">
        <f t="shared" si="11"/>
        <v>0</v>
      </c>
      <c r="AB48" s="103">
        <f t="shared" si="11"/>
        <v>0</v>
      </c>
      <c r="AC48" s="106">
        <f t="shared" si="12"/>
        <v>17503.395</v>
      </c>
    </row>
    <row r="49" spans="1:29">
      <c r="A49" s="96">
        <v>6</v>
      </c>
      <c r="B49" s="97" t="s">
        <v>73</v>
      </c>
      <c r="C49" s="98"/>
      <c r="D49" s="99">
        <f>C49*Тарифы!B9*$C$4</f>
        <v>0</v>
      </c>
      <c r="E49" s="100"/>
      <c r="F49" s="101">
        <f>E49*Тарифы!C9*$C$4</f>
        <v>0</v>
      </c>
      <c r="G49" s="102">
        <f t="shared" si="7"/>
        <v>0</v>
      </c>
      <c r="H49" s="103">
        <f t="shared" si="7"/>
        <v>0</v>
      </c>
      <c r="I49" s="98">
        <v>0</v>
      </c>
      <c r="J49" s="101">
        <f>I49*Тарифы!D9*$C$4</f>
        <v>0</v>
      </c>
      <c r="K49" s="100"/>
      <c r="L49" s="101">
        <f>K49*Тарифы!E9*$C$4</f>
        <v>0</v>
      </c>
      <c r="M49" s="102">
        <f t="shared" si="8"/>
        <v>0</v>
      </c>
      <c r="N49" s="103">
        <f t="shared" si="8"/>
        <v>0</v>
      </c>
      <c r="O49" s="102">
        <f t="shared" si="9"/>
        <v>0</v>
      </c>
      <c r="P49" s="103">
        <f t="shared" si="9"/>
        <v>0</v>
      </c>
      <c r="Q49" s="100"/>
      <c r="R49" s="101">
        <f>Q49*Тарифы!F9*$C$4</f>
        <v>0</v>
      </c>
      <c r="S49" s="100"/>
      <c r="T49" s="101">
        <f>S49*Тарифы!G9*$C$4</f>
        <v>0</v>
      </c>
      <c r="U49" s="105">
        <f t="shared" si="10"/>
        <v>0</v>
      </c>
      <c r="V49" s="106">
        <f t="shared" si="10"/>
        <v>0</v>
      </c>
      <c r="W49" s="100"/>
      <c r="X49" s="101">
        <f>W49*Тарифы!H9*$C$4</f>
        <v>0</v>
      </c>
      <c r="Y49" s="100"/>
      <c r="Z49" s="101">
        <f>Y49*Тарифы!I9*$C$4</f>
        <v>0</v>
      </c>
      <c r="AA49" s="102">
        <f t="shared" si="11"/>
        <v>0</v>
      </c>
      <c r="AB49" s="103">
        <f t="shared" si="11"/>
        <v>0</v>
      </c>
      <c r="AC49" s="106">
        <f t="shared" si="12"/>
        <v>0</v>
      </c>
    </row>
    <row r="50" spans="1:29">
      <c r="A50" s="96">
        <v>7</v>
      </c>
      <c r="B50" s="97" t="s">
        <v>74</v>
      </c>
      <c r="C50" s="98"/>
      <c r="D50" s="99">
        <f>C50*Тарифы!B10*$C$4</f>
        <v>0</v>
      </c>
      <c r="E50" s="100"/>
      <c r="F50" s="101">
        <f>E50*Тарифы!C10*$C$4</f>
        <v>0</v>
      </c>
      <c r="G50" s="102">
        <f t="shared" si="7"/>
        <v>0</v>
      </c>
      <c r="H50" s="103">
        <f t="shared" si="7"/>
        <v>0</v>
      </c>
      <c r="I50" s="98">
        <v>0</v>
      </c>
      <c r="J50" s="101">
        <f>I50*Тарифы!D10*$C$4</f>
        <v>0</v>
      </c>
      <c r="K50" s="100"/>
      <c r="L50" s="101">
        <f>K50*Тарифы!E10*$C$4</f>
        <v>0</v>
      </c>
      <c r="M50" s="102">
        <f t="shared" si="8"/>
        <v>0</v>
      </c>
      <c r="N50" s="103">
        <f t="shared" si="8"/>
        <v>0</v>
      </c>
      <c r="O50" s="102">
        <f t="shared" si="9"/>
        <v>0</v>
      </c>
      <c r="P50" s="103">
        <f t="shared" si="9"/>
        <v>0</v>
      </c>
      <c r="Q50" s="100"/>
      <c r="R50" s="101">
        <f>Q50*Тарифы!F10*$C$4</f>
        <v>0</v>
      </c>
      <c r="S50" s="100"/>
      <c r="T50" s="101">
        <f>S50*Тарифы!G10*$C$4</f>
        <v>0</v>
      </c>
      <c r="U50" s="105">
        <f t="shared" si="10"/>
        <v>0</v>
      </c>
      <c r="V50" s="106">
        <f t="shared" si="10"/>
        <v>0</v>
      </c>
      <c r="W50" s="100"/>
      <c r="X50" s="101">
        <f>W50*Тарифы!H10*$C$4</f>
        <v>0</v>
      </c>
      <c r="Y50" s="100"/>
      <c r="Z50" s="101">
        <f>Y50*Тарифы!I10*$C$4</f>
        <v>0</v>
      </c>
      <c r="AA50" s="102">
        <f t="shared" si="11"/>
        <v>0</v>
      </c>
      <c r="AB50" s="103">
        <f t="shared" si="11"/>
        <v>0</v>
      </c>
      <c r="AC50" s="106">
        <f t="shared" si="12"/>
        <v>0</v>
      </c>
    </row>
    <row r="51" spans="1:29">
      <c r="A51" s="96">
        <v>8</v>
      </c>
      <c r="B51" s="97" t="s">
        <v>75</v>
      </c>
      <c r="C51" s="98"/>
      <c r="D51" s="99">
        <f>C51*Тарифы!B11*$C$4</f>
        <v>0</v>
      </c>
      <c r="E51" s="100"/>
      <c r="F51" s="101">
        <f>E51*Тарифы!C11*$C$4</f>
        <v>0</v>
      </c>
      <c r="G51" s="102">
        <f t="shared" si="7"/>
        <v>0</v>
      </c>
      <c r="H51" s="103">
        <f t="shared" si="7"/>
        <v>0</v>
      </c>
      <c r="I51" s="98"/>
      <c r="J51" s="101">
        <f>I51*Тарифы!D11*$C$4</f>
        <v>0</v>
      </c>
      <c r="K51" s="100"/>
      <c r="L51" s="101">
        <f>K51*Тарифы!E11*$C$4</f>
        <v>0</v>
      </c>
      <c r="M51" s="102">
        <f t="shared" si="8"/>
        <v>0</v>
      </c>
      <c r="N51" s="103">
        <f t="shared" si="8"/>
        <v>0</v>
      </c>
      <c r="O51" s="102">
        <f t="shared" si="9"/>
        <v>0</v>
      </c>
      <c r="P51" s="103">
        <f t="shared" si="9"/>
        <v>0</v>
      </c>
      <c r="Q51" s="100"/>
      <c r="R51" s="101">
        <f>Q51*Тарифы!F11*$C$4</f>
        <v>0</v>
      </c>
      <c r="S51" s="100"/>
      <c r="T51" s="101">
        <f>S51*Тарифы!G11*$C$4</f>
        <v>0</v>
      </c>
      <c r="U51" s="105">
        <f t="shared" si="10"/>
        <v>0</v>
      </c>
      <c r="V51" s="106">
        <f t="shared" si="10"/>
        <v>0</v>
      </c>
      <c r="W51" s="100"/>
      <c r="X51" s="101">
        <f>W51*Тарифы!H11*$C$4</f>
        <v>0</v>
      </c>
      <c r="Y51" s="100"/>
      <c r="Z51" s="101">
        <f>Y51*Тарифы!I11*$C$4</f>
        <v>0</v>
      </c>
      <c r="AA51" s="102">
        <f t="shared" si="11"/>
        <v>0</v>
      </c>
      <c r="AB51" s="103">
        <f t="shared" si="11"/>
        <v>0</v>
      </c>
      <c r="AC51" s="106">
        <f t="shared" si="12"/>
        <v>0</v>
      </c>
    </row>
    <row r="52" spans="1:29" ht="31.5">
      <c r="A52" s="96">
        <v>9</v>
      </c>
      <c r="B52" s="97" t="s">
        <v>76</v>
      </c>
      <c r="C52" s="98"/>
      <c r="D52" s="99">
        <f>C52*Тарифы!B12*$C$4</f>
        <v>0</v>
      </c>
      <c r="E52" s="100"/>
      <c r="F52" s="101">
        <f>E52*Тарифы!C12*$C$4</f>
        <v>0</v>
      </c>
      <c r="G52" s="102">
        <f t="shared" si="7"/>
        <v>0</v>
      </c>
      <c r="H52" s="103">
        <f t="shared" si="7"/>
        <v>0</v>
      </c>
      <c r="I52" s="98">
        <v>0</v>
      </c>
      <c r="J52" s="101">
        <f>I52*Тарифы!D12*$C$4</f>
        <v>0</v>
      </c>
      <c r="K52" s="100"/>
      <c r="L52" s="101">
        <f>K52*Тарифы!E12*$C$4</f>
        <v>0</v>
      </c>
      <c r="M52" s="102">
        <f t="shared" si="8"/>
        <v>0</v>
      </c>
      <c r="N52" s="103">
        <f t="shared" si="8"/>
        <v>0</v>
      </c>
      <c r="O52" s="102">
        <f t="shared" si="9"/>
        <v>0</v>
      </c>
      <c r="P52" s="103">
        <f t="shared" si="9"/>
        <v>0</v>
      </c>
      <c r="Q52" s="100"/>
      <c r="R52" s="101">
        <f>Q52*Тарифы!F12*$C$4</f>
        <v>0</v>
      </c>
      <c r="S52" s="100"/>
      <c r="T52" s="101">
        <f>S52*Тарифы!G12*$C$4</f>
        <v>0</v>
      </c>
      <c r="U52" s="105">
        <f t="shared" si="10"/>
        <v>0</v>
      </c>
      <c r="V52" s="106">
        <f t="shared" si="10"/>
        <v>0</v>
      </c>
      <c r="W52" s="100"/>
      <c r="X52" s="101">
        <f>W52*Тарифы!H12*$C$4</f>
        <v>0</v>
      </c>
      <c r="Y52" s="100"/>
      <c r="Z52" s="101">
        <f>Y52*Тарифы!I12*$C$4</f>
        <v>0</v>
      </c>
      <c r="AA52" s="102">
        <f t="shared" si="11"/>
        <v>0</v>
      </c>
      <c r="AB52" s="103">
        <f t="shared" si="11"/>
        <v>0</v>
      </c>
      <c r="AC52" s="106">
        <f t="shared" si="12"/>
        <v>0</v>
      </c>
    </row>
    <row r="53" spans="1:29">
      <c r="A53" s="96">
        <v>10</v>
      </c>
      <c r="B53" s="97" t="s">
        <v>77</v>
      </c>
      <c r="C53" s="98"/>
      <c r="D53" s="99">
        <f>C53*Тарифы!B13*$C$4</f>
        <v>0</v>
      </c>
      <c r="E53" s="100"/>
      <c r="F53" s="101">
        <f>E53*Тарифы!C13*$C$4</f>
        <v>0</v>
      </c>
      <c r="G53" s="102">
        <f t="shared" si="7"/>
        <v>0</v>
      </c>
      <c r="H53" s="103">
        <f t="shared" si="7"/>
        <v>0</v>
      </c>
      <c r="I53" s="98">
        <v>0</v>
      </c>
      <c r="J53" s="101">
        <f>I53*Тарифы!D13*$C$4</f>
        <v>0</v>
      </c>
      <c r="K53" s="100"/>
      <c r="L53" s="101">
        <f>K53*Тарифы!E13*$C$4</f>
        <v>0</v>
      </c>
      <c r="M53" s="102">
        <f t="shared" si="8"/>
        <v>0</v>
      </c>
      <c r="N53" s="103">
        <f t="shared" si="8"/>
        <v>0</v>
      </c>
      <c r="O53" s="102">
        <f t="shared" si="9"/>
        <v>0</v>
      </c>
      <c r="P53" s="103">
        <f t="shared" si="9"/>
        <v>0</v>
      </c>
      <c r="Q53" s="100"/>
      <c r="R53" s="101">
        <f>Q53*Тарифы!F13*$C$4</f>
        <v>0</v>
      </c>
      <c r="S53" s="100"/>
      <c r="T53" s="101">
        <f>S53*Тарифы!G13*$C$4</f>
        <v>0</v>
      </c>
      <c r="U53" s="105">
        <f t="shared" si="10"/>
        <v>0</v>
      </c>
      <c r="V53" s="106">
        <f t="shared" si="10"/>
        <v>0</v>
      </c>
      <c r="W53" s="100"/>
      <c r="X53" s="101">
        <f>W53*Тарифы!H13*$C$4</f>
        <v>0</v>
      </c>
      <c r="Y53" s="100"/>
      <c r="Z53" s="101">
        <f>Y53*Тарифы!I13*$C$4</f>
        <v>0</v>
      </c>
      <c r="AA53" s="102">
        <f t="shared" si="11"/>
        <v>0</v>
      </c>
      <c r="AB53" s="103">
        <f t="shared" si="11"/>
        <v>0</v>
      </c>
      <c r="AC53" s="106">
        <f t="shared" si="12"/>
        <v>0</v>
      </c>
    </row>
    <row r="54" spans="1:29" ht="31.5">
      <c r="A54" s="96">
        <v>11</v>
      </c>
      <c r="B54" s="97" t="s">
        <v>78</v>
      </c>
      <c r="C54" s="98"/>
      <c r="D54" s="99">
        <f>C54*Тарифы!B14*$C$4</f>
        <v>0</v>
      </c>
      <c r="E54" s="100"/>
      <c r="F54" s="101">
        <f>E54*Тарифы!C14*$C$4</f>
        <v>0</v>
      </c>
      <c r="G54" s="102">
        <f t="shared" si="7"/>
        <v>0</v>
      </c>
      <c r="H54" s="103">
        <f t="shared" si="7"/>
        <v>0</v>
      </c>
      <c r="I54" s="98">
        <v>25</v>
      </c>
      <c r="J54" s="101">
        <f>I54*Тарифы!D14*$C$4</f>
        <v>13101.725</v>
      </c>
      <c r="K54" s="100"/>
      <c r="L54" s="101">
        <f>K54*Тарифы!E14*$C$4</f>
        <v>0</v>
      </c>
      <c r="M54" s="102">
        <f t="shared" si="8"/>
        <v>25</v>
      </c>
      <c r="N54" s="103">
        <f t="shared" si="8"/>
        <v>13101.725</v>
      </c>
      <c r="O54" s="102">
        <f t="shared" si="9"/>
        <v>25</v>
      </c>
      <c r="P54" s="103">
        <f t="shared" si="9"/>
        <v>13101.725</v>
      </c>
      <c r="Q54" s="100"/>
      <c r="R54" s="101">
        <f>Q54*Тарифы!F14*$C$4</f>
        <v>0</v>
      </c>
      <c r="S54" s="100"/>
      <c r="T54" s="101">
        <f>S54*Тарифы!G14*$C$4</f>
        <v>0</v>
      </c>
      <c r="U54" s="105">
        <f t="shared" si="10"/>
        <v>0</v>
      </c>
      <c r="V54" s="106">
        <f t="shared" si="10"/>
        <v>0</v>
      </c>
      <c r="W54" s="100"/>
      <c r="X54" s="101">
        <f>W54*Тарифы!H14*$C$4</f>
        <v>0</v>
      </c>
      <c r="Y54" s="100"/>
      <c r="Z54" s="101">
        <f>Y54*Тарифы!I14*$C$4</f>
        <v>0</v>
      </c>
      <c r="AA54" s="102">
        <f t="shared" si="11"/>
        <v>0</v>
      </c>
      <c r="AB54" s="103">
        <f t="shared" si="11"/>
        <v>0</v>
      </c>
      <c r="AC54" s="106">
        <f t="shared" si="12"/>
        <v>13101.725</v>
      </c>
    </row>
    <row r="55" spans="1:29">
      <c r="A55" s="96">
        <v>12</v>
      </c>
      <c r="B55" s="97" t="s">
        <v>79</v>
      </c>
      <c r="C55" s="98"/>
      <c r="D55" s="99">
        <f>C55*Тарифы!B15*$C$4</f>
        <v>0</v>
      </c>
      <c r="E55" s="100"/>
      <c r="F55" s="101">
        <f>E55*Тарифы!C15*$C$4</f>
        <v>0</v>
      </c>
      <c r="G55" s="102">
        <f t="shared" si="7"/>
        <v>0</v>
      </c>
      <c r="H55" s="103">
        <f t="shared" si="7"/>
        <v>0</v>
      </c>
      <c r="I55" s="98">
        <v>30</v>
      </c>
      <c r="J55" s="101">
        <f>I55*Тарифы!D15*$C$4</f>
        <v>11180.715</v>
      </c>
      <c r="K55" s="100"/>
      <c r="L55" s="101">
        <f>K55*Тарифы!E15*$C$4</f>
        <v>0</v>
      </c>
      <c r="M55" s="102">
        <f t="shared" si="8"/>
        <v>30</v>
      </c>
      <c r="N55" s="103">
        <f t="shared" si="8"/>
        <v>11180.715</v>
      </c>
      <c r="O55" s="102">
        <f t="shared" si="9"/>
        <v>30</v>
      </c>
      <c r="P55" s="103">
        <f t="shared" si="9"/>
        <v>11180.715</v>
      </c>
      <c r="Q55" s="100"/>
      <c r="R55" s="101">
        <f>Q55*Тарифы!F15*$C$4</f>
        <v>0</v>
      </c>
      <c r="S55" s="100"/>
      <c r="T55" s="101">
        <f>S55*Тарифы!G15*$C$4</f>
        <v>0</v>
      </c>
      <c r="U55" s="105">
        <f t="shared" si="10"/>
        <v>0</v>
      </c>
      <c r="V55" s="106">
        <f t="shared" si="10"/>
        <v>0</v>
      </c>
      <c r="W55" s="100"/>
      <c r="X55" s="101">
        <f>W55*Тарифы!H15*$C$4</f>
        <v>0</v>
      </c>
      <c r="Y55" s="100"/>
      <c r="Z55" s="101">
        <f>Y55*Тарифы!I15*$C$4</f>
        <v>0</v>
      </c>
      <c r="AA55" s="102">
        <f t="shared" si="11"/>
        <v>0</v>
      </c>
      <c r="AB55" s="103">
        <f t="shared" si="11"/>
        <v>0</v>
      </c>
      <c r="AC55" s="106">
        <f t="shared" si="12"/>
        <v>11180.715</v>
      </c>
    </row>
    <row r="56" spans="1:29" ht="31.5">
      <c r="A56" s="96">
        <v>13</v>
      </c>
      <c r="B56" s="97" t="s">
        <v>80</v>
      </c>
      <c r="C56" s="98"/>
      <c r="D56" s="99">
        <f>C56*Тарифы!B16*$C$4</f>
        <v>0</v>
      </c>
      <c r="E56" s="100"/>
      <c r="F56" s="101">
        <f>E56*Тарифы!C16*$C$4</f>
        <v>0</v>
      </c>
      <c r="G56" s="102">
        <f t="shared" si="7"/>
        <v>0</v>
      </c>
      <c r="H56" s="103">
        <f t="shared" si="7"/>
        <v>0</v>
      </c>
      <c r="I56" s="98">
        <v>0</v>
      </c>
      <c r="J56" s="101">
        <f>I56*Тарифы!D16*$C$4</f>
        <v>0</v>
      </c>
      <c r="K56" s="100"/>
      <c r="L56" s="101">
        <f>K56*Тарифы!E16*$C$4</f>
        <v>0</v>
      </c>
      <c r="M56" s="102">
        <f t="shared" si="8"/>
        <v>0</v>
      </c>
      <c r="N56" s="103">
        <f t="shared" si="8"/>
        <v>0</v>
      </c>
      <c r="O56" s="102">
        <f t="shared" si="9"/>
        <v>0</v>
      </c>
      <c r="P56" s="103">
        <f t="shared" si="9"/>
        <v>0</v>
      </c>
      <c r="Q56" s="100"/>
      <c r="R56" s="101">
        <f>Q56*Тарифы!F16*$C$4</f>
        <v>0</v>
      </c>
      <c r="S56" s="100"/>
      <c r="T56" s="101">
        <f>S56*Тарифы!G16*$C$4</f>
        <v>0</v>
      </c>
      <c r="U56" s="105">
        <f t="shared" si="10"/>
        <v>0</v>
      </c>
      <c r="V56" s="106">
        <f t="shared" si="10"/>
        <v>0</v>
      </c>
      <c r="W56" s="100"/>
      <c r="X56" s="101">
        <f>W56*Тарифы!H16*$C$4</f>
        <v>0</v>
      </c>
      <c r="Y56" s="100"/>
      <c r="Z56" s="101">
        <f>Y56*Тарифы!I16*$C$4</f>
        <v>0</v>
      </c>
      <c r="AA56" s="102">
        <f t="shared" si="11"/>
        <v>0</v>
      </c>
      <c r="AB56" s="103">
        <f t="shared" si="11"/>
        <v>0</v>
      </c>
      <c r="AC56" s="106">
        <f t="shared" si="12"/>
        <v>0</v>
      </c>
    </row>
    <row r="57" spans="1:29">
      <c r="A57" s="96">
        <v>14</v>
      </c>
      <c r="B57" s="97" t="s">
        <v>81</v>
      </c>
      <c r="C57" s="98"/>
      <c r="D57" s="99">
        <f>C57*Тарифы!B17*$C$4</f>
        <v>0</v>
      </c>
      <c r="E57" s="100"/>
      <c r="F57" s="101">
        <f>E57*Тарифы!C17*$C$4</f>
        <v>0</v>
      </c>
      <c r="G57" s="102">
        <f t="shared" si="7"/>
        <v>0</v>
      </c>
      <c r="H57" s="103">
        <f t="shared" si="7"/>
        <v>0</v>
      </c>
      <c r="I57" s="98"/>
      <c r="J57" s="101">
        <f>I57*Тарифы!D17*$C$4</f>
        <v>0</v>
      </c>
      <c r="K57" s="100"/>
      <c r="L57" s="101">
        <f>K57*Тарифы!E17*$C$4</f>
        <v>0</v>
      </c>
      <c r="M57" s="102">
        <f t="shared" si="8"/>
        <v>0</v>
      </c>
      <c r="N57" s="103">
        <f t="shared" si="8"/>
        <v>0</v>
      </c>
      <c r="O57" s="102">
        <f t="shared" si="9"/>
        <v>0</v>
      </c>
      <c r="P57" s="103">
        <f t="shared" si="9"/>
        <v>0</v>
      </c>
      <c r="Q57" s="100"/>
      <c r="R57" s="101">
        <f>Q57*Тарифы!F17*$C$4</f>
        <v>0</v>
      </c>
      <c r="S57" s="100"/>
      <c r="T57" s="101">
        <f>S57*Тарифы!G17*$C$4</f>
        <v>0</v>
      </c>
      <c r="U57" s="105">
        <f t="shared" si="10"/>
        <v>0</v>
      </c>
      <c r="V57" s="106">
        <f t="shared" si="10"/>
        <v>0</v>
      </c>
      <c r="W57" s="100"/>
      <c r="X57" s="101">
        <f>W57*Тарифы!H17*$C$4</f>
        <v>0</v>
      </c>
      <c r="Y57" s="100"/>
      <c r="Z57" s="101">
        <f>Y57*Тарифы!I17*$C$4</f>
        <v>0</v>
      </c>
      <c r="AA57" s="102">
        <f t="shared" si="11"/>
        <v>0</v>
      </c>
      <c r="AB57" s="103">
        <f t="shared" si="11"/>
        <v>0</v>
      </c>
      <c r="AC57" s="106">
        <f t="shared" si="12"/>
        <v>0</v>
      </c>
    </row>
    <row r="58" spans="1:29" ht="31.5">
      <c r="A58" s="96">
        <v>15</v>
      </c>
      <c r="B58" s="97" t="s">
        <v>82</v>
      </c>
      <c r="C58" s="98"/>
      <c r="D58" s="99">
        <f>C58*Тарифы!B18*$C$4</f>
        <v>0</v>
      </c>
      <c r="E58" s="100"/>
      <c r="F58" s="101">
        <f>E58*Тарифы!C18*$C$4</f>
        <v>0</v>
      </c>
      <c r="G58" s="102">
        <f t="shared" si="7"/>
        <v>0</v>
      </c>
      <c r="H58" s="103">
        <f t="shared" si="7"/>
        <v>0</v>
      </c>
      <c r="I58" s="98">
        <v>0</v>
      </c>
      <c r="J58" s="101">
        <f>I58*Тарифы!D18*$C$4</f>
        <v>0</v>
      </c>
      <c r="K58" s="100"/>
      <c r="L58" s="101">
        <f>K58*Тарифы!E18*$C$4</f>
        <v>0</v>
      </c>
      <c r="M58" s="102">
        <f t="shared" si="8"/>
        <v>0</v>
      </c>
      <c r="N58" s="103">
        <f t="shared" si="8"/>
        <v>0</v>
      </c>
      <c r="O58" s="102">
        <f t="shared" si="9"/>
        <v>0</v>
      </c>
      <c r="P58" s="103">
        <f t="shared" si="9"/>
        <v>0</v>
      </c>
      <c r="Q58" s="100"/>
      <c r="R58" s="101">
        <f>Q58*Тарифы!F18*$C$4</f>
        <v>0</v>
      </c>
      <c r="S58" s="100"/>
      <c r="T58" s="101">
        <f>S58*Тарифы!G18*$C$4</f>
        <v>0</v>
      </c>
      <c r="U58" s="105">
        <f t="shared" si="10"/>
        <v>0</v>
      </c>
      <c r="V58" s="106">
        <f t="shared" si="10"/>
        <v>0</v>
      </c>
      <c r="W58" s="100"/>
      <c r="X58" s="101">
        <f>W58*Тарифы!H18*$C$4</f>
        <v>0</v>
      </c>
      <c r="Y58" s="100"/>
      <c r="Z58" s="101">
        <f>Y58*Тарифы!I18*$C$4</f>
        <v>0</v>
      </c>
      <c r="AA58" s="102">
        <f t="shared" si="11"/>
        <v>0</v>
      </c>
      <c r="AB58" s="103">
        <f t="shared" si="11"/>
        <v>0</v>
      </c>
      <c r="AC58" s="106">
        <f t="shared" si="12"/>
        <v>0</v>
      </c>
    </row>
    <row r="59" spans="1:29">
      <c r="A59" s="96">
        <v>16</v>
      </c>
      <c r="B59" s="97" t="s">
        <v>83</v>
      </c>
      <c r="C59" s="98"/>
      <c r="D59" s="99">
        <f>C59*Тарифы!B19*$C$4</f>
        <v>0</v>
      </c>
      <c r="E59" s="100"/>
      <c r="F59" s="101">
        <f>E59*Тарифы!C19*$C$4</f>
        <v>0</v>
      </c>
      <c r="G59" s="102">
        <f t="shared" si="7"/>
        <v>0</v>
      </c>
      <c r="H59" s="103">
        <f t="shared" si="7"/>
        <v>0</v>
      </c>
      <c r="I59" s="98"/>
      <c r="J59" s="101">
        <f>I59*Тарифы!D19*$C$4</f>
        <v>0</v>
      </c>
      <c r="K59" s="100"/>
      <c r="L59" s="101">
        <f>K59*Тарифы!E19*$C$4</f>
        <v>0</v>
      </c>
      <c r="M59" s="102">
        <f t="shared" si="8"/>
        <v>0</v>
      </c>
      <c r="N59" s="103">
        <f t="shared" si="8"/>
        <v>0</v>
      </c>
      <c r="O59" s="102">
        <f t="shared" si="9"/>
        <v>0</v>
      </c>
      <c r="P59" s="103">
        <f t="shared" si="9"/>
        <v>0</v>
      </c>
      <c r="Q59" s="100"/>
      <c r="R59" s="101">
        <f>Q59*Тарифы!F19*$C$4</f>
        <v>0</v>
      </c>
      <c r="S59" s="100"/>
      <c r="T59" s="101">
        <f>S59*Тарифы!G19*$C$4</f>
        <v>0</v>
      </c>
      <c r="U59" s="105">
        <f t="shared" si="10"/>
        <v>0</v>
      </c>
      <c r="V59" s="106">
        <f t="shared" si="10"/>
        <v>0</v>
      </c>
      <c r="W59" s="100"/>
      <c r="X59" s="101">
        <f>W59*Тарифы!H19*$C$4</f>
        <v>0</v>
      </c>
      <c r="Y59" s="100"/>
      <c r="Z59" s="101">
        <f>Y59*Тарифы!I19*$C$4</f>
        <v>0</v>
      </c>
      <c r="AA59" s="102">
        <f t="shared" si="11"/>
        <v>0</v>
      </c>
      <c r="AB59" s="103">
        <f t="shared" si="11"/>
        <v>0</v>
      </c>
      <c r="AC59" s="106">
        <f t="shared" si="12"/>
        <v>0</v>
      </c>
    </row>
    <row r="60" spans="1:29">
      <c r="A60" s="96">
        <v>17</v>
      </c>
      <c r="B60" s="97" t="s">
        <v>84</v>
      </c>
      <c r="C60" s="98"/>
      <c r="D60" s="99">
        <f>C60*Тарифы!B20*$C$4</f>
        <v>0</v>
      </c>
      <c r="E60" s="100"/>
      <c r="F60" s="101">
        <f>E60*Тарифы!C20*$C$4</f>
        <v>0</v>
      </c>
      <c r="G60" s="102">
        <f t="shared" si="7"/>
        <v>0</v>
      </c>
      <c r="H60" s="103">
        <f t="shared" si="7"/>
        <v>0</v>
      </c>
      <c r="I60" s="98">
        <v>0</v>
      </c>
      <c r="J60" s="101">
        <f>I60*Тарифы!D20*$C$4</f>
        <v>0</v>
      </c>
      <c r="K60" s="100"/>
      <c r="L60" s="101">
        <f>K60*Тарифы!E20*$C$4</f>
        <v>0</v>
      </c>
      <c r="M60" s="102">
        <f t="shared" si="8"/>
        <v>0</v>
      </c>
      <c r="N60" s="103">
        <f t="shared" si="8"/>
        <v>0</v>
      </c>
      <c r="O60" s="102">
        <f t="shared" si="9"/>
        <v>0</v>
      </c>
      <c r="P60" s="103">
        <f t="shared" si="9"/>
        <v>0</v>
      </c>
      <c r="Q60" s="100"/>
      <c r="R60" s="101">
        <f>Q60*Тарифы!F20*$C$4</f>
        <v>0</v>
      </c>
      <c r="S60" s="100"/>
      <c r="T60" s="101">
        <f>S60*Тарифы!G20*$C$4</f>
        <v>0</v>
      </c>
      <c r="U60" s="105">
        <f t="shared" si="10"/>
        <v>0</v>
      </c>
      <c r="V60" s="106">
        <f t="shared" si="10"/>
        <v>0</v>
      </c>
      <c r="W60" s="100"/>
      <c r="X60" s="101">
        <f>W60*Тарифы!H20*$C$4</f>
        <v>0</v>
      </c>
      <c r="Y60" s="100"/>
      <c r="Z60" s="101">
        <f>Y60*Тарифы!I20*$C$4</f>
        <v>0</v>
      </c>
      <c r="AA60" s="102">
        <f t="shared" si="11"/>
        <v>0</v>
      </c>
      <c r="AB60" s="103">
        <f t="shared" si="11"/>
        <v>0</v>
      </c>
      <c r="AC60" s="106">
        <f t="shared" si="12"/>
        <v>0</v>
      </c>
    </row>
    <row r="61" spans="1:29">
      <c r="A61" s="96">
        <v>18</v>
      </c>
      <c r="B61" s="97" t="s">
        <v>85</v>
      </c>
      <c r="C61" s="98"/>
      <c r="D61" s="99">
        <f>C61*Тарифы!B21*$C$4</f>
        <v>0</v>
      </c>
      <c r="E61" s="100"/>
      <c r="F61" s="101">
        <f>E61*Тарифы!C21*$C$4</f>
        <v>0</v>
      </c>
      <c r="G61" s="102">
        <f t="shared" si="7"/>
        <v>0</v>
      </c>
      <c r="H61" s="103">
        <f t="shared" si="7"/>
        <v>0</v>
      </c>
      <c r="I61" s="98">
        <v>0</v>
      </c>
      <c r="J61" s="101">
        <f>I61*Тарифы!D21*$C$4</f>
        <v>0</v>
      </c>
      <c r="K61" s="100"/>
      <c r="L61" s="101">
        <f>K61*Тарифы!E21*$C$4</f>
        <v>0</v>
      </c>
      <c r="M61" s="102">
        <f t="shared" si="8"/>
        <v>0</v>
      </c>
      <c r="N61" s="103">
        <f t="shared" si="8"/>
        <v>0</v>
      </c>
      <c r="O61" s="102">
        <f t="shared" si="9"/>
        <v>0</v>
      </c>
      <c r="P61" s="103">
        <f t="shared" si="9"/>
        <v>0</v>
      </c>
      <c r="Q61" s="100"/>
      <c r="R61" s="101">
        <f>Q61*Тарифы!F21*$C$4</f>
        <v>0</v>
      </c>
      <c r="S61" s="100"/>
      <c r="T61" s="101">
        <f>S61*Тарифы!G21*$C$4</f>
        <v>0</v>
      </c>
      <c r="U61" s="105">
        <f t="shared" si="10"/>
        <v>0</v>
      </c>
      <c r="V61" s="106">
        <f t="shared" si="10"/>
        <v>0</v>
      </c>
      <c r="W61" s="100"/>
      <c r="X61" s="101">
        <f>W61*Тарифы!H21*$C$4</f>
        <v>0</v>
      </c>
      <c r="Y61" s="100"/>
      <c r="Z61" s="101">
        <f>Y61*Тарифы!I21*$C$4</f>
        <v>0</v>
      </c>
      <c r="AA61" s="102">
        <f t="shared" si="11"/>
        <v>0</v>
      </c>
      <c r="AB61" s="103">
        <f t="shared" si="11"/>
        <v>0</v>
      </c>
      <c r="AC61" s="106">
        <f t="shared" si="12"/>
        <v>0</v>
      </c>
    </row>
    <row r="62" spans="1:29" ht="31.5">
      <c r="A62" s="96">
        <v>19</v>
      </c>
      <c r="B62" s="97" t="s">
        <v>86</v>
      </c>
      <c r="C62" s="98"/>
      <c r="D62" s="99">
        <f>C62*Тарифы!B22*$C$4</f>
        <v>0</v>
      </c>
      <c r="E62" s="100"/>
      <c r="F62" s="101">
        <f>E62*Тарифы!C22*$C$4</f>
        <v>0</v>
      </c>
      <c r="G62" s="102">
        <f t="shared" si="7"/>
        <v>0</v>
      </c>
      <c r="H62" s="103">
        <f t="shared" si="7"/>
        <v>0</v>
      </c>
      <c r="I62" s="98">
        <v>15</v>
      </c>
      <c r="J62" s="101">
        <f>I62*Тарифы!D22*$C$4</f>
        <v>7366.2224999999999</v>
      </c>
      <c r="K62" s="100"/>
      <c r="L62" s="101">
        <f>K62*Тарифы!E22*$C$4</f>
        <v>0</v>
      </c>
      <c r="M62" s="102">
        <f t="shared" si="8"/>
        <v>15</v>
      </c>
      <c r="N62" s="103">
        <f t="shared" si="8"/>
        <v>7366.2224999999999</v>
      </c>
      <c r="O62" s="102">
        <f t="shared" si="9"/>
        <v>15</v>
      </c>
      <c r="P62" s="103">
        <f t="shared" si="9"/>
        <v>7366.2224999999999</v>
      </c>
      <c r="Q62" s="100"/>
      <c r="R62" s="101">
        <f>Q62*Тарифы!F22*$C$4</f>
        <v>0</v>
      </c>
      <c r="S62" s="100"/>
      <c r="T62" s="101">
        <f>S62*Тарифы!G22*$C$4</f>
        <v>0</v>
      </c>
      <c r="U62" s="105">
        <f t="shared" si="10"/>
        <v>0</v>
      </c>
      <c r="V62" s="106">
        <f t="shared" si="10"/>
        <v>0</v>
      </c>
      <c r="W62" s="100"/>
      <c r="X62" s="101">
        <f>W62*Тарифы!H22*$C$4</f>
        <v>0</v>
      </c>
      <c r="Y62" s="100"/>
      <c r="Z62" s="101">
        <f>Y62*Тарифы!I22*$C$4</f>
        <v>0</v>
      </c>
      <c r="AA62" s="102">
        <f t="shared" si="11"/>
        <v>0</v>
      </c>
      <c r="AB62" s="103">
        <f t="shared" si="11"/>
        <v>0</v>
      </c>
      <c r="AC62" s="106">
        <f t="shared" si="12"/>
        <v>7366.2224999999999</v>
      </c>
    </row>
    <row r="63" spans="1:29" ht="31.5">
      <c r="A63" s="96">
        <v>20</v>
      </c>
      <c r="B63" s="97" t="s">
        <v>87</v>
      </c>
      <c r="C63" s="100"/>
      <c r="D63" s="99">
        <f>C63*Тарифы!B23*$C$4</f>
        <v>0</v>
      </c>
      <c r="E63" s="100"/>
      <c r="F63" s="101">
        <f>E63*Тарифы!C23*$C$4</f>
        <v>0</v>
      </c>
      <c r="G63" s="102">
        <f t="shared" si="7"/>
        <v>0</v>
      </c>
      <c r="H63" s="103">
        <f t="shared" si="7"/>
        <v>0</v>
      </c>
      <c r="I63" s="100">
        <v>60</v>
      </c>
      <c r="J63" s="101">
        <f>I63*Тарифы!D23*$C$4</f>
        <v>17256.876</v>
      </c>
      <c r="K63" s="100"/>
      <c r="L63" s="101">
        <f>K63*Тарифы!E23*$C$4</f>
        <v>0</v>
      </c>
      <c r="M63" s="102">
        <f t="shared" si="8"/>
        <v>60</v>
      </c>
      <c r="N63" s="103">
        <f t="shared" si="8"/>
        <v>17256.876</v>
      </c>
      <c r="O63" s="102">
        <f t="shared" si="9"/>
        <v>60</v>
      </c>
      <c r="P63" s="103">
        <f t="shared" si="9"/>
        <v>17256.876</v>
      </c>
      <c r="Q63" s="100"/>
      <c r="R63" s="101">
        <f>Q63*Тарифы!F23*$C$4</f>
        <v>0</v>
      </c>
      <c r="S63" s="100"/>
      <c r="T63" s="101">
        <f>S63*Тарифы!G23*$C$4</f>
        <v>0</v>
      </c>
      <c r="U63" s="105">
        <f t="shared" si="10"/>
        <v>0</v>
      </c>
      <c r="V63" s="106">
        <f t="shared" si="10"/>
        <v>0</v>
      </c>
      <c r="W63" s="100"/>
      <c r="X63" s="101">
        <f>W63*Тарифы!H23*$C$4</f>
        <v>0</v>
      </c>
      <c r="Y63" s="100"/>
      <c r="Z63" s="101">
        <f>Y63*Тарифы!I23*$C$4</f>
        <v>0</v>
      </c>
      <c r="AA63" s="102">
        <f t="shared" si="11"/>
        <v>0</v>
      </c>
      <c r="AB63" s="103">
        <f t="shared" si="11"/>
        <v>0</v>
      </c>
      <c r="AC63" s="106">
        <f t="shared" si="12"/>
        <v>17256.876</v>
      </c>
    </row>
    <row r="64" spans="1:29">
      <c r="A64" s="96">
        <v>21</v>
      </c>
      <c r="B64" s="97" t="s">
        <v>88</v>
      </c>
      <c r="C64" s="100"/>
      <c r="D64" s="99">
        <f>C64*Тарифы!B24*$C$4</f>
        <v>0</v>
      </c>
      <c r="E64" s="100"/>
      <c r="F64" s="101">
        <f>E64*Тарифы!C24*$C$4</f>
        <v>0</v>
      </c>
      <c r="G64" s="102">
        <f t="shared" si="7"/>
        <v>0</v>
      </c>
      <c r="H64" s="103">
        <f t="shared" si="7"/>
        <v>0</v>
      </c>
      <c r="I64" s="100">
        <v>25</v>
      </c>
      <c r="J64" s="101">
        <f>I64*Тарифы!D24*$C$4</f>
        <v>5736.4125000000004</v>
      </c>
      <c r="K64" s="100"/>
      <c r="L64" s="101">
        <f>K64*Тарифы!E24*$C$4</f>
        <v>0</v>
      </c>
      <c r="M64" s="102">
        <f t="shared" si="8"/>
        <v>25</v>
      </c>
      <c r="N64" s="103">
        <f t="shared" si="8"/>
        <v>5736.4125000000004</v>
      </c>
      <c r="O64" s="102">
        <f t="shared" si="9"/>
        <v>25</v>
      </c>
      <c r="P64" s="103">
        <f t="shared" si="9"/>
        <v>5736.4125000000004</v>
      </c>
      <c r="Q64" s="100"/>
      <c r="R64" s="101">
        <f>Q64*Тарифы!F24*$C$4</f>
        <v>0</v>
      </c>
      <c r="S64" s="100"/>
      <c r="T64" s="101">
        <f>S64*Тарифы!G24*$C$4</f>
        <v>0</v>
      </c>
      <c r="U64" s="105">
        <f t="shared" si="10"/>
        <v>0</v>
      </c>
      <c r="V64" s="106">
        <f t="shared" si="10"/>
        <v>0</v>
      </c>
      <c r="W64" s="100"/>
      <c r="X64" s="101">
        <f>W64*Тарифы!H24*$C$4</f>
        <v>0</v>
      </c>
      <c r="Y64" s="100"/>
      <c r="Z64" s="101">
        <f>Y64*Тарифы!I24*$C$4</f>
        <v>0</v>
      </c>
      <c r="AA64" s="102">
        <f t="shared" si="11"/>
        <v>0</v>
      </c>
      <c r="AB64" s="103">
        <f t="shared" si="11"/>
        <v>0</v>
      </c>
      <c r="AC64" s="106">
        <f t="shared" si="12"/>
        <v>5736.4125000000004</v>
      </c>
    </row>
    <row r="65" spans="1:29">
      <c r="A65" s="96">
        <v>22</v>
      </c>
      <c r="B65" s="97" t="s">
        <v>89</v>
      </c>
      <c r="C65" s="100"/>
      <c r="D65" s="99">
        <f>C65*Тарифы!B25*$C$4</f>
        <v>0</v>
      </c>
      <c r="E65" s="100"/>
      <c r="F65" s="101">
        <f>E65*Тарифы!C25*$C$4</f>
        <v>0</v>
      </c>
      <c r="G65" s="102">
        <f t="shared" si="7"/>
        <v>0</v>
      </c>
      <c r="H65" s="103">
        <f t="shared" si="7"/>
        <v>0</v>
      </c>
      <c r="I65" s="100">
        <v>0</v>
      </c>
      <c r="J65" s="101">
        <f>I65*Тарифы!D25*$C$4</f>
        <v>0</v>
      </c>
      <c r="K65" s="100"/>
      <c r="L65" s="101">
        <f>K65*Тарифы!E25*$C$4</f>
        <v>0</v>
      </c>
      <c r="M65" s="102">
        <f t="shared" si="8"/>
        <v>0</v>
      </c>
      <c r="N65" s="103">
        <f t="shared" si="8"/>
        <v>0</v>
      </c>
      <c r="O65" s="102">
        <f t="shared" si="9"/>
        <v>0</v>
      </c>
      <c r="P65" s="103">
        <f t="shared" si="9"/>
        <v>0</v>
      </c>
      <c r="Q65" s="100"/>
      <c r="R65" s="101">
        <f>Q65*Тарифы!F25*$C$4</f>
        <v>0</v>
      </c>
      <c r="S65" s="100"/>
      <c r="T65" s="101">
        <f>S65*Тарифы!G25*$C$4</f>
        <v>0</v>
      </c>
      <c r="U65" s="105">
        <f t="shared" si="10"/>
        <v>0</v>
      </c>
      <c r="V65" s="106">
        <f t="shared" si="10"/>
        <v>0</v>
      </c>
      <c r="W65" s="100"/>
      <c r="X65" s="101">
        <f>W65*Тарифы!H25*$C$4</f>
        <v>0</v>
      </c>
      <c r="Y65" s="100"/>
      <c r="Z65" s="101">
        <f>Y65*Тарифы!I25*$C$4</f>
        <v>0</v>
      </c>
      <c r="AA65" s="102">
        <f t="shared" si="11"/>
        <v>0</v>
      </c>
      <c r="AB65" s="103">
        <f t="shared" si="11"/>
        <v>0</v>
      </c>
      <c r="AC65" s="106">
        <f t="shared" si="12"/>
        <v>0</v>
      </c>
    </row>
    <row r="66" spans="1:29" ht="31.5">
      <c r="A66" s="96">
        <v>23</v>
      </c>
      <c r="B66" s="97" t="s">
        <v>90</v>
      </c>
      <c r="C66" s="100"/>
      <c r="D66" s="99">
        <f>C66*Тарифы!B26*$C$4</f>
        <v>0</v>
      </c>
      <c r="E66" s="100"/>
      <c r="F66" s="101">
        <f>E66*Тарифы!C26*$C$4</f>
        <v>0</v>
      </c>
      <c r="G66" s="102">
        <f t="shared" si="7"/>
        <v>0</v>
      </c>
      <c r="H66" s="103">
        <f t="shared" si="7"/>
        <v>0</v>
      </c>
      <c r="I66" s="100">
        <v>0</v>
      </c>
      <c r="J66" s="101">
        <f>I66*Тарифы!D26*$C$4</f>
        <v>0</v>
      </c>
      <c r="K66" s="100"/>
      <c r="L66" s="101">
        <f>K66*Тарифы!E26*$C$4</f>
        <v>0</v>
      </c>
      <c r="M66" s="102">
        <f t="shared" si="8"/>
        <v>0</v>
      </c>
      <c r="N66" s="103">
        <f t="shared" si="8"/>
        <v>0</v>
      </c>
      <c r="O66" s="102">
        <f t="shared" si="9"/>
        <v>0</v>
      </c>
      <c r="P66" s="103">
        <f t="shared" si="9"/>
        <v>0</v>
      </c>
      <c r="Q66" s="100"/>
      <c r="R66" s="101">
        <f>Q66*Тарифы!F26*$C$4</f>
        <v>0</v>
      </c>
      <c r="S66" s="100"/>
      <c r="T66" s="101">
        <f>S66*Тарифы!G26*$C$4</f>
        <v>0</v>
      </c>
      <c r="U66" s="105">
        <f t="shared" si="10"/>
        <v>0</v>
      </c>
      <c r="V66" s="106">
        <f t="shared" si="10"/>
        <v>0</v>
      </c>
      <c r="W66" s="100"/>
      <c r="X66" s="101">
        <f>W66*Тарифы!H26*$C$4</f>
        <v>0</v>
      </c>
      <c r="Y66" s="100"/>
      <c r="Z66" s="101">
        <f>Y66*Тарифы!I26*$C$4</f>
        <v>0</v>
      </c>
      <c r="AA66" s="102">
        <f t="shared" si="11"/>
        <v>0</v>
      </c>
      <c r="AB66" s="103">
        <f t="shared" si="11"/>
        <v>0</v>
      </c>
      <c r="AC66" s="106">
        <f t="shared" si="12"/>
        <v>0</v>
      </c>
    </row>
    <row r="67" spans="1:29" ht="31.5">
      <c r="A67" s="96">
        <v>24</v>
      </c>
      <c r="B67" s="97" t="s">
        <v>91</v>
      </c>
      <c r="C67" s="100"/>
      <c r="D67" s="99">
        <f>C67*Тарифы!B27*$C$4</f>
        <v>0</v>
      </c>
      <c r="E67" s="100"/>
      <c r="F67" s="101">
        <f>E67*Тарифы!C27*$C$4</f>
        <v>0</v>
      </c>
      <c r="G67" s="102">
        <f t="shared" si="7"/>
        <v>0</v>
      </c>
      <c r="H67" s="103">
        <f t="shared" si="7"/>
        <v>0</v>
      </c>
      <c r="I67" s="100">
        <v>0</v>
      </c>
      <c r="J67" s="101">
        <f>I67*Тарифы!D27*$C$4</f>
        <v>0</v>
      </c>
      <c r="K67" s="100"/>
      <c r="L67" s="101">
        <f>K67*Тарифы!E27*$C$4</f>
        <v>0</v>
      </c>
      <c r="M67" s="102">
        <f t="shared" si="8"/>
        <v>0</v>
      </c>
      <c r="N67" s="103">
        <f t="shared" si="8"/>
        <v>0</v>
      </c>
      <c r="O67" s="102">
        <f t="shared" si="9"/>
        <v>0</v>
      </c>
      <c r="P67" s="103">
        <f t="shared" si="9"/>
        <v>0</v>
      </c>
      <c r="Q67" s="100"/>
      <c r="R67" s="101">
        <f>Q67*Тарифы!F27*$C$4</f>
        <v>0</v>
      </c>
      <c r="S67" s="100"/>
      <c r="T67" s="101">
        <f>S67*Тарифы!G27*$C$4</f>
        <v>0</v>
      </c>
      <c r="U67" s="105">
        <f t="shared" si="10"/>
        <v>0</v>
      </c>
      <c r="V67" s="106">
        <f t="shared" si="10"/>
        <v>0</v>
      </c>
      <c r="W67" s="100"/>
      <c r="X67" s="101">
        <f>W67*Тарифы!H27*$C$4</f>
        <v>0</v>
      </c>
      <c r="Y67" s="100"/>
      <c r="Z67" s="101">
        <f>Y67*Тарифы!I27*$C$4</f>
        <v>0</v>
      </c>
      <c r="AA67" s="102">
        <f t="shared" si="11"/>
        <v>0</v>
      </c>
      <c r="AB67" s="103">
        <f t="shared" si="11"/>
        <v>0</v>
      </c>
      <c r="AC67" s="106">
        <f t="shared" si="12"/>
        <v>0</v>
      </c>
    </row>
    <row r="68" spans="1:29" s="31" customFormat="1">
      <c r="A68" s="108"/>
      <c r="B68" s="109" t="s">
        <v>107</v>
      </c>
      <c r="C68" s="102">
        <f t="shared" ref="C68:AC68" si="13">SUM(C44:C67)</f>
        <v>0</v>
      </c>
      <c r="D68" s="103">
        <f t="shared" si="13"/>
        <v>0</v>
      </c>
      <c r="E68" s="102">
        <f t="shared" si="13"/>
        <v>0</v>
      </c>
      <c r="F68" s="103">
        <f t="shared" si="13"/>
        <v>0</v>
      </c>
      <c r="G68" s="102">
        <f t="shared" si="13"/>
        <v>0</v>
      </c>
      <c r="H68" s="103">
        <f t="shared" si="13"/>
        <v>0</v>
      </c>
      <c r="I68" s="102">
        <f t="shared" si="13"/>
        <v>710</v>
      </c>
      <c r="J68" s="103">
        <f t="shared" si="13"/>
        <v>251223.2905</v>
      </c>
      <c r="K68" s="102">
        <f t="shared" si="13"/>
        <v>0</v>
      </c>
      <c r="L68" s="103">
        <f t="shared" si="13"/>
        <v>0</v>
      </c>
      <c r="M68" s="102">
        <f t="shared" si="13"/>
        <v>710</v>
      </c>
      <c r="N68" s="103">
        <f t="shared" si="13"/>
        <v>251223.2905</v>
      </c>
      <c r="O68" s="102">
        <f t="shared" si="13"/>
        <v>710</v>
      </c>
      <c r="P68" s="103">
        <f t="shared" si="13"/>
        <v>251223.2905</v>
      </c>
      <c r="Q68" s="105">
        <f t="shared" si="13"/>
        <v>0</v>
      </c>
      <c r="R68" s="106">
        <f t="shared" si="13"/>
        <v>0</v>
      </c>
      <c r="S68" s="105">
        <f t="shared" si="13"/>
        <v>0</v>
      </c>
      <c r="T68" s="106">
        <f t="shared" si="13"/>
        <v>0</v>
      </c>
      <c r="U68" s="105">
        <f t="shared" si="13"/>
        <v>0</v>
      </c>
      <c r="V68" s="106">
        <f t="shared" si="13"/>
        <v>0</v>
      </c>
      <c r="W68" s="102">
        <f t="shared" si="13"/>
        <v>0</v>
      </c>
      <c r="X68" s="103">
        <f t="shared" si="13"/>
        <v>0</v>
      </c>
      <c r="Y68" s="102">
        <f t="shared" si="13"/>
        <v>0</v>
      </c>
      <c r="Z68" s="103">
        <f t="shared" si="13"/>
        <v>0</v>
      </c>
      <c r="AA68" s="102">
        <f t="shared" si="13"/>
        <v>0</v>
      </c>
      <c r="AB68" s="103">
        <f t="shared" si="13"/>
        <v>0</v>
      </c>
      <c r="AC68" s="106">
        <f t="shared" si="13"/>
        <v>251223.2905</v>
      </c>
    </row>
    <row r="71" spans="1:29">
      <c r="A71" s="89"/>
      <c r="B71" s="90"/>
      <c r="C71" s="91"/>
      <c r="D71" s="92"/>
      <c r="E71" s="91"/>
      <c r="F71" s="92"/>
      <c r="G71" s="91"/>
      <c r="H71" s="92"/>
      <c r="I71" s="91"/>
      <c r="J71" s="92"/>
      <c r="K71" s="91"/>
    </row>
    <row r="72" spans="1:29" s="31" customFormat="1">
      <c r="A72" s="130" t="s">
        <v>111</v>
      </c>
      <c r="B72" s="130"/>
      <c r="C72" s="130"/>
      <c r="D72" s="130"/>
      <c r="E72" s="130"/>
      <c r="F72" s="27">
        <f>F2</f>
        <v>150034</v>
      </c>
      <c r="G72" s="131" t="str">
        <f>VLOOKUP(F72,Списки!$A$1:$B$68,2,0)</f>
        <v>ГБУЗ РСО-А "РКДЦ"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>
      <c r="A73" s="59"/>
      <c r="B73" s="59"/>
      <c r="C73" s="59"/>
      <c r="D73" s="59"/>
      <c r="E73" s="59"/>
      <c r="F73" s="28"/>
      <c r="G73" s="59"/>
      <c r="H73" s="59"/>
      <c r="I73" s="59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89"/>
      <c r="B74" s="93" t="s">
        <v>113</v>
      </c>
      <c r="C74" s="94">
        <f>VLOOKUP(F72,Списки!$A$1:$C$68,3,0)</f>
        <v>0.91</v>
      </c>
      <c r="D74" s="95"/>
      <c r="E74" s="91"/>
      <c r="F74" s="92"/>
      <c r="G74" s="91"/>
      <c r="H74" s="92"/>
      <c r="I74" s="91"/>
      <c r="J74" s="92"/>
      <c r="K74" s="91"/>
    </row>
    <row r="75" spans="1:29" s="70" customFormat="1" ht="15" customHeight="1">
      <c r="A75" s="140" t="s">
        <v>94</v>
      </c>
      <c r="B75" s="141" t="s">
        <v>92</v>
      </c>
      <c r="C75" s="142" t="s">
        <v>99</v>
      </c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5"/>
      <c r="Q75" s="140" t="s">
        <v>96</v>
      </c>
      <c r="R75" s="140"/>
      <c r="S75" s="140"/>
      <c r="T75" s="140"/>
      <c r="U75" s="140"/>
      <c r="V75" s="140"/>
      <c r="W75" s="165" t="s">
        <v>97</v>
      </c>
      <c r="X75" s="165"/>
      <c r="Y75" s="165"/>
      <c r="Z75" s="165"/>
      <c r="AA75" s="165"/>
      <c r="AB75" s="165"/>
      <c r="AC75" s="161" t="s">
        <v>106</v>
      </c>
    </row>
    <row r="76" spans="1:29" s="70" customFormat="1" ht="15" customHeight="1">
      <c r="A76" s="140"/>
      <c r="B76" s="141"/>
      <c r="C76" s="148" t="s">
        <v>95</v>
      </c>
      <c r="D76" s="148"/>
      <c r="E76" s="148"/>
      <c r="F76" s="148"/>
      <c r="G76" s="148"/>
      <c r="H76" s="148"/>
      <c r="I76" s="167" t="s">
        <v>110</v>
      </c>
      <c r="J76" s="167"/>
      <c r="K76" s="167"/>
      <c r="L76" s="167"/>
      <c r="M76" s="167"/>
      <c r="N76" s="167"/>
      <c r="O76" s="168" t="s">
        <v>100</v>
      </c>
      <c r="P76" s="155"/>
      <c r="Q76" s="140"/>
      <c r="R76" s="140"/>
      <c r="S76" s="140"/>
      <c r="T76" s="140"/>
      <c r="U76" s="140"/>
      <c r="V76" s="140"/>
      <c r="W76" s="165"/>
      <c r="X76" s="165"/>
      <c r="Y76" s="165"/>
      <c r="Z76" s="165"/>
      <c r="AA76" s="165"/>
      <c r="AB76" s="165"/>
      <c r="AC76" s="162"/>
    </row>
    <row r="77" spans="1:29" s="70" customFormat="1">
      <c r="A77" s="140"/>
      <c r="B77" s="141"/>
      <c r="C77" s="158" t="s">
        <v>101</v>
      </c>
      <c r="D77" s="146" t="s">
        <v>102</v>
      </c>
      <c r="E77" s="158" t="s">
        <v>103</v>
      </c>
      <c r="F77" s="146" t="s">
        <v>104</v>
      </c>
      <c r="G77" s="148" t="s">
        <v>100</v>
      </c>
      <c r="H77" s="148"/>
      <c r="I77" s="158" t="s">
        <v>101</v>
      </c>
      <c r="J77" s="146" t="s">
        <v>102</v>
      </c>
      <c r="K77" s="158" t="s">
        <v>103</v>
      </c>
      <c r="L77" s="146" t="s">
        <v>104</v>
      </c>
      <c r="M77" s="148" t="s">
        <v>100</v>
      </c>
      <c r="N77" s="148"/>
      <c r="O77" s="169"/>
      <c r="P77" s="157"/>
      <c r="Q77" s="159" t="s">
        <v>101</v>
      </c>
      <c r="R77" s="160" t="s">
        <v>102</v>
      </c>
      <c r="S77" s="159" t="s">
        <v>103</v>
      </c>
      <c r="T77" s="160" t="s">
        <v>104</v>
      </c>
      <c r="U77" s="140" t="s">
        <v>100</v>
      </c>
      <c r="V77" s="140"/>
      <c r="W77" s="158" t="s">
        <v>101</v>
      </c>
      <c r="X77" s="146" t="s">
        <v>102</v>
      </c>
      <c r="Y77" s="158" t="s">
        <v>103</v>
      </c>
      <c r="Z77" s="146" t="s">
        <v>104</v>
      </c>
      <c r="AA77" s="165" t="s">
        <v>100</v>
      </c>
      <c r="AB77" s="165"/>
      <c r="AC77" s="163"/>
    </row>
    <row r="78" spans="1:29" s="75" customFormat="1">
      <c r="A78" s="140"/>
      <c r="B78" s="141"/>
      <c r="C78" s="158"/>
      <c r="D78" s="146"/>
      <c r="E78" s="158"/>
      <c r="F78" s="146"/>
      <c r="G78" s="71" t="s">
        <v>105</v>
      </c>
      <c r="H78" s="72" t="s">
        <v>98</v>
      </c>
      <c r="I78" s="158"/>
      <c r="J78" s="146"/>
      <c r="K78" s="158"/>
      <c r="L78" s="146"/>
      <c r="M78" s="71" t="s">
        <v>105</v>
      </c>
      <c r="N78" s="72" t="s">
        <v>98</v>
      </c>
      <c r="O78" s="71" t="s">
        <v>105</v>
      </c>
      <c r="P78" s="72" t="s">
        <v>98</v>
      </c>
      <c r="Q78" s="159"/>
      <c r="R78" s="160"/>
      <c r="S78" s="159"/>
      <c r="T78" s="160"/>
      <c r="U78" s="73" t="s">
        <v>105</v>
      </c>
      <c r="V78" s="74" t="s">
        <v>98</v>
      </c>
      <c r="W78" s="158"/>
      <c r="X78" s="146"/>
      <c r="Y78" s="158"/>
      <c r="Z78" s="146"/>
      <c r="AA78" s="71" t="s">
        <v>105</v>
      </c>
      <c r="AB78" s="72" t="s">
        <v>98</v>
      </c>
      <c r="AC78" s="74" t="s">
        <v>98</v>
      </c>
    </row>
    <row r="79" spans="1:29" ht="31.5">
      <c r="A79" s="96">
        <v>1</v>
      </c>
      <c r="B79" s="97" t="s">
        <v>68</v>
      </c>
      <c r="C79" s="98">
        <f>C9+C44</f>
        <v>0</v>
      </c>
      <c r="D79" s="99">
        <f>D9+D44</f>
        <v>0</v>
      </c>
      <c r="E79" s="100">
        <f>E9+E44</f>
        <v>0</v>
      </c>
      <c r="F79" s="101">
        <f>F9+F44</f>
        <v>0</v>
      </c>
      <c r="G79" s="102">
        <f>C79+E79</f>
        <v>0</v>
      </c>
      <c r="H79" s="103">
        <f>D79+F79</f>
        <v>0</v>
      </c>
      <c r="I79" s="100">
        <f>I9+I44</f>
        <v>150</v>
      </c>
      <c r="J79" s="101">
        <f t="shared" ref="J79:L94" si="14">J9+J44</f>
        <v>59391.149999999994</v>
      </c>
      <c r="K79" s="100">
        <f t="shared" si="14"/>
        <v>0</v>
      </c>
      <c r="L79" s="101">
        <f t="shared" si="14"/>
        <v>0</v>
      </c>
      <c r="M79" s="102">
        <f>I79+K79</f>
        <v>150</v>
      </c>
      <c r="N79" s="103">
        <f>J79+L79</f>
        <v>59391.149999999994</v>
      </c>
      <c r="O79" s="102">
        <f>G79+M79</f>
        <v>150</v>
      </c>
      <c r="P79" s="103">
        <f>H79+N79</f>
        <v>59391.149999999994</v>
      </c>
      <c r="Q79" s="100">
        <f t="shared" ref="Q79:T94" si="15">Q9+Q44</f>
        <v>0</v>
      </c>
      <c r="R79" s="101">
        <f t="shared" si="15"/>
        <v>0</v>
      </c>
      <c r="S79" s="100">
        <f t="shared" si="15"/>
        <v>0</v>
      </c>
      <c r="T79" s="101">
        <f t="shared" si="15"/>
        <v>0</v>
      </c>
      <c r="U79" s="105">
        <f>Q79+S79</f>
        <v>0</v>
      </c>
      <c r="V79" s="106">
        <f>R79+T79</f>
        <v>0</v>
      </c>
      <c r="W79" s="100">
        <f t="shared" ref="W79:Z94" si="16">W9+W44</f>
        <v>0</v>
      </c>
      <c r="X79" s="101">
        <f t="shared" si="16"/>
        <v>0</v>
      </c>
      <c r="Y79" s="100">
        <f t="shared" si="16"/>
        <v>0</v>
      </c>
      <c r="Z79" s="101">
        <f t="shared" si="16"/>
        <v>0</v>
      </c>
      <c r="AA79" s="102">
        <f>W79+Y79</f>
        <v>0</v>
      </c>
      <c r="AB79" s="103">
        <f>X79+Z79</f>
        <v>0</v>
      </c>
      <c r="AC79" s="106">
        <f>P79+V79+AB79</f>
        <v>59391.149999999994</v>
      </c>
    </row>
    <row r="80" spans="1:29">
      <c r="A80" s="96">
        <v>2</v>
      </c>
      <c r="B80" s="97" t="s">
        <v>69</v>
      </c>
      <c r="C80" s="98">
        <f t="shared" ref="C80:F95" si="17">C10+C45</f>
        <v>0</v>
      </c>
      <c r="D80" s="99">
        <f t="shared" si="17"/>
        <v>0</v>
      </c>
      <c r="E80" s="100">
        <f t="shared" si="17"/>
        <v>0</v>
      </c>
      <c r="F80" s="101">
        <f t="shared" si="17"/>
        <v>0</v>
      </c>
      <c r="G80" s="102">
        <f t="shared" ref="G80:H102" si="18">C80+E80</f>
        <v>0</v>
      </c>
      <c r="H80" s="103">
        <f t="shared" si="18"/>
        <v>0</v>
      </c>
      <c r="I80" s="100">
        <v>0</v>
      </c>
      <c r="J80" s="101">
        <f t="shared" si="14"/>
        <v>0</v>
      </c>
      <c r="K80" s="100">
        <f t="shared" si="14"/>
        <v>0</v>
      </c>
      <c r="L80" s="101">
        <f t="shared" si="14"/>
        <v>0</v>
      </c>
      <c r="M80" s="102">
        <f t="shared" ref="M80:N102" si="19">I80+K80</f>
        <v>0</v>
      </c>
      <c r="N80" s="103">
        <f t="shared" si="19"/>
        <v>0</v>
      </c>
      <c r="O80" s="102">
        <f t="shared" ref="O80:P102" si="20">G80+M80</f>
        <v>0</v>
      </c>
      <c r="P80" s="103">
        <f t="shared" si="20"/>
        <v>0</v>
      </c>
      <c r="Q80" s="100">
        <f t="shared" si="15"/>
        <v>0</v>
      </c>
      <c r="R80" s="101">
        <f t="shared" si="15"/>
        <v>0</v>
      </c>
      <c r="S80" s="100">
        <f t="shared" si="15"/>
        <v>0</v>
      </c>
      <c r="T80" s="101">
        <f t="shared" si="15"/>
        <v>0</v>
      </c>
      <c r="U80" s="105">
        <f t="shared" ref="U80:V102" si="21">Q80+S80</f>
        <v>0</v>
      </c>
      <c r="V80" s="106">
        <f t="shared" si="21"/>
        <v>0</v>
      </c>
      <c r="W80" s="100">
        <f t="shared" si="16"/>
        <v>0</v>
      </c>
      <c r="X80" s="101">
        <f t="shared" si="16"/>
        <v>0</v>
      </c>
      <c r="Y80" s="100">
        <f t="shared" si="16"/>
        <v>0</v>
      </c>
      <c r="Z80" s="101">
        <f t="shared" si="16"/>
        <v>0</v>
      </c>
      <c r="AA80" s="102">
        <f t="shared" ref="AA80:AB102" si="22">W80+Y80</f>
        <v>0</v>
      </c>
      <c r="AB80" s="103">
        <f t="shared" si="22"/>
        <v>0</v>
      </c>
      <c r="AC80" s="106">
        <f t="shared" ref="AC80:AC102" si="23">P80+V80+AB80</f>
        <v>0</v>
      </c>
    </row>
    <row r="81" spans="1:29">
      <c r="A81" s="96">
        <v>3</v>
      </c>
      <c r="B81" s="97" t="s">
        <v>70</v>
      </c>
      <c r="C81" s="98">
        <f t="shared" si="17"/>
        <v>0</v>
      </c>
      <c r="D81" s="99">
        <f t="shared" si="17"/>
        <v>0</v>
      </c>
      <c r="E81" s="100">
        <f t="shared" si="17"/>
        <v>0</v>
      </c>
      <c r="F81" s="101">
        <f t="shared" si="17"/>
        <v>0</v>
      </c>
      <c r="G81" s="102">
        <f t="shared" si="18"/>
        <v>0</v>
      </c>
      <c r="H81" s="103">
        <f t="shared" si="18"/>
        <v>0</v>
      </c>
      <c r="I81" s="100">
        <v>1200</v>
      </c>
      <c r="J81" s="101">
        <f t="shared" si="14"/>
        <v>437584.875</v>
      </c>
      <c r="K81" s="100">
        <f t="shared" si="14"/>
        <v>0</v>
      </c>
      <c r="L81" s="101">
        <f t="shared" si="14"/>
        <v>0</v>
      </c>
      <c r="M81" s="102">
        <f t="shared" si="19"/>
        <v>1200</v>
      </c>
      <c r="N81" s="103">
        <f t="shared" si="19"/>
        <v>437584.875</v>
      </c>
      <c r="O81" s="102">
        <f t="shared" si="20"/>
        <v>1200</v>
      </c>
      <c r="P81" s="103">
        <f t="shared" si="20"/>
        <v>437584.875</v>
      </c>
      <c r="Q81" s="100">
        <f t="shared" si="15"/>
        <v>0</v>
      </c>
      <c r="R81" s="101">
        <f t="shared" si="15"/>
        <v>0</v>
      </c>
      <c r="S81" s="100">
        <f t="shared" si="15"/>
        <v>0</v>
      </c>
      <c r="T81" s="101">
        <f t="shared" si="15"/>
        <v>0</v>
      </c>
      <c r="U81" s="105">
        <f t="shared" si="21"/>
        <v>0</v>
      </c>
      <c r="V81" s="106">
        <f t="shared" si="21"/>
        <v>0</v>
      </c>
      <c r="W81" s="100">
        <f t="shared" si="16"/>
        <v>0</v>
      </c>
      <c r="X81" s="101">
        <f t="shared" si="16"/>
        <v>0</v>
      </c>
      <c r="Y81" s="100">
        <f t="shared" si="16"/>
        <v>0</v>
      </c>
      <c r="Z81" s="101">
        <f t="shared" si="16"/>
        <v>0</v>
      </c>
      <c r="AA81" s="102">
        <f t="shared" si="22"/>
        <v>0</v>
      </c>
      <c r="AB81" s="103">
        <f t="shared" si="22"/>
        <v>0</v>
      </c>
      <c r="AC81" s="106">
        <f t="shared" si="23"/>
        <v>437584.875</v>
      </c>
    </row>
    <row r="82" spans="1:29">
      <c r="A82" s="96">
        <v>4</v>
      </c>
      <c r="B82" s="97" t="s">
        <v>71</v>
      </c>
      <c r="C82" s="98">
        <f t="shared" si="17"/>
        <v>0</v>
      </c>
      <c r="D82" s="99">
        <f t="shared" si="17"/>
        <v>0</v>
      </c>
      <c r="E82" s="100">
        <f t="shared" si="17"/>
        <v>0</v>
      </c>
      <c r="F82" s="101">
        <f t="shared" si="17"/>
        <v>0</v>
      </c>
      <c r="G82" s="102">
        <f t="shared" si="18"/>
        <v>0</v>
      </c>
      <c r="H82" s="103">
        <f t="shared" si="18"/>
        <v>0</v>
      </c>
      <c r="I82" s="100">
        <v>250</v>
      </c>
      <c r="J82" s="101">
        <f t="shared" si="14"/>
        <v>87516.975000000006</v>
      </c>
      <c r="K82" s="100">
        <f t="shared" si="14"/>
        <v>0</v>
      </c>
      <c r="L82" s="101">
        <f t="shared" si="14"/>
        <v>0</v>
      </c>
      <c r="M82" s="102">
        <f t="shared" si="19"/>
        <v>250</v>
      </c>
      <c r="N82" s="103">
        <f t="shared" si="19"/>
        <v>87516.975000000006</v>
      </c>
      <c r="O82" s="102">
        <f t="shared" si="20"/>
        <v>250</v>
      </c>
      <c r="P82" s="103">
        <f t="shared" si="20"/>
        <v>87516.975000000006</v>
      </c>
      <c r="Q82" s="100">
        <f t="shared" si="15"/>
        <v>0</v>
      </c>
      <c r="R82" s="101">
        <f t="shared" si="15"/>
        <v>0</v>
      </c>
      <c r="S82" s="100">
        <f t="shared" si="15"/>
        <v>0</v>
      </c>
      <c r="T82" s="101">
        <f t="shared" si="15"/>
        <v>0</v>
      </c>
      <c r="U82" s="105">
        <f t="shared" si="21"/>
        <v>0</v>
      </c>
      <c r="V82" s="106">
        <f t="shared" si="21"/>
        <v>0</v>
      </c>
      <c r="W82" s="100">
        <f t="shared" si="16"/>
        <v>0</v>
      </c>
      <c r="X82" s="101">
        <f t="shared" si="16"/>
        <v>0</v>
      </c>
      <c r="Y82" s="100">
        <f t="shared" si="16"/>
        <v>0</v>
      </c>
      <c r="Z82" s="101">
        <f t="shared" si="16"/>
        <v>0</v>
      </c>
      <c r="AA82" s="102">
        <f t="shared" si="22"/>
        <v>0</v>
      </c>
      <c r="AB82" s="103">
        <f t="shared" si="22"/>
        <v>0</v>
      </c>
      <c r="AC82" s="106">
        <f t="shared" si="23"/>
        <v>87516.975000000006</v>
      </c>
    </row>
    <row r="83" spans="1:29">
      <c r="A83" s="96">
        <v>5</v>
      </c>
      <c r="B83" s="97" t="s">
        <v>72</v>
      </c>
      <c r="C83" s="98">
        <f t="shared" si="17"/>
        <v>0</v>
      </c>
      <c r="D83" s="99">
        <f t="shared" si="17"/>
        <v>0</v>
      </c>
      <c r="E83" s="100">
        <f t="shared" si="17"/>
        <v>0</v>
      </c>
      <c r="F83" s="101">
        <f t="shared" si="17"/>
        <v>0</v>
      </c>
      <c r="G83" s="102">
        <f t="shared" si="18"/>
        <v>0</v>
      </c>
      <c r="H83" s="103">
        <f t="shared" si="18"/>
        <v>0</v>
      </c>
      <c r="I83" s="100">
        <v>200</v>
      </c>
      <c r="J83" s="101">
        <f t="shared" si="14"/>
        <v>70013.58</v>
      </c>
      <c r="K83" s="100">
        <f t="shared" si="14"/>
        <v>0</v>
      </c>
      <c r="L83" s="101">
        <f t="shared" si="14"/>
        <v>0</v>
      </c>
      <c r="M83" s="102">
        <f t="shared" si="19"/>
        <v>200</v>
      </c>
      <c r="N83" s="103">
        <f t="shared" si="19"/>
        <v>70013.58</v>
      </c>
      <c r="O83" s="102">
        <f t="shared" si="20"/>
        <v>200</v>
      </c>
      <c r="P83" s="103">
        <f t="shared" si="20"/>
        <v>70013.58</v>
      </c>
      <c r="Q83" s="100">
        <f t="shared" si="15"/>
        <v>0</v>
      </c>
      <c r="R83" s="101">
        <f t="shared" si="15"/>
        <v>0</v>
      </c>
      <c r="S83" s="100">
        <f t="shared" si="15"/>
        <v>0</v>
      </c>
      <c r="T83" s="101">
        <f t="shared" si="15"/>
        <v>0</v>
      </c>
      <c r="U83" s="105">
        <f t="shared" si="21"/>
        <v>0</v>
      </c>
      <c r="V83" s="106">
        <f t="shared" si="21"/>
        <v>0</v>
      </c>
      <c r="W83" s="100">
        <f t="shared" si="16"/>
        <v>0</v>
      </c>
      <c r="X83" s="101">
        <f t="shared" si="16"/>
        <v>0</v>
      </c>
      <c r="Y83" s="100">
        <f t="shared" si="16"/>
        <v>0</v>
      </c>
      <c r="Z83" s="101">
        <f t="shared" si="16"/>
        <v>0</v>
      </c>
      <c r="AA83" s="102">
        <f t="shared" si="22"/>
        <v>0</v>
      </c>
      <c r="AB83" s="103">
        <f t="shared" si="22"/>
        <v>0</v>
      </c>
      <c r="AC83" s="106">
        <f t="shared" si="23"/>
        <v>70013.58</v>
      </c>
    </row>
    <row r="84" spans="1:29">
      <c r="A84" s="96">
        <v>6</v>
      </c>
      <c r="B84" s="97" t="s">
        <v>73</v>
      </c>
      <c r="C84" s="98">
        <f t="shared" si="17"/>
        <v>0</v>
      </c>
      <c r="D84" s="99">
        <f t="shared" si="17"/>
        <v>0</v>
      </c>
      <c r="E84" s="100">
        <f t="shared" si="17"/>
        <v>0</v>
      </c>
      <c r="F84" s="101">
        <f t="shared" si="17"/>
        <v>0</v>
      </c>
      <c r="G84" s="102">
        <f t="shared" si="18"/>
        <v>0</v>
      </c>
      <c r="H84" s="103">
        <f t="shared" si="18"/>
        <v>0</v>
      </c>
      <c r="I84" s="100">
        <v>0</v>
      </c>
      <c r="J84" s="101">
        <f t="shared" si="14"/>
        <v>0</v>
      </c>
      <c r="K84" s="100">
        <f t="shared" si="14"/>
        <v>0</v>
      </c>
      <c r="L84" s="101">
        <f t="shared" si="14"/>
        <v>0</v>
      </c>
      <c r="M84" s="102">
        <f t="shared" si="19"/>
        <v>0</v>
      </c>
      <c r="N84" s="103">
        <f t="shared" si="19"/>
        <v>0</v>
      </c>
      <c r="O84" s="102">
        <f t="shared" si="20"/>
        <v>0</v>
      </c>
      <c r="P84" s="103">
        <f t="shared" si="20"/>
        <v>0</v>
      </c>
      <c r="Q84" s="100">
        <f t="shared" si="15"/>
        <v>0</v>
      </c>
      <c r="R84" s="101">
        <f t="shared" si="15"/>
        <v>0</v>
      </c>
      <c r="S84" s="100">
        <f t="shared" si="15"/>
        <v>0</v>
      </c>
      <c r="T84" s="101">
        <f t="shared" si="15"/>
        <v>0</v>
      </c>
      <c r="U84" s="105">
        <f t="shared" si="21"/>
        <v>0</v>
      </c>
      <c r="V84" s="106">
        <f t="shared" si="21"/>
        <v>0</v>
      </c>
      <c r="W84" s="100">
        <f t="shared" si="16"/>
        <v>0</v>
      </c>
      <c r="X84" s="101">
        <f t="shared" si="16"/>
        <v>0</v>
      </c>
      <c r="Y84" s="100">
        <f t="shared" si="16"/>
        <v>0</v>
      </c>
      <c r="Z84" s="101">
        <f t="shared" si="16"/>
        <v>0</v>
      </c>
      <c r="AA84" s="102">
        <f t="shared" si="22"/>
        <v>0</v>
      </c>
      <c r="AB84" s="103">
        <f t="shared" si="22"/>
        <v>0</v>
      </c>
      <c r="AC84" s="106">
        <f t="shared" si="23"/>
        <v>0</v>
      </c>
    </row>
    <row r="85" spans="1:29">
      <c r="A85" s="96">
        <v>7</v>
      </c>
      <c r="B85" s="97" t="s">
        <v>74</v>
      </c>
      <c r="C85" s="98">
        <f t="shared" si="17"/>
        <v>0</v>
      </c>
      <c r="D85" s="99">
        <f t="shared" si="17"/>
        <v>0</v>
      </c>
      <c r="E85" s="100">
        <f t="shared" si="17"/>
        <v>0</v>
      </c>
      <c r="F85" s="101">
        <f t="shared" si="17"/>
        <v>0</v>
      </c>
      <c r="G85" s="102">
        <f t="shared" si="18"/>
        <v>0</v>
      </c>
      <c r="H85" s="103">
        <f t="shared" si="18"/>
        <v>0</v>
      </c>
      <c r="I85" s="100">
        <v>0</v>
      </c>
      <c r="J85" s="101">
        <f t="shared" si="14"/>
        <v>0</v>
      </c>
      <c r="K85" s="100">
        <f t="shared" si="14"/>
        <v>0</v>
      </c>
      <c r="L85" s="101">
        <f t="shared" si="14"/>
        <v>0</v>
      </c>
      <c r="M85" s="102">
        <f t="shared" si="19"/>
        <v>0</v>
      </c>
      <c r="N85" s="103">
        <f t="shared" si="19"/>
        <v>0</v>
      </c>
      <c r="O85" s="102">
        <f t="shared" si="20"/>
        <v>0</v>
      </c>
      <c r="P85" s="103">
        <f t="shared" si="20"/>
        <v>0</v>
      </c>
      <c r="Q85" s="100">
        <f t="shared" si="15"/>
        <v>0</v>
      </c>
      <c r="R85" s="101">
        <f t="shared" si="15"/>
        <v>0</v>
      </c>
      <c r="S85" s="100">
        <f t="shared" si="15"/>
        <v>0</v>
      </c>
      <c r="T85" s="101">
        <f t="shared" si="15"/>
        <v>0</v>
      </c>
      <c r="U85" s="105">
        <f t="shared" si="21"/>
        <v>0</v>
      </c>
      <c r="V85" s="106">
        <f t="shared" si="21"/>
        <v>0</v>
      </c>
      <c r="W85" s="100">
        <f t="shared" si="16"/>
        <v>0</v>
      </c>
      <c r="X85" s="101">
        <f t="shared" si="16"/>
        <v>0</v>
      </c>
      <c r="Y85" s="100">
        <f t="shared" si="16"/>
        <v>0</v>
      </c>
      <c r="Z85" s="101">
        <f t="shared" si="16"/>
        <v>0</v>
      </c>
      <c r="AA85" s="102">
        <f t="shared" si="22"/>
        <v>0</v>
      </c>
      <c r="AB85" s="103">
        <f t="shared" si="22"/>
        <v>0</v>
      </c>
      <c r="AC85" s="106">
        <f t="shared" si="23"/>
        <v>0</v>
      </c>
    </row>
    <row r="86" spans="1:29">
      <c r="A86" s="96">
        <v>8</v>
      </c>
      <c r="B86" s="97" t="s">
        <v>75</v>
      </c>
      <c r="C86" s="98">
        <f t="shared" si="17"/>
        <v>0</v>
      </c>
      <c r="D86" s="99">
        <f t="shared" si="17"/>
        <v>0</v>
      </c>
      <c r="E86" s="100">
        <f t="shared" si="17"/>
        <v>0</v>
      </c>
      <c r="F86" s="101">
        <f t="shared" si="17"/>
        <v>0</v>
      </c>
      <c r="G86" s="102">
        <f t="shared" si="18"/>
        <v>0</v>
      </c>
      <c r="H86" s="103">
        <f t="shared" si="18"/>
        <v>0</v>
      </c>
      <c r="I86" s="100">
        <v>100</v>
      </c>
      <c r="J86" s="101">
        <f t="shared" si="14"/>
        <v>0</v>
      </c>
      <c r="K86" s="100">
        <f t="shared" si="14"/>
        <v>0</v>
      </c>
      <c r="L86" s="101">
        <f t="shared" si="14"/>
        <v>0</v>
      </c>
      <c r="M86" s="102">
        <f t="shared" si="19"/>
        <v>100</v>
      </c>
      <c r="N86" s="103">
        <f t="shared" si="19"/>
        <v>0</v>
      </c>
      <c r="O86" s="102">
        <f t="shared" si="20"/>
        <v>100</v>
      </c>
      <c r="P86" s="103">
        <f t="shared" si="20"/>
        <v>0</v>
      </c>
      <c r="Q86" s="100">
        <f t="shared" si="15"/>
        <v>0</v>
      </c>
      <c r="R86" s="101">
        <f t="shared" si="15"/>
        <v>0</v>
      </c>
      <c r="S86" s="100">
        <f t="shared" si="15"/>
        <v>0</v>
      </c>
      <c r="T86" s="101">
        <f t="shared" si="15"/>
        <v>0</v>
      </c>
      <c r="U86" s="105">
        <f t="shared" si="21"/>
        <v>0</v>
      </c>
      <c r="V86" s="106">
        <f t="shared" si="21"/>
        <v>0</v>
      </c>
      <c r="W86" s="100">
        <f t="shared" si="16"/>
        <v>0</v>
      </c>
      <c r="X86" s="101">
        <f t="shared" si="16"/>
        <v>0</v>
      </c>
      <c r="Y86" s="100">
        <f t="shared" si="16"/>
        <v>0</v>
      </c>
      <c r="Z86" s="101">
        <f t="shared" si="16"/>
        <v>0</v>
      </c>
      <c r="AA86" s="102">
        <f t="shared" si="22"/>
        <v>0</v>
      </c>
      <c r="AB86" s="103">
        <f t="shared" si="22"/>
        <v>0</v>
      </c>
      <c r="AC86" s="106">
        <f t="shared" si="23"/>
        <v>0</v>
      </c>
    </row>
    <row r="87" spans="1:29" ht="31.5">
      <c r="A87" s="96">
        <v>9</v>
      </c>
      <c r="B87" s="97" t="s">
        <v>76</v>
      </c>
      <c r="C87" s="98">
        <f t="shared" si="17"/>
        <v>0</v>
      </c>
      <c r="D87" s="99">
        <f t="shared" si="17"/>
        <v>0</v>
      </c>
      <c r="E87" s="100">
        <f t="shared" si="17"/>
        <v>0</v>
      </c>
      <c r="F87" s="101">
        <f t="shared" si="17"/>
        <v>0</v>
      </c>
      <c r="G87" s="102">
        <f t="shared" si="18"/>
        <v>0</v>
      </c>
      <c r="H87" s="103">
        <f t="shared" si="18"/>
        <v>0</v>
      </c>
      <c r="I87" s="100">
        <v>0</v>
      </c>
      <c r="J87" s="101">
        <f t="shared" si="14"/>
        <v>0</v>
      </c>
      <c r="K87" s="100">
        <f t="shared" si="14"/>
        <v>0</v>
      </c>
      <c r="L87" s="101">
        <f t="shared" si="14"/>
        <v>0</v>
      </c>
      <c r="M87" s="102">
        <f t="shared" si="19"/>
        <v>0</v>
      </c>
      <c r="N87" s="103">
        <f t="shared" si="19"/>
        <v>0</v>
      </c>
      <c r="O87" s="102">
        <f t="shared" si="20"/>
        <v>0</v>
      </c>
      <c r="P87" s="103">
        <f t="shared" si="20"/>
        <v>0</v>
      </c>
      <c r="Q87" s="100">
        <f t="shared" si="15"/>
        <v>0</v>
      </c>
      <c r="R87" s="101">
        <f t="shared" si="15"/>
        <v>0</v>
      </c>
      <c r="S87" s="100">
        <f t="shared" si="15"/>
        <v>0</v>
      </c>
      <c r="T87" s="101">
        <f t="shared" si="15"/>
        <v>0</v>
      </c>
      <c r="U87" s="105">
        <f t="shared" si="21"/>
        <v>0</v>
      </c>
      <c r="V87" s="106">
        <f t="shared" si="21"/>
        <v>0</v>
      </c>
      <c r="W87" s="100">
        <f t="shared" si="16"/>
        <v>0</v>
      </c>
      <c r="X87" s="101">
        <f t="shared" si="16"/>
        <v>0</v>
      </c>
      <c r="Y87" s="100">
        <f t="shared" si="16"/>
        <v>0</v>
      </c>
      <c r="Z87" s="101">
        <f t="shared" si="16"/>
        <v>0</v>
      </c>
      <c r="AA87" s="102">
        <f t="shared" si="22"/>
        <v>0</v>
      </c>
      <c r="AB87" s="103">
        <f t="shared" si="22"/>
        <v>0</v>
      </c>
      <c r="AC87" s="106">
        <f t="shared" si="23"/>
        <v>0</v>
      </c>
    </row>
    <row r="88" spans="1:29">
      <c r="A88" s="96">
        <v>10</v>
      </c>
      <c r="B88" s="97" t="s">
        <v>77</v>
      </c>
      <c r="C88" s="98">
        <f t="shared" si="17"/>
        <v>0</v>
      </c>
      <c r="D88" s="99">
        <f t="shared" si="17"/>
        <v>0</v>
      </c>
      <c r="E88" s="100">
        <f t="shared" si="17"/>
        <v>0</v>
      </c>
      <c r="F88" s="101">
        <f t="shared" si="17"/>
        <v>0</v>
      </c>
      <c r="G88" s="102">
        <f t="shared" si="18"/>
        <v>0</v>
      </c>
      <c r="H88" s="103">
        <f t="shared" si="18"/>
        <v>0</v>
      </c>
      <c r="I88" s="100">
        <v>0</v>
      </c>
      <c r="J88" s="101">
        <f t="shared" si="14"/>
        <v>0</v>
      </c>
      <c r="K88" s="100">
        <f t="shared" si="14"/>
        <v>0</v>
      </c>
      <c r="L88" s="101">
        <f t="shared" si="14"/>
        <v>0</v>
      </c>
      <c r="M88" s="102">
        <f t="shared" si="19"/>
        <v>0</v>
      </c>
      <c r="N88" s="103">
        <f t="shared" si="19"/>
        <v>0</v>
      </c>
      <c r="O88" s="102">
        <f t="shared" si="20"/>
        <v>0</v>
      </c>
      <c r="P88" s="103">
        <f t="shared" si="20"/>
        <v>0</v>
      </c>
      <c r="Q88" s="100">
        <f t="shared" si="15"/>
        <v>0</v>
      </c>
      <c r="R88" s="101">
        <f t="shared" si="15"/>
        <v>0</v>
      </c>
      <c r="S88" s="100">
        <f t="shared" si="15"/>
        <v>0</v>
      </c>
      <c r="T88" s="101">
        <f t="shared" si="15"/>
        <v>0</v>
      </c>
      <c r="U88" s="105">
        <f t="shared" si="21"/>
        <v>0</v>
      </c>
      <c r="V88" s="106">
        <f t="shared" si="21"/>
        <v>0</v>
      </c>
      <c r="W88" s="100">
        <f t="shared" si="16"/>
        <v>0</v>
      </c>
      <c r="X88" s="101">
        <f t="shared" si="16"/>
        <v>0</v>
      </c>
      <c r="Y88" s="100">
        <f t="shared" si="16"/>
        <v>0</v>
      </c>
      <c r="Z88" s="101">
        <f t="shared" si="16"/>
        <v>0</v>
      </c>
      <c r="AA88" s="102">
        <f t="shared" si="22"/>
        <v>0</v>
      </c>
      <c r="AB88" s="103">
        <f t="shared" si="22"/>
        <v>0</v>
      </c>
      <c r="AC88" s="106">
        <f t="shared" si="23"/>
        <v>0</v>
      </c>
    </row>
    <row r="89" spans="1:29" ht="31.5">
      <c r="A89" s="96">
        <v>11</v>
      </c>
      <c r="B89" s="97" t="s">
        <v>78</v>
      </c>
      <c r="C89" s="98">
        <f t="shared" si="17"/>
        <v>0</v>
      </c>
      <c r="D89" s="99">
        <f t="shared" si="17"/>
        <v>0</v>
      </c>
      <c r="E89" s="100">
        <f t="shared" si="17"/>
        <v>0</v>
      </c>
      <c r="F89" s="101">
        <f t="shared" si="17"/>
        <v>0</v>
      </c>
      <c r="G89" s="102">
        <f t="shared" si="18"/>
        <v>0</v>
      </c>
      <c r="H89" s="103">
        <f t="shared" si="18"/>
        <v>0</v>
      </c>
      <c r="I89" s="100">
        <v>70</v>
      </c>
      <c r="J89" s="101">
        <f t="shared" si="14"/>
        <v>36684.83</v>
      </c>
      <c r="K89" s="100">
        <f t="shared" si="14"/>
        <v>0</v>
      </c>
      <c r="L89" s="101">
        <f t="shared" si="14"/>
        <v>0</v>
      </c>
      <c r="M89" s="102">
        <f t="shared" si="19"/>
        <v>70</v>
      </c>
      <c r="N89" s="103">
        <f t="shared" si="19"/>
        <v>36684.83</v>
      </c>
      <c r="O89" s="102">
        <f t="shared" si="20"/>
        <v>70</v>
      </c>
      <c r="P89" s="103">
        <f t="shared" si="20"/>
        <v>36684.83</v>
      </c>
      <c r="Q89" s="100">
        <f t="shared" si="15"/>
        <v>0</v>
      </c>
      <c r="R89" s="101">
        <f t="shared" si="15"/>
        <v>0</v>
      </c>
      <c r="S89" s="100">
        <f t="shared" si="15"/>
        <v>0</v>
      </c>
      <c r="T89" s="101">
        <f t="shared" si="15"/>
        <v>0</v>
      </c>
      <c r="U89" s="105">
        <f t="shared" si="21"/>
        <v>0</v>
      </c>
      <c r="V89" s="106">
        <f t="shared" si="21"/>
        <v>0</v>
      </c>
      <c r="W89" s="100">
        <f t="shared" si="16"/>
        <v>0</v>
      </c>
      <c r="X89" s="101">
        <f t="shared" si="16"/>
        <v>0</v>
      </c>
      <c r="Y89" s="100">
        <f t="shared" si="16"/>
        <v>0</v>
      </c>
      <c r="Z89" s="101">
        <f t="shared" si="16"/>
        <v>0</v>
      </c>
      <c r="AA89" s="102">
        <f t="shared" si="22"/>
        <v>0</v>
      </c>
      <c r="AB89" s="103">
        <f t="shared" si="22"/>
        <v>0</v>
      </c>
      <c r="AC89" s="106">
        <f t="shared" si="23"/>
        <v>36684.83</v>
      </c>
    </row>
    <row r="90" spans="1:29">
      <c r="A90" s="96">
        <v>12</v>
      </c>
      <c r="B90" s="97" t="s">
        <v>79</v>
      </c>
      <c r="C90" s="98">
        <f t="shared" si="17"/>
        <v>0</v>
      </c>
      <c r="D90" s="99">
        <f t="shared" si="17"/>
        <v>0</v>
      </c>
      <c r="E90" s="100">
        <f t="shared" si="17"/>
        <v>0</v>
      </c>
      <c r="F90" s="101">
        <f t="shared" si="17"/>
        <v>0</v>
      </c>
      <c r="G90" s="102">
        <f t="shared" si="18"/>
        <v>0</v>
      </c>
      <c r="H90" s="103">
        <f t="shared" si="18"/>
        <v>0</v>
      </c>
      <c r="I90" s="100">
        <v>90</v>
      </c>
      <c r="J90" s="101">
        <f t="shared" si="14"/>
        <v>33542.145000000004</v>
      </c>
      <c r="K90" s="100">
        <f t="shared" si="14"/>
        <v>0</v>
      </c>
      <c r="L90" s="101">
        <f t="shared" si="14"/>
        <v>0</v>
      </c>
      <c r="M90" s="102">
        <f t="shared" si="19"/>
        <v>90</v>
      </c>
      <c r="N90" s="103">
        <f t="shared" si="19"/>
        <v>33542.145000000004</v>
      </c>
      <c r="O90" s="102">
        <f t="shared" si="20"/>
        <v>90</v>
      </c>
      <c r="P90" s="103">
        <f t="shared" si="20"/>
        <v>33542.145000000004</v>
      </c>
      <c r="Q90" s="100">
        <f t="shared" si="15"/>
        <v>0</v>
      </c>
      <c r="R90" s="101">
        <f t="shared" si="15"/>
        <v>0</v>
      </c>
      <c r="S90" s="100">
        <f t="shared" si="15"/>
        <v>0</v>
      </c>
      <c r="T90" s="101">
        <f t="shared" si="15"/>
        <v>0</v>
      </c>
      <c r="U90" s="105">
        <f t="shared" si="21"/>
        <v>0</v>
      </c>
      <c r="V90" s="106">
        <f t="shared" si="21"/>
        <v>0</v>
      </c>
      <c r="W90" s="100">
        <f t="shared" si="16"/>
        <v>0</v>
      </c>
      <c r="X90" s="101">
        <f t="shared" si="16"/>
        <v>0</v>
      </c>
      <c r="Y90" s="100">
        <f t="shared" si="16"/>
        <v>0</v>
      </c>
      <c r="Z90" s="101">
        <f t="shared" si="16"/>
        <v>0</v>
      </c>
      <c r="AA90" s="102">
        <f t="shared" si="22"/>
        <v>0</v>
      </c>
      <c r="AB90" s="103">
        <f t="shared" si="22"/>
        <v>0</v>
      </c>
      <c r="AC90" s="106">
        <f t="shared" si="23"/>
        <v>33542.145000000004</v>
      </c>
    </row>
    <row r="91" spans="1:29" ht="31.5">
      <c r="A91" s="96">
        <v>13</v>
      </c>
      <c r="B91" s="97" t="s">
        <v>80</v>
      </c>
      <c r="C91" s="98">
        <f t="shared" si="17"/>
        <v>0</v>
      </c>
      <c r="D91" s="99">
        <f t="shared" si="17"/>
        <v>0</v>
      </c>
      <c r="E91" s="100">
        <f t="shared" si="17"/>
        <v>0</v>
      </c>
      <c r="F91" s="101">
        <f t="shared" si="17"/>
        <v>0</v>
      </c>
      <c r="G91" s="102">
        <f t="shared" si="18"/>
        <v>0</v>
      </c>
      <c r="H91" s="103">
        <f t="shared" si="18"/>
        <v>0</v>
      </c>
      <c r="I91" s="100">
        <v>0</v>
      </c>
      <c r="J91" s="101">
        <f t="shared" si="14"/>
        <v>0</v>
      </c>
      <c r="K91" s="100">
        <f t="shared" si="14"/>
        <v>0</v>
      </c>
      <c r="L91" s="101">
        <f t="shared" si="14"/>
        <v>0</v>
      </c>
      <c r="M91" s="102">
        <f t="shared" si="19"/>
        <v>0</v>
      </c>
      <c r="N91" s="103">
        <f t="shared" si="19"/>
        <v>0</v>
      </c>
      <c r="O91" s="102">
        <f t="shared" si="20"/>
        <v>0</v>
      </c>
      <c r="P91" s="103">
        <f t="shared" si="20"/>
        <v>0</v>
      </c>
      <c r="Q91" s="100">
        <f t="shared" si="15"/>
        <v>0</v>
      </c>
      <c r="R91" s="101">
        <f t="shared" si="15"/>
        <v>0</v>
      </c>
      <c r="S91" s="100">
        <f t="shared" si="15"/>
        <v>0</v>
      </c>
      <c r="T91" s="101">
        <f t="shared" si="15"/>
        <v>0</v>
      </c>
      <c r="U91" s="105">
        <f t="shared" si="21"/>
        <v>0</v>
      </c>
      <c r="V91" s="106">
        <f t="shared" si="21"/>
        <v>0</v>
      </c>
      <c r="W91" s="100">
        <f t="shared" si="16"/>
        <v>0</v>
      </c>
      <c r="X91" s="101">
        <f t="shared" si="16"/>
        <v>0</v>
      </c>
      <c r="Y91" s="100">
        <f t="shared" si="16"/>
        <v>0</v>
      </c>
      <c r="Z91" s="101">
        <f t="shared" si="16"/>
        <v>0</v>
      </c>
      <c r="AA91" s="102">
        <f t="shared" si="22"/>
        <v>0</v>
      </c>
      <c r="AB91" s="103">
        <f t="shared" si="22"/>
        <v>0</v>
      </c>
      <c r="AC91" s="106">
        <f t="shared" si="23"/>
        <v>0</v>
      </c>
    </row>
    <row r="92" spans="1:29">
      <c r="A92" s="96">
        <v>14</v>
      </c>
      <c r="B92" s="97" t="s">
        <v>81</v>
      </c>
      <c r="C92" s="98">
        <f t="shared" si="17"/>
        <v>0</v>
      </c>
      <c r="D92" s="99">
        <f t="shared" si="17"/>
        <v>0</v>
      </c>
      <c r="E92" s="100">
        <f t="shared" si="17"/>
        <v>0</v>
      </c>
      <c r="F92" s="101">
        <f t="shared" si="17"/>
        <v>0</v>
      </c>
      <c r="G92" s="102">
        <f t="shared" si="18"/>
        <v>0</v>
      </c>
      <c r="H92" s="103">
        <f t="shared" si="18"/>
        <v>0</v>
      </c>
      <c r="I92" s="100">
        <v>150</v>
      </c>
      <c r="J92" s="101">
        <f t="shared" si="14"/>
        <v>0</v>
      </c>
      <c r="K92" s="100">
        <f t="shared" si="14"/>
        <v>0</v>
      </c>
      <c r="L92" s="101">
        <f t="shared" si="14"/>
        <v>0</v>
      </c>
      <c r="M92" s="102">
        <f t="shared" si="19"/>
        <v>150</v>
      </c>
      <c r="N92" s="103">
        <f t="shared" si="19"/>
        <v>0</v>
      </c>
      <c r="O92" s="102">
        <f t="shared" si="20"/>
        <v>150</v>
      </c>
      <c r="P92" s="103">
        <f t="shared" si="20"/>
        <v>0</v>
      </c>
      <c r="Q92" s="100">
        <f t="shared" si="15"/>
        <v>0</v>
      </c>
      <c r="R92" s="101">
        <f t="shared" si="15"/>
        <v>0</v>
      </c>
      <c r="S92" s="100">
        <f t="shared" si="15"/>
        <v>0</v>
      </c>
      <c r="T92" s="101">
        <f t="shared" si="15"/>
        <v>0</v>
      </c>
      <c r="U92" s="105">
        <f t="shared" si="21"/>
        <v>0</v>
      </c>
      <c r="V92" s="106">
        <f t="shared" si="21"/>
        <v>0</v>
      </c>
      <c r="W92" s="100">
        <f t="shared" si="16"/>
        <v>0</v>
      </c>
      <c r="X92" s="101">
        <f t="shared" si="16"/>
        <v>0</v>
      </c>
      <c r="Y92" s="100">
        <f t="shared" si="16"/>
        <v>0</v>
      </c>
      <c r="Z92" s="101">
        <f t="shared" si="16"/>
        <v>0</v>
      </c>
      <c r="AA92" s="102">
        <f t="shared" si="22"/>
        <v>0</v>
      </c>
      <c r="AB92" s="103">
        <f t="shared" si="22"/>
        <v>0</v>
      </c>
      <c r="AC92" s="106">
        <f t="shared" si="23"/>
        <v>0</v>
      </c>
    </row>
    <row r="93" spans="1:29" ht="31.5">
      <c r="A93" s="96">
        <v>15</v>
      </c>
      <c r="B93" s="97" t="s">
        <v>82</v>
      </c>
      <c r="C93" s="98">
        <f t="shared" si="17"/>
        <v>0</v>
      </c>
      <c r="D93" s="99">
        <f t="shared" si="17"/>
        <v>0</v>
      </c>
      <c r="E93" s="100">
        <f t="shared" si="17"/>
        <v>0</v>
      </c>
      <c r="F93" s="101">
        <f t="shared" si="17"/>
        <v>0</v>
      </c>
      <c r="G93" s="102">
        <f t="shared" si="18"/>
        <v>0</v>
      </c>
      <c r="H93" s="103">
        <f t="shared" si="18"/>
        <v>0</v>
      </c>
      <c r="I93" s="100">
        <v>0</v>
      </c>
      <c r="J93" s="101">
        <f t="shared" si="14"/>
        <v>0</v>
      </c>
      <c r="K93" s="100">
        <f t="shared" si="14"/>
        <v>0</v>
      </c>
      <c r="L93" s="101">
        <f t="shared" si="14"/>
        <v>0</v>
      </c>
      <c r="M93" s="102">
        <f t="shared" si="19"/>
        <v>0</v>
      </c>
      <c r="N93" s="103">
        <f t="shared" si="19"/>
        <v>0</v>
      </c>
      <c r="O93" s="102">
        <f t="shared" si="20"/>
        <v>0</v>
      </c>
      <c r="P93" s="103">
        <f t="shared" si="20"/>
        <v>0</v>
      </c>
      <c r="Q93" s="100">
        <f t="shared" si="15"/>
        <v>0</v>
      </c>
      <c r="R93" s="101">
        <f t="shared" si="15"/>
        <v>0</v>
      </c>
      <c r="S93" s="100">
        <f t="shared" si="15"/>
        <v>0</v>
      </c>
      <c r="T93" s="101">
        <f t="shared" si="15"/>
        <v>0</v>
      </c>
      <c r="U93" s="105">
        <f t="shared" si="21"/>
        <v>0</v>
      </c>
      <c r="V93" s="106">
        <f t="shared" si="21"/>
        <v>0</v>
      </c>
      <c r="W93" s="100">
        <f t="shared" si="16"/>
        <v>0</v>
      </c>
      <c r="X93" s="101">
        <f t="shared" si="16"/>
        <v>0</v>
      </c>
      <c r="Y93" s="100">
        <f t="shared" si="16"/>
        <v>0</v>
      </c>
      <c r="Z93" s="101">
        <f t="shared" si="16"/>
        <v>0</v>
      </c>
      <c r="AA93" s="102">
        <f t="shared" si="22"/>
        <v>0</v>
      </c>
      <c r="AB93" s="103">
        <f t="shared" si="22"/>
        <v>0</v>
      </c>
      <c r="AC93" s="106">
        <f t="shared" si="23"/>
        <v>0</v>
      </c>
    </row>
    <row r="94" spans="1:29">
      <c r="A94" s="96">
        <v>16</v>
      </c>
      <c r="B94" s="97" t="s">
        <v>83</v>
      </c>
      <c r="C94" s="98">
        <f t="shared" si="17"/>
        <v>0</v>
      </c>
      <c r="D94" s="99">
        <f t="shared" si="17"/>
        <v>0</v>
      </c>
      <c r="E94" s="100">
        <f t="shared" si="17"/>
        <v>0</v>
      </c>
      <c r="F94" s="101">
        <f t="shared" si="17"/>
        <v>0</v>
      </c>
      <c r="G94" s="102">
        <f t="shared" si="18"/>
        <v>0</v>
      </c>
      <c r="H94" s="103">
        <f t="shared" si="18"/>
        <v>0</v>
      </c>
      <c r="I94" s="100">
        <v>200</v>
      </c>
      <c r="J94" s="101">
        <f t="shared" si="14"/>
        <v>46586.3125</v>
      </c>
      <c r="K94" s="100">
        <f t="shared" si="14"/>
        <v>0</v>
      </c>
      <c r="L94" s="101">
        <f t="shared" si="14"/>
        <v>0</v>
      </c>
      <c r="M94" s="102">
        <f t="shared" si="19"/>
        <v>200</v>
      </c>
      <c r="N94" s="103">
        <f t="shared" si="19"/>
        <v>46586.3125</v>
      </c>
      <c r="O94" s="102">
        <f t="shared" si="20"/>
        <v>200</v>
      </c>
      <c r="P94" s="103">
        <f t="shared" si="20"/>
        <v>46586.3125</v>
      </c>
      <c r="Q94" s="100">
        <f t="shared" si="15"/>
        <v>0</v>
      </c>
      <c r="R94" s="101">
        <f t="shared" si="15"/>
        <v>0</v>
      </c>
      <c r="S94" s="100">
        <f t="shared" si="15"/>
        <v>0</v>
      </c>
      <c r="T94" s="101">
        <f t="shared" si="15"/>
        <v>0</v>
      </c>
      <c r="U94" s="105">
        <f t="shared" si="21"/>
        <v>0</v>
      </c>
      <c r="V94" s="106">
        <f t="shared" si="21"/>
        <v>0</v>
      </c>
      <c r="W94" s="100">
        <f t="shared" si="16"/>
        <v>0</v>
      </c>
      <c r="X94" s="101">
        <f t="shared" si="16"/>
        <v>0</v>
      </c>
      <c r="Y94" s="100">
        <f t="shared" si="16"/>
        <v>0</v>
      </c>
      <c r="Z94" s="101">
        <f t="shared" si="16"/>
        <v>0</v>
      </c>
      <c r="AA94" s="102">
        <f t="shared" si="22"/>
        <v>0</v>
      </c>
      <c r="AB94" s="103">
        <f t="shared" si="22"/>
        <v>0</v>
      </c>
      <c r="AC94" s="106">
        <f t="shared" si="23"/>
        <v>46586.3125</v>
      </c>
    </row>
    <row r="95" spans="1:29">
      <c r="A95" s="96">
        <v>17</v>
      </c>
      <c r="B95" s="97" t="s">
        <v>84</v>
      </c>
      <c r="C95" s="98">
        <f t="shared" si="17"/>
        <v>0</v>
      </c>
      <c r="D95" s="99">
        <f t="shared" si="17"/>
        <v>0</v>
      </c>
      <c r="E95" s="100">
        <f t="shared" si="17"/>
        <v>0</v>
      </c>
      <c r="F95" s="101">
        <f t="shared" si="17"/>
        <v>0</v>
      </c>
      <c r="G95" s="102">
        <f t="shared" si="18"/>
        <v>0</v>
      </c>
      <c r="H95" s="103">
        <f t="shared" si="18"/>
        <v>0</v>
      </c>
      <c r="I95" s="100">
        <v>0</v>
      </c>
      <c r="J95" s="101">
        <f t="shared" ref="J95:L102" si="24">J25+J60</f>
        <v>0</v>
      </c>
      <c r="K95" s="100">
        <f t="shared" si="24"/>
        <v>0</v>
      </c>
      <c r="L95" s="101">
        <f t="shared" si="24"/>
        <v>0</v>
      </c>
      <c r="M95" s="102">
        <f t="shared" si="19"/>
        <v>0</v>
      </c>
      <c r="N95" s="103">
        <f t="shared" si="19"/>
        <v>0</v>
      </c>
      <c r="O95" s="102">
        <f t="shared" si="20"/>
        <v>0</v>
      </c>
      <c r="P95" s="103">
        <f t="shared" si="20"/>
        <v>0</v>
      </c>
      <c r="Q95" s="100">
        <f t="shared" ref="Q95:T102" si="25">Q25+Q60</f>
        <v>0</v>
      </c>
      <c r="R95" s="101">
        <f t="shared" si="25"/>
        <v>0</v>
      </c>
      <c r="S95" s="100">
        <f t="shared" si="25"/>
        <v>0</v>
      </c>
      <c r="T95" s="101">
        <f t="shared" si="25"/>
        <v>0</v>
      </c>
      <c r="U95" s="105">
        <f t="shared" si="21"/>
        <v>0</v>
      </c>
      <c r="V95" s="106">
        <f t="shared" si="21"/>
        <v>0</v>
      </c>
      <c r="W95" s="100">
        <f t="shared" ref="W95:Z102" si="26">W25+W60</f>
        <v>0</v>
      </c>
      <c r="X95" s="101">
        <f t="shared" si="26"/>
        <v>0</v>
      </c>
      <c r="Y95" s="100">
        <f t="shared" si="26"/>
        <v>0</v>
      </c>
      <c r="Z95" s="101">
        <f t="shared" si="26"/>
        <v>0</v>
      </c>
      <c r="AA95" s="102">
        <f t="shared" si="22"/>
        <v>0</v>
      </c>
      <c r="AB95" s="103">
        <f t="shared" si="22"/>
        <v>0</v>
      </c>
      <c r="AC95" s="106">
        <f t="shared" si="23"/>
        <v>0</v>
      </c>
    </row>
    <row r="96" spans="1:29">
      <c r="A96" s="96">
        <v>18</v>
      </c>
      <c r="B96" s="97" t="s">
        <v>85</v>
      </c>
      <c r="C96" s="98">
        <f t="shared" ref="C96:F102" si="27">C26+C61</f>
        <v>0</v>
      </c>
      <c r="D96" s="99">
        <f t="shared" si="27"/>
        <v>0</v>
      </c>
      <c r="E96" s="100">
        <f t="shared" si="27"/>
        <v>0</v>
      </c>
      <c r="F96" s="101">
        <f t="shared" si="27"/>
        <v>0</v>
      </c>
      <c r="G96" s="102">
        <f t="shared" si="18"/>
        <v>0</v>
      </c>
      <c r="H96" s="103">
        <f t="shared" si="18"/>
        <v>0</v>
      </c>
      <c r="I96" s="100">
        <v>0</v>
      </c>
      <c r="J96" s="101">
        <f t="shared" si="24"/>
        <v>0</v>
      </c>
      <c r="K96" s="100">
        <f t="shared" si="24"/>
        <v>0</v>
      </c>
      <c r="L96" s="101">
        <f t="shared" si="24"/>
        <v>0</v>
      </c>
      <c r="M96" s="102">
        <f t="shared" si="19"/>
        <v>0</v>
      </c>
      <c r="N96" s="103">
        <f t="shared" si="19"/>
        <v>0</v>
      </c>
      <c r="O96" s="102">
        <f t="shared" si="20"/>
        <v>0</v>
      </c>
      <c r="P96" s="103">
        <f t="shared" si="20"/>
        <v>0</v>
      </c>
      <c r="Q96" s="100">
        <f t="shared" si="25"/>
        <v>0</v>
      </c>
      <c r="R96" s="101">
        <f t="shared" si="25"/>
        <v>0</v>
      </c>
      <c r="S96" s="100">
        <f t="shared" si="25"/>
        <v>0</v>
      </c>
      <c r="T96" s="101">
        <f t="shared" si="25"/>
        <v>0</v>
      </c>
      <c r="U96" s="105">
        <f t="shared" si="21"/>
        <v>0</v>
      </c>
      <c r="V96" s="106">
        <f t="shared" si="21"/>
        <v>0</v>
      </c>
      <c r="W96" s="100">
        <f t="shared" si="26"/>
        <v>0</v>
      </c>
      <c r="X96" s="101">
        <f t="shared" si="26"/>
        <v>0</v>
      </c>
      <c r="Y96" s="100">
        <f t="shared" si="26"/>
        <v>0</v>
      </c>
      <c r="Z96" s="101">
        <f t="shared" si="26"/>
        <v>0</v>
      </c>
      <c r="AA96" s="102">
        <f t="shared" si="22"/>
        <v>0</v>
      </c>
      <c r="AB96" s="103">
        <f t="shared" si="22"/>
        <v>0</v>
      </c>
      <c r="AC96" s="106">
        <f t="shared" si="23"/>
        <v>0</v>
      </c>
    </row>
    <row r="97" spans="1:29" ht="31.5">
      <c r="A97" s="96">
        <v>19</v>
      </c>
      <c r="B97" s="97" t="s">
        <v>86</v>
      </c>
      <c r="C97" s="98">
        <f t="shared" si="27"/>
        <v>0</v>
      </c>
      <c r="D97" s="99">
        <f t="shared" si="27"/>
        <v>0</v>
      </c>
      <c r="E97" s="100">
        <f t="shared" si="27"/>
        <v>0</v>
      </c>
      <c r="F97" s="101">
        <f t="shared" si="27"/>
        <v>0</v>
      </c>
      <c r="G97" s="102">
        <f t="shared" si="18"/>
        <v>0</v>
      </c>
      <c r="H97" s="103">
        <f t="shared" si="18"/>
        <v>0</v>
      </c>
      <c r="I97" s="100">
        <v>50</v>
      </c>
      <c r="J97" s="101">
        <f t="shared" si="24"/>
        <v>24554.075000000001</v>
      </c>
      <c r="K97" s="100">
        <f t="shared" si="24"/>
        <v>0</v>
      </c>
      <c r="L97" s="101">
        <f t="shared" si="24"/>
        <v>0</v>
      </c>
      <c r="M97" s="102">
        <f t="shared" si="19"/>
        <v>50</v>
      </c>
      <c r="N97" s="103">
        <f t="shared" si="19"/>
        <v>24554.075000000001</v>
      </c>
      <c r="O97" s="102">
        <f t="shared" si="20"/>
        <v>50</v>
      </c>
      <c r="P97" s="103">
        <f t="shared" si="20"/>
        <v>24554.075000000001</v>
      </c>
      <c r="Q97" s="100">
        <f t="shared" si="25"/>
        <v>0</v>
      </c>
      <c r="R97" s="101">
        <f t="shared" si="25"/>
        <v>0</v>
      </c>
      <c r="S97" s="100">
        <f t="shared" si="25"/>
        <v>0</v>
      </c>
      <c r="T97" s="101">
        <f t="shared" si="25"/>
        <v>0</v>
      </c>
      <c r="U97" s="105">
        <f t="shared" si="21"/>
        <v>0</v>
      </c>
      <c r="V97" s="106">
        <f t="shared" si="21"/>
        <v>0</v>
      </c>
      <c r="W97" s="100">
        <f t="shared" si="26"/>
        <v>0</v>
      </c>
      <c r="X97" s="101">
        <f t="shared" si="26"/>
        <v>0</v>
      </c>
      <c r="Y97" s="100">
        <f t="shared" si="26"/>
        <v>0</v>
      </c>
      <c r="Z97" s="101">
        <f t="shared" si="26"/>
        <v>0</v>
      </c>
      <c r="AA97" s="102">
        <f t="shared" si="22"/>
        <v>0</v>
      </c>
      <c r="AB97" s="103">
        <f t="shared" si="22"/>
        <v>0</v>
      </c>
      <c r="AC97" s="106">
        <f t="shared" si="23"/>
        <v>24554.075000000001</v>
      </c>
    </row>
    <row r="98" spans="1:29" ht="31.5">
      <c r="A98" s="96">
        <v>20</v>
      </c>
      <c r="B98" s="97" t="s">
        <v>87</v>
      </c>
      <c r="C98" s="100">
        <f t="shared" si="27"/>
        <v>0</v>
      </c>
      <c r="D98" s="99">
        <f t="shared" si="27"/>
        <v>0</v>
      </c>
      <c r="E98" s="100">
        <f t="shared" si="27"/>
        <v>0</v>
      </c>
      <c r="F98" s="101">
        <f t="shared" si="27"/>
        <v>0</v>
      </c>
      <c r="G98" s="102">
        <f t="shared" si="18"/>
        <v>0</v>
      </c>
      <c r="H98" s="103">
        <f t="shared" si="18"/>
        <v>0</v>
      </c>
      <c r="I98" s="100">
        <v>220</v>
      </c>
      <c r="J98" s="101">
        <f t="shared" si="24"/>
        <v>63275.212</v>
      </c>
      <c r="K98" s="100">
        <f t="shared" si="24"/>
        <v>0</v>
      </c>
      <c r="L98" s="101">
        <f t="shared" si="24"/>
        <v>0</v>
      </c>
      <c r="M98" s="102">
        <f t="shared" si="19"/>
        <v>220</v>
      </c>
      <c r="N98" s="103">
        <f t="shared" si="19"/>
        <v>63275.212</v>
      </c>
      <c r="O98" s="102">
        <f t="shared" si="20"/>
        <v>220</v>
      </c>
      <c r="P98" s="103">
        <f t="shared" si="20"/>
        <v>63275.212</v>
      </c>
      <c r="Q98" s="100">
        <f t="shared" si="25"/>
        <v>0</v>
      </c>
      <c r="R98" s="101">
        <f t="shared" si="25"/>
        <v>0</v>
      </c>
      <c r="S98" s="100">
        <f t="shared" si="25"/>
        <v>0</v>
      </c>
      <c r="T98" s="101">
        <f t="shared" si="25"/>
        <v>0</v>
      </c>
      <c r="U98" s="105">
        <f t="shared" si="21"/>
        <v>0</v>
      </c>
      <c r="V98" s="106">
        <f t="shared" si="21"/>
        <v>0</v>
      </c>
      <c r="W98" s="100">
        <f t="shared" si="26"/>
        <v>0</v>
      </c>
      <c r="X98" s="101">
        <f t="shared" si="26"/>
        <v>0</v>
      </c>
      <c r="Y98" s="100">
        <f t="shared" si="26"/>
        <v>0</v>
      </c>
      <c r="Z98" s="101">
        <f t="shared" si="26"/>
        <v>0</v>
      </c>
      <c r="AA98" s="102">
        <f t="shared" si="22"/>
        <v>0</v>
      </c>
      <c r="AB98" s="103">
        <f t="shared" si="22"/>
        <v>0</v>
      </c>
      <c r="AC98" s="106">
        <f t="shared" si="23"/>
        <v>63275.212</v>
      </c>
    </row>
    <row r="99" spans="1:29">
      <c r="A99" s="96">
        <v>21</v>
      </c>
      <c r="B99" s="97" t="s">
        <v>88</v>
      </c>
      <c r="C99" s="100">
        <f t="shared" si="27"/>
        <v>0</v>
      </c>
      <c r="D99" s="99">
        <f t="shared" si="27"/>
        <v>0</v>
      </c>
      <c r="E99" s="100">
        <f t="shared" si="27"/>
        <v>0</v>
      </c>
      <c r="F99" s="101">
        <f t="shared" si="27"/>
        <v>0</v>
      </c>
      <c r="G99" s="102">
        <f t="shared" si="18"/>
        <v>0</v>
      </c>
      <c r="H99" s="103">
        <f t="shared" si="18"/>
        <v>0</v>
      </c>
      <c r="I99" s="100">
        <v>100</v>
      </c>
      <c r="J99" s="101">
        <f t="shared" si="24"/>
        <v>22945.65</v>
      </c>
      <c r="K99" s="100">
        <f t="shared" si="24"/>
        <v>0</v>
      </c>
      <c r="L99" s="101">
        <f t="shared" si="24"/>
        <v>0</v>
      </c>
      <c r="M99" s="102">
        <f t="shared" si="19"/>
        <v>100</v>
      </c>
      <c r="N99" s="103">
        <f t="shared" si="19"/>
        <v>22945.65</v>
      </c>
      <c r="O99" s="102">
        <f t="shared" si="20"/>
        <v>100</v>
      </c>
      <c r="P99" s="103">
        <f t="shared" si="20"/>
        <v>22945.65</v>
      </c>
      <c r="Q99" s="100">
        <f t="shared" si="25"/>
        <v>0</v>
      </c>
      <c r="R99" s="101">
        <f t="shared" si="25"/>
        <v>0</v>
      </c>
      <c r="S99" s="100">
        <f t="shared" si="25"/>
        <v>0</v>
      </c>
      <c r="T99" s="101">
        <f t="shared" si="25"/>
        <v>0</v>
      </c>
      <c r="U99" s="105">
        <f t="shared" si="21"/>
        <v>0</v>
      </c>
      <c r="V99" s="106">
        <f t="shared" si="21"/>
        <v>0</v>
      </c>
      <c r="W99" s="100">
        <f t="shared" si="26"/>
        <v>0</v>
      </c>
      <c r="X99" s="101">
        <f t="shared" si="26"/>
        <v>0</v>
      </c>
      <c r="Y99" s="100">
        <f t="shared" si="26"/>
        <v>0</v>
      </c>
      <c r="Z99" s="101">
        <f t="shared" si="26"/>
        <v>0</v>
      </c>
      <c r="AA99" s="102">
        <f t="shared" si="22"/>
        <v>0</v>
      </c>
      <c r="AB99" s="103">
        <f t="shared" si="22"/>
        <v>0</v>
      </c>
      <c r="AC99" s="106">
        <f t="shared" si="23"/>
        <v>22945.65</v>
      </c>
    </row>
    <row r="100" spans="1:29">
      <c r="A100" s="96">
        <v>22</v>
      </c>
      <c r="B100" s="97" t="s">
        <v>89</v>
      </c>
      <c r="C100" s="100">
        <f t="shared" si="27"/>
        <v>0</v>
      </c>
      <c r="D100" s="99">
        <f t="shared" si="27"/>
        <v>0</v>
      </c>
      <c r="E100" s="100">
        <f t="shared" si="27"/>
        <v>0</v>
      </c>
      <c r="F100" s="101">
        <f t="shared" si="27"/>
        <v>0</v>
      </c>
      <c r="G100" s="102">
        <f t="shared" si="18"/>
        <v>0</v>
      </c>
      <c r="H100" s="103">
        <f t="shared" si="18"/>
        <v>0</v>
      </c>
      <c r="I100" s="100">
        <v>0</v>
      </c>
      <c r="J100" s="101">
        <f t="shared" si="24"/>
        <v>0</v>
      </c>
      <c r="K100" s="100">
        <f t="shared" si="24"/>
        <v>0</v>
      </c>
      <c r="L100" s="101">
        <f t="shared" si="24"/>
        <v>0</v>
      </c>
      <c r="M100" s="102">
        <f t="shared" si="19"/>
        <v>0</v>
      </c>
      <c r="N100" s="103">
        <f t="shared" si="19"/>
        <v>0</v>
      </c>
      <c r="O100" s="102">
        <f t="shared" si="20"/>
        <v>0</v>
      </c>
      <c r="P100" s="103">
        <f t="shared" si="20"/>
        <v>0</v>
      </c>
      <c r="Q100" s="100">
        <f t="shared" si="25"/>
        <v>0</v>
      </c>
      <c r="R100" s="101">
        <f t="shared" si="25"/>
        <v>0</v>
      </c>
      <c r="S100" s="100">
        <f t="shared" si="25"/>
        <v>0</v>
      </c>
      <c r="T100" s="101">
        <f t="shared" si="25"/>
        <v>0</v>
      </c>
      <c r="U100" s="105">
        <f t="shared" si="21"/>
        <v>0</v>
      </c>
      <c r="V100" s="106">
        <f t="shared" si="21"/>
        <v>0</v>
      </c>
      <c r="W100" s="100">
        <f t="shared" si="26"/>
        <v>0</v>
      </c>
      <c r="X100" s="101">
        <f t="shared" si="26"/>
        <v>0</v>
      </c>
      <c r="Y100" s="100">
        <f t="shared" si="26"/>
        <v>0</v>
      </c>
      <c r="Z100" s="101">
        <f t="shared" si="26"/>
        <v>0</v>
      </c>
      <c r="AA100" s="102">
        <f t="shared" si="22"/>
        <v>0</v>
      </c>
      <c r="AB100" s="103">
        <f t="shared" si="22"/>
        <v>0</v>
      </c>
      <c r="AC100" s="106">
        <f t="shared" si="23"/>
        <v>0</v>
      </c>
    </row>
    <row r="101" spans="1:29" ht="31.5">
      <c r="A101" s="96">
        <v>23</v>
      </c>
      <c r="B101" s="97" t="s">
        <v>90</v>
      </c>
      <c r="C101" s="100">
        <f t="shared" si="27"/>
        <v>0</v>
      </c>
      <c r="D101" s="99">
        <f t="shared" si="27"/>
        <v>0</v>
      </c>
      <c r="E101" s="100">
        <f t="shared" si="27"/>
        <v>0</v>
      </c>
      <c r="F101" s="101">
        <f t="shared" si="27"/>
        <v>0</v>
      </c>
      <c r="G101" s="102">
        <f t="shared" si="18"/>
        <v>0</v>
      </c>
      <c r="H101" s="103">
        <f t="shared" si="18"/>
        <v>0</v>
      </c>
      <c r="I101" s="100">
        <v>0</v>
      </c>
      <c r="J101" s="101">
        <f t="shared" si="24"/>
        <v>0</v>
      </c>
      <c r="K101" s="100">
        <f t="shared" si="24"/>
        <v>0</v>
      </c>
      <c r="L101" s="101">
        <f t="shared" si="24"/>
        <v>0</v>
      </c>
      <c r="M101" s="102">
        <f t="shared" si="19"/>
        <v>0</v>
      </c>
      <c r="N101" s="103">
        <f t="shared" si="19"/>
        <v>0</v>
      </c>
      <c r="O101" s="102">
        <f t="shared" si="20"/>
        <v>0</v>
      </c>
      <c r="P101" s="103">
        <f t="shared" si="20"/>
        <v>0</v>
      </c>
      <c r="Q101" s="100">
        <f t="shared" si="25"/>
        <v>0</v>
      </c>
      <c r="R101" s="101">
        <f t="shared" si="25"/>
        <v>0</v>
      </c>
      <c r="S101" s="100">
        <f t="shared" si="25"/>
        <v>0</v>
      </c>
      <c r="T101" s="101">
        <f t="shared" si="25"/>
        <v>0</v>
      </c>
      <c r="U101" s="105">
        <f t="shared" si="21"/>
        <v>0</v>
      </c>
      <c r="V101" s="106">
        <f t="shared" si="21"/>
        <v>0</v>
      </c>
      <c r="W101" s="100">
        <f t="shared" si="26"/>
        <v>0</v>
      </c>
      <c r="X101" s="101">
        <f t="shared" si="26"/>
        <v>0</v>
      </c>
      <c r="Y101" s="100">
        <f t="shared" si="26"/>
        <v>0</v>
      </c>
      <c r="Z101" s="101">
        <f t="shared" si="26"/>
        <v>0</v>
      </c>
      <c r="AA101" s="102">
        <f t="shared" si="22"/>
        <v>0</v>
      </c>
      <c r="AB101" s="103">
        <f t="shared" si="22"/>
        <v>0</v>
      </c>
      <c r="AC101" s="106">
        <f t="shared" si="23"/>
        <v>0</v>
      </c>
    </row>
    <row r="102" spans="1:29" ht="31.5">
      <c r="A102" s="96">
        <v>24</v>
      </c>
      <c r="B102" s="97" t="s">
        <v>91</v>
      </c>
      <c r="C102" s="100">
        <f t="shared" si="27"/>
        <v>0</v>
      </c>
      <c r="D102" s="99">
        <f t="shared" si="27"/>
        <v>0</v>
      </c>
      <c r="E102" s="100">
        <f t="shared" si="27"/>
        <v>0</v>
      </c>
      <c r="F102" s="101">
        <f t="shared" si="27"/>
        <v>0</v>
      </c>
      <c r="G102" s="102">
        <f t="shared" si="18"/>
        <v>0</v>
      </c>
      <c r="H102" s="103">
        <f t="shared" si="18"/>
        <v>0</v>
      </c>
      <c r="I102" s="100">
        <v>0</v>
      </c>
      <c r="J102" s="101">
        <f t="shared" si="24"/>
        <v>0</v>
      </c>
      <c r="K102" s="100">
        <f t="shared" si="24"/>
        <v>0</v>
      </c>
      <c r="L102" s="101">
        <f t="shared" si="24"/>
        <v>0</v>
      </c>
      <c r="M102" s="102">
        <f t="shared" si="19"/>
        <v>0</v>
      </c>
      <c r="N102" s="103">
        <f t="shared" si="19"/>
        <v>0</v>
      </c>
      <c r="O102" s="102">
        <f t="shared" si="20"/>
        <v>0</v>
      </c>
      <c r="P102" s="103">
        <f t="shared" si="20"/>
        <v>0</v>
      </c>
      <c r="Q102" s="100">
        <f t="shared" si="25"/>
        <v>0</v>
      </c>
      <c r="R102" s="101">
        <f t="shared" si="25"/>
        <v>0</v>
      </c>
      <c r="S102" s="100">
        <f t="shared" si="25"/>
        <v>0</v>
      </c>
      <c r="T102" s="101">
        <f t="shared" si="25"/>
        <v>0</v>
      </c>
      <c r="U102" s="105">
        <f t="shared" si="21"/>
        <v>0</v>
      </c>
      <c r="V102" s="106">
        <f t="shared" si="21"/>
        <v>0</v>
      </c>
      <c r="W102" s="100">
        <f t="shared" si="26"/>
        <v>0</v>
      </c>
      <c r="X102" s="101">
        <f t="shared" si="26"/>
        <v>0</v>
      </c>
      <c r="Y102" s="100">
        <f t="shared" si="26"/>
        <v>0</v>
      </c>
      <c r="Z102" s="101">
        <f t="shared" si="26"/>
        <v>0</v>
      </c>
      <c r="AA102" s="102">
        <f t="shared" si="22"/>
        <v>0</v>
      </c>
      <c r="AB102" s="103">
        <f t="shared" si="22"/>
        <v>0</v>
      </c>
      <c r="AC102" s="106">
        <f t="shared" si="23"/>
        <v>0</v>
      </c>
    </row>
    <row r="103" spans="1:29" s="31" customFormat="1">
      <c r="A103" s="108"/>
      <c r="B103" s="109" t="s">
        <v>107</v>
      </c>
      <c r="C103" s="102">
        <f t="shared" ref="C103:AC103" si="28">SUM(C79:C102)</f>
        <v>0</v>
      </c>
      <c r="D103" s="103">
        <f t="shared" si="28"/>
        <v>0</v>
      </c>
      <c r="E103" s="102">
        <f t="shared" si="28"/>
        <v>0</v>
      </c>
      <c r="F103" s="103">
        <f t="shared" si="28"/>
        <v>0</v>
      </c>
      <c r="G103" s="102">
        <f t="shared" si="28"/>
        <v>0</v>
      </c>
      <c r="H103" s="103">
        <f t="shared" si="28"/>
        <v>0</v>
      </c>
      <c r="I103" s="102">
        <f t="shared" si="28"/>
        <v>2780</v>
      </c>
      <c r="J103" s="103">
        <f t="shared" si="28"/>
        <v>882094.80449999997</v>
      </c>
      <c r="K103" s="102">
        <f t="shared" si="28"/>
        <v>0</v>
      </c>
      <c r="L103" s="103">
        <f t="shared" si="28"/>
        <v>0</v>
      </c>
      <c r="M103" s="102">
        <f t="shared" si="28"/>
        <v>2780</v>
      </c>
      <c r="N103" s="103">
        <f t="shared" si="28"/>
        <v>882094.80449999997</v>
      </c>
      <c r="O103" s="102">
        <f t="shared" si="28"/>
        <v>2780</v>
      </c>
      <c r="P103" s="103">
        <f t="shared" si="28"/>
        <v>882094.80449999997</v>
      </c>
      <c r="Q103" s="105">
        <f t="shared" si="28"/>
        <v>0</v>
      </c>
      <c r="R103" s="106">
        <f t="shared" si="28"/>
        <v>0</v>
      </c>
      <c r="S103" s="105">
        <f t="shared" si="28"/>
        <v>0</v>
      </c>
      <c r="T103" s="106">
        <f t="shared" si="28"/>
        <v>0</v>
      </c>
      <c r="U103" s="105">
        <f t="shared" si="28"/>
        <v>0</v>
      </c>
      <c r="V103" s="106">
        <f t="shared" si="28"/>
        <v>0</v>
      </c>
      <c r="W103" s="102">
        <f t="shared" si="28"/>
        <v>0</v>
      </c>
      <c r="X103" s="103">
        <f t="shared" si="28"/>
        <v>0</v>
      </c>
      <c r="Y103" s="102">
        <f t="shared" si="28"/>
        <v>0</v>
      </c>
      <c r="Z103" s="103">
        <f t="shared" si="28"/>
        <v>0</v>
      </c>
      <c r="AA103" s="102">
        <f t="shared" si="28"/>
        <v>0</v>
      </c>
      <c r="AB103" s="103">
        <f t="shared" si="28"/>
        <v>0</v>
      </c>
      <c r="AC103" s="106">
        <f t="shared" si="28"/>
        <v>882094.80449999997</v>
      </c>
    </row>
  </sheetData>
  <mergeCells count="93">
    <mergeCell ref="AC75:AC77"/>
    <mergeCell ref="C76:H76"/>
    <mergeCell ref="I76:N76"/>
    <mergeCell ref="O76:P77"/>
    <mergeCell ref="C77:C78"/>
    <mergeCell ref="D77:D78"/>
    <mergeCell ref="E77:E78"/>
    <mergeCell ref="F77:F78"/>
    <mergeCell ref="G77:H77"/>
    <mergeCell ref="I77:I78"/>
    <mergeCell ref="AA77:AB77"/>
    <mergeCell ref="L77:L78"/>
    <mergeCell ref="M77:N77"/>
    <mergeCell ref="Q77:Q78"/>
    <mergeCell ref="R77:R78"/>
    <mergeCell ref="S77:S78"/>
    <mergeCell ref="Q75:V76"/>
    <mergeCell ref="W75:AB76"/>
    <mergeCell ref="J77:J78"/>
    <mergeCell ref="K77:K78"/>
    <mergeCell ref="T42:T43"/>
    <mergeCell ref="U42:V42"/>
    <mergeCell ref="W42:W43"/>
    <mergeCell ref="X42:X43"/>
    <mergeCell ref="Y42:Y43"/>
    <mergeCell ref="Z42:Z43"/>
    <mergeCell ref="T77:T78"/>
    <mergeCell ref="U77:V77"/>
    <mergeCell ref="W77:W78"/>
    <mergeCell ref="X77:X78"/>
    <mergeCell ref="Y77:Y78"/>
    <mergeCell ref="Z77:Z78"/>
    <mergeCell ref="A72:E72"/>
    <mergeCell ref="G72:I72"/>
    <mergeCell ref="A75:A78"/>
    <mergeCell ref="B75:B78"/>
    <mergeCell ref="C75:P75"/>
    <mergeCell ref="A40:A43"/>
    <mergeCell ref="B40:B43"/>
    <mergeCell ref="C40:P40"/>
    <mergeCell ref="Q40:V41"/>
    <mergeCell ref="W40:AB41"/>
    <mergeCell ref="S42:S43"/>
    <mergeCell ref="D42:D43"/>
    <mergeCell ref="E42:E43"/>
    <mergeCell ref="F42:F43"/>
    <mergeCell ref="G42:H42"/>
    <mergeCell ref="I42:I43"/>
    <mergeCell ref="J42:J43"/>
    <mergeCell ref="K42:K43"/>
    <mergeCell ref="L42:L43"/>
    <mergeCell ref="M42:N42"/>
    <mergeCell ref="Q42:Q43"/>
    <mergeCell ref="AC5:AC7"/>
    <mergeCell ref="Q5:V6"/>
    <mergeCell ref="A37:E37"/>
    <mergeCell ref="G37:I37"/>
    <mergeCell ref="M7:N7"/>
    <mergeCell ref="Q7:Q8"/>
    <mergeCell ref="R7:R8"/>
    <mergeCell ref="AC40:AC42"/>
    <mergeCell ref="C41:H41"/>
    <mergeCell ref="I41:N41"/>
    <mergeCell ref="O41:P42"/>
    <mergeCell ref="C42:C43"/>
    <mergeCell ref="R42:R43"/>
    <mergeCell ref="AA42:AB42"/>
    <mergeCell ref="S7:S8"/>
    <mergeCell ref="T7:T8"/>
    <mergeCell ref="F7:F8"/>
    <mergeCell ref="W5:AB6"/>
    <mergeCell ref="W7:W8"/>
    <mergeCell ref="X7:X8"/>
    <mergeCell ref="Y7:Y8"/>
    <mergeCell ref="Z7:Z8"/>
    <mergeCell ref="AA7:AB7"/>
    <mergeCell ref="U7:V7"/>
    <mergeCell ref="A2:E2"/>
    <mergeCell ref="G2:I2"/>
    <mergeCell ref="A5:A8"/>
    <mergeCell ref="B5:B8"/>
    <mergeCell ref="C5:P5"/>
    <mergeCell ref="I7:I8"/>
    <mergeCell ref="J7:J8"/>
    <mergeCell ref="K7:K8"/>
    <mergeCell ref="L7:L8"/>
    <mergeCell ref="C6:H6"/>
    <mergeCell ref="I6:N6"/>
    <mergeCell ref="O6:P7"/>
    <mergeCell ref="C7:C8"/>
    <mergeCell ref="D7:D8"/>
    <mergeCell ref="G7:H7"/>
    <mergeCell ref="E7:E8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00000"/>
  </sheetPr>
  <dimension ref="A1:AC103"/>
  <sheetViews>
    <sheetView topLeftCell="A64" zoomScale="70" zoomScaleNormal="70" workbookViewId="0">
      <selection activeCell="AB103" sqref="AB103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4.425781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7.425781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4.5703125" style="15" customWidth="1"/>
    <col min="25" max="25" width="11.140625" style="12" customWidth="1"/>
    <col min="26" max="26" width="11.140625" style="15" customWidth="1"/>
    <col min="27" max="27" width="11.140625" style="12" customWidth="1"/>
    <col min="28" max="28" width="15.85546875" style="15" customWidth="1"/>
    <col min="29" max="29" width="13.8554687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150034</v>
      </c>
      <c r="G2" s="131" t="str">
        <f>VLOOKUP(F2,Списки!$A$1:$B$68,2,0)</f>
        <v>ГБУЗ РСО-А "РКДЦ"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50"/>
      <c r="B3" s="50"/>
      <c r="C3" s="50"/>
      <c r="D3" s="50"/>
      <c r="E3" s="50"/>
      <c r="F3" s="28"/>
      <c r="G3" s="50"/>
      <c r="H3" s="50"/>
      <c r="I3" s="50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49" t="s">
        <v>105</v>
      </c>
      <c r="H8" s="48" t="s">
        <v>98</v>
      </c>
      <c r="I8" s="115"/>
      <c r="J8" s="116"/>
      <c r="K8" s="115"/>
      <c r="L8" s="116"/>
      <c r="M8" s="49" t="s">
        <v>105</v>
      </c>
      <c r="N8" s="48" t="s">
        <v>98</v>
      </c>
      <c r="O8" s="49" t="s">
        <v>105</v>
      </c>
      <c r="P8" s="48" t="s">
        <v>98</v>
      </c>
      <c r="Q8" s="121"/>
      <c r="R8" s="123"/>
      <c r="S8" s="121"/>
      <c r="T8" s="123"/>
      <c r="U8" s="52" t="s">
        <v>105</v>
      </c>
      <c r="V8" s="51" t="s">
        <v>98</v>
      </c>
      <c r="W8" s="115"/>
      <c r="X8" s="116"/>
      <c r="Y8" s="115"/>
      <c r="Z8" s="116"/>
      <c r="AA8" s="49" t="s">
        <v>105</v>
      </c>
      <c r="AB8" s="48" t="s">
        <v>98</v>
      </c>
      <c r="AC8" s="51" t="s">
        <v>98</v>
      </c>
    </row>
    <row r="9" spans="1:29">
      <c r="A9" s="41">
        <v>1</v>
      </c>
      <c r="B9" s="42" t="s">
        <v>68</v>
      </c>
      <c r="C9" s="21">
        <v>0</v>
      </c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>
        <v>115</v>
      </c>
      <c r="J9" s="24">
        <f>I9*Тарифы!D4*$C$4</f>
        <v>45533.215000000004</v>
      </c>
      <c r="K9" s="23"/>
      <c r="L9" s="24">
        <f>K9*Тарифы!E4*$C$4</f>
        <v>0</v>
      </c>
      <c r="M9" s="37">
        <f>I9+K9</f>
        <v>115</v>
      </c>
      <c r="N9" s="38">
        <f>J9+L9</f>
        <v>45533.215000000004</v>
      </c>
      <c r="O9" s="37">
        <f>G9+M9</f>
        <v>115</v>
      </c>
      <c r="P9" s="38">
        <f>H9+N9</f>
        <v>45533.215000000004</v>
      </c>
      <c r="Q9" s="23"/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23">
        <v>762</v>
      </c>
      <c r="X9" s="24">
        <f>W9*Тарифы!H4*$C$4</f>
        <v>726932.98860000004</v>
      </c>
      <c r="Y9" s="23"/>
      <c r="Z9" s="24">
        <f>Y9*Тарифы!I4*$C$4</f>
        <v>0</v>
      </c>
      <c r="AA9" s="37">
        <f>W9+Y9</f>
        <v>762</v>
      </c>
      <c r="AB9" s="38">
        <f>X9+Z9</f>
        <v>726932.98860000004</v>
      </c>
      <c r="AC9" s="40">
        <f>P9+V9+AB9</f>
        <v>772466.20360000001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>
        <v>537</v>
      </c>
      <c r="F10" s="24">
        <f>E10*Тарифы!C5*$C$4</f>
        <v>226791.74700000003</v>
      </c>
      <c r="G10" s="37">
        <f t="shared" ref="G10:H32" si="0">C10+E10</f>
        <v>537</v>
      </c>
      <c r="H10" s="38">
        <f t="shared" si="0"/>
        <v>226791.74700000003</v>
      </c>
      <c r="I10" s="23">
        <v>0</v>
      </c>
      <c r="J10" s="24">
        <f>I10*Тарифы!D5*$C$4</f>
        <v>0</v>
      </c>
      <c r="K10" s="23">
        <v>103</v>
      </c>
      <c r="L10" s="24">
        <f>K10*Тарифы!E5*$C$4</f>
        <v>54375.584900000002</v>
      </c>
      <c r="M10" s="37">
        <f t="shared" ref="M10:N32" si="1">I10+K10</f>
        <v>103</v>
      </c>
      <c r="N10" s="38">
        <f t="shared" si="1"/>
        <v>54375.584900000002</v>
      </c>
      <c r="O10" s="37">
        <f t="shared" ref="O10:P32" si="2">G10+M10</f>
        <v>640</v>
      </c>
      <c r="P10" s="38">
        <f t="shared" si="2"/>
        <v>281167.33190000005</v>
      </c>
      <c r="Q10" s="23"/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>
        <v>0</v>
      </c>
      <c r="X10" s="24">
        <f>W10*Тарифы!H5*$C$4</f>
        <v>0</v>
      </c>
      <c r="Y10" s="23">
        <v>453</v>
      </c>
      <c r="Z10" s="24">
        <f>Y10*Тарифы!I5*$C$4</f>
        <v>519413.92230000003</v>
      </c>
      <c r="AA10" s="37">
        <f t="shared" ref="AA10:AB32" si="4">W10+Y10</f>
        <v>453</v>
      </c>
      <c r="AB10" s="38">
        <f t="shared" si="4"/>
        <v>519413.92230000003</v>
      </c>
      <c r="AC10" s="40">
        <f t="shared" ref="AC10:AC32" si="5">P10+V10+AB10</f>
        <v>800581.25420000008</v>
      </c>
    </row>
    <row r="11" spans="1:29">
      <c r="A11" s="41">
        <v>3</v>
      </c>
      <c r="B11" s="42" t="s">
        <v>70</v>
      </c>
      <c r="C11" s="21">
        <v>1140</v>
      </c>
      <c r="D11" s="22">
        <f>C11*Тарифы!B6*$C$4</f>
        <v>319259.85000000003</v>
      </c>
      <c r="E11" s="23"/>
      <c r="F11" s="24">
        <f>E11*Тарифы!C6*$C$4</f>
        <v>0</v>
      </c>
      <c r="G11" s="37">
        <f t="shared" si="0"/>
        <v>1140</v>
      </c>
      <c r="H11" s="38">
        <f t="shared" si="0"/>
        <v>319259.85000000003</v>
      </c>
      <c r="I11" s="23">
        <v>230</v>
      </c>
      <c r="J11" s="24">
        <f>I11*Тарифы!D6*$C$4</f>
        <v>80515.616999999998</v>
      </c>
      <c r="K11" s="23"/>
      <c r="L11" s="24">
        <f>K11*Тарифы!E6*$C$4</f>
        <v>0</v>
      </c>
      <c r="M11" s="37">
        <f t="shared" si="1"/>
        <v>230</v>
      </c>
      <c r="N11" s="38">
        <f t="shared" si="1"/>
        <v>80515.616999999998</v>
      </c>
      <c r="O11" s="37">
        <f t="shared" si="2"/>
        <v>1370</v>
      </c>
      <c r="P11" s="38">
        <f t="shared" si="2"/>
        <v>399775.46700000006</v>
      </c>
      <c r="Q11" s="23"/>
      <c r="R11" s="24">
        <f>Q11*Тарифы!F6*$C$4</f>
        <v>0</v>
      </c>
      <c r="S11" s="23"/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>
        <v>5015</v>
      </c>
      <c r="X11" s="24">
        <f>W11*Тарифы!H6*$C$4</f>
        <v>3726174.5885000001</v>
      </c>
      <c r="Y11" s="23"/>
      <c r="Z11" s="24">
        <f>Y11*Тарифы!I6*$C$4</f>
        <v>0</v>
      </c>
      <c r="AA11" s="37">
        <f t="shared" si="4"/>
        <v>5015</v>
      </c>
      <c r="AB11" s="38">
        <f t="shared" si="4"/>
        <v>3726174.5885000001</v>
      </c>
      <c r="AC11" s="40">
        <f t="shared" si="5"/>
        <v>4125950.0555000002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42</v>
      </c>
      <c r="J12" s="24">
        <f>I12*Тарифы!D7*$C$4</f>
        <v>14702.8518</v>
      </c>
      <c r="K12" s="23"/>
      <c r="L12" s="24">
        <f>K12*Тарифы!E7*$C$4</f>
        <v>0</v>
      </c>
      <c r="M12" s="37">
        <f t="shared" si="1"/>
        <v>42</v>
      </c>
      <c r="N12" s="38">
        <f t="shared" si="1"/>
        <v>14702.8518</v>
      </c>
      <c r="O12" s="37">
        <f t="shared" si="2"/>
        <v>42</v>
      </c>
      <c r="P12" s="38">
        <f t="shared" si="2"/>
        <v>14702.8518</v>
      </c>
      <c r="Q12" s="23"/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257</v>
      </c>
      <c r="X12" s="24">
        <f>W12*Тарифы!H7*$C$4</f>
        <v>190952.51629999999</v>
      </c>
      <c r="Y12" s="23"/>
      <c r="Z12" s="24">
        <f>Y12*Тарифы!I7*$C$4</f>
        <v>0</v>
      </c>
      <c r="AA12" s="37">
        <f t="shared" si="4"/>
        <v>257</v>
      </c>
      <c r="AB12" s="38">
        <f t="shared" si="4"/>
        <v>190952.51629999999</v>
      </c>
      <c r="AC12" s="40">
        <f t="shared" si="5"/>
        <v>205655.36809999999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14</v>
      </c>
      <c r="J13" s="24">
        <f>I13*Тарифы!D8*$C$4</f>
        <v>4900.9506000000001</v>
      </c>
      <c r="K13" s="23"/>
      <c r="L13" s="24">
        <f>K13*Тарифы!E8*$C$4</f>
        <v>0</v>
      </c>
      <c r="M13" s="37">
        <f t="shared" si="1"/>
        <v>14</v>
      </c>
      <c r="N13" s="38">
        <f t="shared" si="1"/>
        <v>4900.9506000000001</v>
      </c>
      <c r="O13" s="37">
        <f t="shared" si="2"/>
        <v>14</v>
      </c>
      <c r="P13" s="38">
        <f t="shared" si="2"/>
        <v>4900.9506000000001</v>
      </c>
      <c r="Q13" s="23"/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140</v>
      </c>
      <c r="X13" s="24">
        <f>W13*Тарифы!H8*$C$4</f>
        <v>104020.82600000002</v>
      </c>
      <c r="Y13" s="23"/>
      <c r="Z13" s="24">
        <f>Y13*Тарифы!I8*$C$4</f>
        <v>0</v>
      </c>
      <c r="AA13" s="37">
        <f t="shared" si="4"/>
        <v>140</v>
      </c>
      <c r="AB13" s="38">
        <f t="shared" si="4"/>
        <v>104020.82600000002</v>
      </c>
      <c r="AC13" s="40">
        <f t="shared" si="5"/>
        <v>108921.77660000001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/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/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/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/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/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/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0</v>
      </c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>
        <v>0</v>
      </c>
      <c r="J16" s="24">
        <f>I16*Тарифы!D11*$C$4</f>
        <v>0</v>
      </c>
      <c r="K16" s="23"/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/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0</v>
      </c>
      <c r="X16" s="24">
        <f>W16*Тарифы!H11*$C$4</f>
        <v>0</v>
      </c>
      <c r="Y16" s="23"/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/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/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/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0</v>
      </c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>
        <v>181</v>
      </c>
      <c r="J18" s="24">
        <f>I18*Тарифы!D13*$C$4</f>
        <v>73961.378400000001</v>
      </c>
      <c r="K18" s="23"/>
      <c r="L18" s="24">
        <f>K18*Тарифы!E13*$C$4</f>
        <v>0</v>
      </c>
      <c r="M18" s="37">
        <f t="shared" si="1"/>
        <v>181</v>
      </c>
      <c r="N18" s="38">
        <f t="shared" si="1"/>
        <v>73961.378400000001</v>
      </c>
      <c r="O18" s="37">
        <f t="shared" si="2"/>
        <v>181</v>
      </c>
      <c r="P18" s="38">
        <f t="shared" si="2"/>
        <v>73961.378400000001</v>
      </c>
      <c r="Q18" s="23"/>
      <c r="R18" s="24">
        <f>Q18*Тарифы!F13*$C$4</f>
        <v>0</v>
      </c>
      <c r="S18" s="23"/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>
        <v>626</v>
      </c>
      <c r="X18" s="24">
        <f>W18*Тарифы!H13*$C$4</f>
        <v>579965.14939999999</v>
      </c>
      <c r="Y18" s="23"/>
      <c r="Z18" s="24">
        <f>Y18*Тарифы!I13*$C$4</f>
        <v>0</v>
      </c>
      <c r="AA18" s="37">
        <f t="shared" si="4"/>
        <v>626</v>
      </c>
      <c r="AB18" s="38">
        <f t="shared" si="4"/>
        <v>579965.14939999999</v>
      </c>
      <c r="AC18" s="40">
        <f t="shared" si="5"/>
        <v>653926.52780000004</v>
      </c>
    </row>
    <row r="19" spans="1:29">
      <c r="A19" s="41">
        <v>11</v>
      </c>
      <c r="B19" s="42" t="s">
        <v>78</v>
      </c>
      <c r="C19" s="21">
        <v>0</v>
      </c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85</v>
      </c>
      <c r="J19" s="24">
        <f>I19*Тарифы!D14*$C$4</f>
        <v>44545.864999999998</v>
      </c>
      <c r="K19" s="23"/>
      <c r="L19" s="24">
        <f>K19*Тарифы!E14*$C$4</f>
        <v>0</v>
      </c>
      <c r="M19" s="37">
        <f t="shared" si="1"/>
        <v>85</v>
      </c>
      <c r="N19" s="38">
        <f t="shared" si="1"/>
        <v>44545.864999999998</v>
      </c>
      <c r="O19" s="37">
        <f t="shared" si="2"/>
        <v>85</v>
      </c>
      <c r="P19" s="38">
        <f t="shared" si="2"/>
        <v>44545.864999999998</v>
      </c>
      <c r="Q19" s="23"/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473</v>
      </c>
      <c r="X19" s="24">
        <f>W19*Тарифы!H14*$C$4</f>
        <v>455571.41630000004</v>
      </c>
      <c r="Y19" s="23"/>
      <c r="Z19" s="24">
        <f>Y19*Тарифы!I14*$C$4</f>
        <v>0</v>
      </c>
      <c r="AA19" s="37">
        <f t="shared" si="4"/>
        <v>473</v>
      </c>
      <c r="AB19" s="38">
        <f t="shared" si="4"/>
        <v>455571.41630000004</v>
      </c>
      <c r="AC19" s="40">
        <f t="shared" si="5"/>
        <v>500117.28130000003</v>
      </c>
    </row>
    <row r="20" spans="1:29">
      <c r="A20" s="41">
        <v>12</v>
      </c>
      <c r="B20" s="42" t="s">
        <v>79</v>
      </c>
      <c r="C20" s="21">
        <v>677</v>
      </c>
      <c r="D20" s="22">
        <f>C20*Тарифы!B15*$C$4</f>
        <v>201849.17480000001</v>
      </c>
      <c r="E20" s="23"/>
      <c r="F20" s="24">
        <f>E20*Тарифы!C15*$C$4</f>
        <v>0</v>
      </c>
      <c r="G20" s="37">
        <f t="shared" si="0"/>
        <v>677</v>
      </c>
      <c r="H20" s="38">
        <f t="shared" si="0"/>
        <v>201849.17480000001</v>
      </c>
      <c r="I20" s="23">
        <v>62</v>
      </c>
      <c r="J20" s="24">
        <f>I20*Тарифы!D15*$C$4</f>
        <v>23106.811000000002</v>
      </c>
      <c r="K20" s="23"/>
      <c r="L20" s="24">
        <f>K20*Тарифы!E15*$C$4</f>
        <v>0</v>
      </c>
      <c r="M20" s="37">
        <f t="shared" si="1"/>
        <v>62</v>
      </c>
      <c r="N20" s="38">
        <f t="shared" si="1"/>
        <v>23106.811000000002</v>
      </c>
      <c r="O20" s="37">
        <f t="shared" si="2"/>
        <v>739</v>
      </c>
      <c r="P20" s="38">
        <f t="shared" si="2"/>
        <v>224955.98580000002</v>
      </c>
      <c r="Q20" s="23"/>
      <c r="R20" s="24">
        <f>Q20*Тарифы!F15*$C$4</f>
        <v>0</v>
      </c>
      <c r="S20" s="23"/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>
        <v>644</v>
      </c>
      <c r="X20" s="24">
        <f>W20*Тарифы!H15*$C$4</f>
        <v>561197.76439999999</v>
      </c>
      <c r="Y20" s="23"/>
      <c r="Z20" s="24">
        <f>Y20*Тарифы!I15*$C$4</f>
        <v>0</v>
      </c>
      <c r="AA20" s="37">
        <f t="shared" si="4"/>
        <v>644</v>
      </c>
      <c r="AB20" s="38">
        <f t="shared" si="4"/>
        <v>561197.76439999999</v>
      </c>
      <c r="AC20" s="40">
        <f t="shared" si="5"/>
        <v>786153.75020000001</v>
      </c>
    </row>
    <row r="21" spans="1:29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26</v>
      </c>
      <c r="J21" s="24">
        <f>I21*Тарифы!D16*$C$4</f>
        <v>9689.9530000000013</v>
      </c>
      <c r="K21" s="23"/>
      <c r="L21" s="24">
        <f>K21*Тарифы!E16*$C$4</f>
        <v>0</v>
      </c>
      <c r="M21" s="37">
        <f t="shared" si="1"/>
        <v>26</v>
      </c>
      <c r="N21" s="38">
        <f t="shared" si="1"/>
        <v>9689.9530000000013</v>
      </c>
      <c r="O21" s="37">
        <f t="shared" si="2"/>
        <v>26</v>
      </c>
      <c r="P21" s="38">
        <f t="shared" si="2"/>
        <v>9689.9530000000013</v>
      </c>
      <c r="Q21" s="23"/>
      <c r="R21" s="24">
        <f>Q21*Тарифы!F16*$C$4</f>
        <v>0</v>
      </c>
      <c r="S21" s="23"/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338</v>
      </c>
      <c r="X21" s="24">
        <f>W21*Тарифы!H16*$C$4</f>
        <v>294541.6838</v>
      </c>
      <c r="Y21" s="23"/>
      <c r="Z21" s="24">
        <f>Y21*Тарифы!I16*$C$4</f>
        <v>0</v>
      </c>
      <c r="AA21" s="37">
        <f t="shared" si="4"/>
        <v>338</v>
      </c>
      <c r="AB21" s="38">
        <f t="shared" si="4"/>
        <v>294541.6838</v>
      </c>
      <c r="AC21" s="40">
        <f t="shared" si="5"/>
        <v>304231.63679999998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/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/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/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/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/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/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/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/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0</v>
      </c>
      <c r="J25" s="24">
        <f>I25*Тарифы!D20*$C$4</f>
        <v>0</v>
      </c>
      <c r="K25" s="23"/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/>
      <c r="R25" s="24">
        <f>Q25*Тарифы!F20*$C$4</f>
        <v>0</v>
      </c>
      <c r="S25" s="23"/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>
        <v>0</v>
      </c>
      <c r="X25" s="24">
        <f>W25*Тарифы!H20*$C$4</f>
        <v>0</v>
      </c>
      <c r="Y25" s="23"/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140</v>
      </c>
      <c r="J26" s="24">
        <f>I26*Тарифы!D21*$C$4</f>
        <v>41830.516000000003</v>
      </c>
      <c r="K26" s="23"/>
      <c r="L26" s="24">
        <f>K26*Тарифы!E21*$C$4</f>
        <v>0</v>
      </c>
      <c r="M26" s="37">
        <f t="shared" si="1"/>
        <v>140</v>
      </c>
      <c r="N26" s="38">
        <f t="shared" si="1"/>
        <v>41830.516000000003</v>
      </c>
      <c r="O26" s="37">
        <f t="shared" si="2"/>
        <v>140</v>
      </c>
      <c r="P26" s="38">
        <f t="shared" si="2"/>
        <v>41830.516000000003</v>
      </c>
      <c r="Q26" s="23"/>
      <c r="R26" s="24">
        <f>Q26*Тарифы!F21*$C$4</f>
        <v>0</v>
      </c>
      <c r="S26" s="23"/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>
        <v>536</v>
      </c>
      <c r="X26" s="24">
        <f>W26*Тарифы!H21*$C$4</f>
        <v>324501.8504</v>
      </c>
      <c r="Y26" s="23"/>
      <c r="Z26" s="24">
        <f>Y26*Тарифы!I21*$C$4</f>
        <v>0</v>
      </c>
      <c r="AA26" s="37">
        <f t="shared" si="4"/>
        <v>536</v>
      </c>
      <c r="AB26" s="38">
        <f t="shared" si="4"/>
        <v>324501.8504</v>
      </c>
      <c r="AC26" s="40">
        <f t="shared" si="5"/>
        <v>366332.3664</v>
      </c>
    </row>
    <row r="27" spans="1:29">
      <c r="A27" s="41">
        <v>19</v>
      </c>
      <c r="B27" s="42" t="s">
        <v>86</v>
      </c>
      <c r="C27" s="21">
        <v>596</v>
      </c>
      <c r="D27" s="22">
        <f>C27*Тарифы!B22*$C$4</f>
        <v>234147.65920000002</v>
      </c>
      <c r="E27" s="23"/>
      <c r="F27" s="24">
        <f>E27*Тарифы!C22*$C$4</f>
        <v>0</v>
      </c>
      <c r="G27" s="37">
        <f t="shared" si="0"/>
        <v>596</v>
      </c>
      <c r="H27" s="38">
        <f t="shared" si="0"/>
        <v>234147.65920000002</v>
      </c>
      <c r="I27" s="23">
        <v>81</v>
      </c>
      <c r="J27" s="24">
        <f>I27*Тарифы!D22*$C$4</f>
        <v>39777.601500000004</v>
      </c>
      <c r="K27" s="23"/>
      <c r="L27" s="24">
        <f>K27*Тарифы!E22*$C$4</f>
        <v>0</v>
      </c>
      <c r="M27" s="37">
        <f t="shared" si="1"/>
        <v>81</v>
      </c>
      <c r="N27" s="38">
        <f t="shared" si="1"/>
        <v>39777.601500000004</v>
      </c>
      <c r="O27" s="37">
        <f t="shared" si="2"/>
        <v>677</v>
      </c>
      <c r="P27" s="38">
        <f t="shared" si="2"/>
        <v>273925.26070000004</v>
      </c>
      <c r="Q27" s="23"/>
      <c r="R27" s="24">
        <f>Q27*Тарифы!F22*$C$4</f>
        <v>0</v>
      </c>
      <c r="S27" s="23"/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>
        <v>1224</v>
      </c>
      <c r="X27" s="24">
        <f>W27*Тарифы!H22*$C$4</f>
        <v>1751513.4000000001</v>
      </c>
      <c r="Y27" s="23"/>
      <c r="Z27" s="24">
        <f>Y27*Тарифы!I22*$C$4</f>
        <v>0</v>
      </c>
      <c r="AA27" s="37">
        <f t="shared" si="4"/>
        <v>1224</v>
      </c>
      <c r="AB27" s="38">
        <f t="shared" si="4"/>
        <v>1751513.4000000001</v>
      </c>
      <c r="AC27" s="40">
        <f t="shared" si="5"/>
        <v>2025438.6607000001</v>
      </c>
    </row>
    <row r="28" spans="1:29">
      <c r="A28" s="41">
        <v>20</v>
      </c>
      <c r="B28" s="42" t="s">
        <v>87</v>
      </c>
      <c r="C28" s="23">
        <v>0</v>
      </c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>
        <v>62</v>
      </c>
      <c r="J28" s="24">
        <f>I28*Тарифы!D23*$C$4</f>
        <v>17832.105200000002</v>
      </c>
      <c r="K28" s="23"/>
      <c r="L28" s="24">
        <f>K28*Тарифы!E23*$C$4</f>
        <v>0</v>
      </c>
      <c r="M28" s="37">
        <f t="shared" si="1"/>
        <v>62</v>
      </c>
      <c r="N28" s="38">
        <f t="shared" si="1"/>
        <v>17832.105200000002</v>
      </c>
      <c r="O28" s="37">
        <f t="shared" si="2"/>
        <v>62</v>
      </c>
      <c r="P28" s="38">
        <f t="shared" si="2"/>
        <v>17832.105200000002</v>
      </c>
      <c r="Q28" s="23"/>
      <c r="R28" s="24">
        <f>Q28*Тарифы!F23*$C$4</f>
        <v>0</v>
      </c>
      <c r="S28" s="23"/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>
        <v>1851</v>
      </c>
      <c r="X28" s="24">
        <f>W28*Тарифы!H23*$C$4</f>
        <v>1680923.2712999999</v>
      </c>
      <c r="Y28" s="23"/>
      <c r="Z28" s="24">
        <f>Y28*Тарифы!I23*$C$4</f>
        <v>0</v>
      </c>
      <c r="AA28" s="37">
        <f t="shared" si="4"/>
        <v>1851</v>
      </c>
      <c r="AB28" s="38">
        <f t="shared" si="4"/>
        <v>1680923.2712999999</v>
      </c>
      <c r="AC28" s="40">
        <f t="shared" si="5"/>
        <v>1698755.3765</v>
      </c>
    </row>
    <row r="29" spans="1:29">
      <c r="A29" s="41">
        <v>21</v>
      </c>
      <c r="B29" s="42" t="s">
        <v>88</v>
      </c>
      <c r="C29" s="23">
        <v>0</v>
      </c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>
        <v>62</v>
      </c>
      <c r="J29" s="24">
        <f>I29*Тарифы!D24*$C$4</f>
        <v>14226.303000000002</v>
      </c>
      <c r="K29" s="23"/>
      <c r="L29" s="24">
        <f>K29*Тарифы!E24*$C$4</f>
        <v>0</v>
      </c>
      <c r="M29" s="37">
        <f t="shared" si="1"/>
        <v>62</v>
      </c>
      <c r="N29" s="38">
        <f t="shared" si="1"/>
        <v>14226.303000000002</v>
      </c>
      <c r="O29" s="37">
        <f t="shared" si="2"/>
        <v>62</v>
      </c>
      <c r="P29" s="38">
        <f t="shared" si="2"/>
        <v>14226.303000000002</v>
      </c>
      <c r="Q29" s="23"/>
      <c r="R29" s="24">
        <f>Q29*Тарифы!F24*$C$4</f>
        <v>0</v>
      </c>
      <c r="S29" s="23"/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>
        <v>1235</v>
      </c>
      <c r="X29" s="24">
        <f>W29*Тарифы!H24*$C$4</f>
        <v>826985.02250000008</v>
      </c>
      <c r="Y29" s="23"/>
      <c r="Z29" s="24">
        <f>Y29*Тарифы!I24*$C$4</f>
        <v>0</v>
      </c>
      <c r="AA29" s="37">
        <f t="shared" si="4"/>
        <v>1235</v>
      </c>
      <c r="AB29" s="38">
        <f t="shared" si="4"/>
        <v>826985.02250000008</v>
      </c>
      <c r="AC29" s="40">
        <f t="shared" si="5"/>
        <v>841211.32550000004</v>
      </c>
    </row>
    <row r="30" spans="1:29">
      <c r="A30" s="41">
        <v>22</v>
      </c>
      <c r="B30" s="42" t="s">
        <v>89</v>
      </c>
      <c r="C30" s="23">
        <v>0</v>
      </c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>
        <v>0</v>
      </c>
      <c r="J30" s="24">
        <f>I30*Тарифы!D25*$C$4</f>
        <v>0</v>
      </c>
      <c r="K30" s="23"/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/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0</v>
      </c>
      <c r="X30" s="24">
        <f>W30*Тарифы!H25*$C$4</f>
        <v>0</v>
      </c>
      <c r="Y30" s="23"/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/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/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0</v>
      </c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0</v>
      </c>
      <c r="J32" s="24">
        <f>I32*Тарифы!D27*$C$4</f>
        <v>0</v>
      </c>
      <c r="K32" s="23"/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/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/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2413</v>
      </c>
      <c r="D33" s="38">
        <f t="shared" si="6"/>
        <v>755256.68400000001</v>
      </c>
      <c r="E33" s="37">
        <f t="shared" si="6"/>
        <v>537</v>
      </c>
      <c r="F33" s="38">
        <f t="shared" si="6"/>
        <v>226791.74700000003</v>
      </c>
      <c r="G33" s="37">
        <f t="shared" si="6"/>
        <v>2950</v>
      </c>
      <c r="H33" s="38">
        <f t="shared" si="6"/>
        <v>982048.4310000001</v>
      </c>
      <c r="I33" s="37">
        <f t="shared" si="6"/>
        <v>1100</v>
      </c>
      <c r="J33" s="38">
        <f t="shared" si="6"/>
        <v>410623.16749999998</v>
      </c>
      <c r="K33" s="37">
        <f t="shared" si="6"/>
        <v>103</v>
      </c>
      <c r="L33" s="38">
        <f t="shared" si="6"/>
        <v>54375.584900000002</v>
      </c>
      <c r="M33" s="37">
        <f t="shared" si="6"/>
        <v>1203</v>
      </c>
      <c r="N33" s="38">
        <f t="shared" si="6"/>
        <v>464998.7524</v>
      </c>
      <c r="O33" s="37">
        <f t="shared" si="6"/>
        <v>4153</v>
      </c>
      <c r="P33" s="38">
        <f t="shared" si="6"/>
        <v>1447047.1834000002</v>
      </c>
      <c r="Q33" s="39">
        <f t="shared" si="6"/>
        <v>0</v>
      </c>
      <c r="R33" s="40">
        <f t="shared" si="6"/>
        <v>0</v>
      </c>
      <c r="S33" s="39">
        <f t="shared" si="6"/>
        <v>0</v>
      </c>
      <c r="T33" s="40">
        <f t="shared" si="6"/>
        <v>0</v>
      </c>
      <c r="U33" s="39">
        <f t="shared" si="6"/>
        <v>0</v>
      </c>
      <c r="V33" s="40">
        <f t="shared" si="6"/>
        <v>0</v>
      </c>
      <c r="W33" s="37">
        <f t="shared" si="6"/>
        <v>13101</v>
      </c>
      <c r="X33" s="38">
        <f t="shared" si="6"/>
        <v>11223280.477499999</v>
      </c>
      <c r="Y33" s="37">
        <f t="shared" si="6"/>
        <v>453</v>
      </c>
      <c r="Z33" s="38">
        <f t="shared" si="6"/>
        <v>519413.92230000003</v>
      </c>
      <c r="AA33" s="37">
        <f t="shared" si="6"/>
        <v>13554</v>
      </c>
      <c r="AB33" s="38">
        <f t="shared" si="6"/>
        <v>11742694.399799999</v>
      </c>
      <c r="AC33" s="40">
        <f t="shared" si="6"/>
        <v>13189741.5832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150034</v>
      </c>
      <c r="G37" s="131" t="str">
        <f>VLOOKUP(F37,Списки!$A$1:$B$68,2,0)</f>
        <v>ГБУЗ РСО-А "РКДЦ"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50"/>
      <c r="B38" s="50"/>
      <c r="C38" s="50"/>
      <c r="D38" s="50"/>
      <c r="E38" s="50"/>
      <c r="F38" s="28"/>
      <c r="G38" s="50"/>
      <c r="H38" s="50"/>
      <c r="I38" s="50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49" t="s">
        <v>105</v>
      </c>
      <c r="H43" s="48" t="s">
        <v>98</v>
      </c>
      <c r="I43" s="115"/>
      <c r="J43" s="116"/>
      <c r="K43" s="115"/>
      <c r="L43" s="116"/>
      <c r="M43" s="49" t="s">
        <v>105</v>
      </c>
      <c r="N43" s="48" t="s">
        <v>98</v>
      </c>
      <c r="O43" s="49" t="s">
        <v>105</v>
      </c>
      <c r="P43" s="48" t="s">
        <v>98</v>
      </c>
      <c r="Q43" s="121"/>
      <c r="R43" s="123"/>
      <c r="S43" s="121"/>
      <c r="T43" s="123"/>
      <c r="U43" s="52" t="s">
        <v>105</v>
      </c>
      <c r="V43" s="51" t="s">
        <v>98</v>
      </c>
      <c r="W43" s="115"/>
      <c r="X43" s="116"/>
      <c r="Y43" s="115"/>
      <c r="Z43" s="116"/>
      <c r="AA43" s="49" t="s">
        <v>105</v>
      </c>
      <c r="AB43" s="48" t="s">
        <v>98</v>
      </c>
      <c r="AC43" s="51" t="s">
        <v>98</v>
      </c>
    </row>
    <row r="44" spans="1:29">
      <c r="A44" s="41">
        <v>1</v>
      </c>
      <c r="B44" s="42" t="s">
        <v>68</v>
      </c>
      <c r="C44" s="21">
        <v>0</v>
      </c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26</v>
      </c>
      <c r="J44" s="24">
        <f>I44*Тарифы!D4*$C$4</f>
        <v>10294.466</v>
      </c>
      <c r="K44" s="23"/>
      <c r="L44" s="24">
        <f>K44*Тарифы!E4*$C$4</f>
        <v>0</v>
      </c>
      <c r="M44" s="37">
        <f>I44+K44</f>
        <v>26</v>
      </c>
      <c r="N44" s="38">
        <f>J44+L44</f>
        <v>10294.466</v>
      </c>
      <c r="O44" s="37">
        <f>G44+M44</f>
        <v>26</v>
      </c>
      <c r="P44" s="38">
        <f>H44+N44</f>
        <v>10294.466</v>
      </c>
      <c r="Q44" s="23"/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176</v>
      </c>
      <c r="X44" s="24">
        <f>W44*Тарифы!H4*$C$4</f>
        <v>167900.53279999999</v>
      </c>
      <c r="Y44" s="23"/>
      <c r="Z44" s="24">
        <f>Y44*Тарифы!I4*$C$4</f>
        <v>0</v>
      </c>
      <c r="AA44" s="37">
        <f>W44+Y44</f>
        <v>176</v>
      </c>
      <c r="AB44" s="38">
        <f>X44+Z44</f>
        <v>167900.53279999999</v>
      </c>
      <c r="AC44" s="40">
        <f>P44+V44+AB44</f>
        <v>178194.9988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>
        <v>135</v>
      </c>
      <c r="F45" s="24">
        <f>E45*Тарифы!C5*$C$4</f>
        <v>57014.685000000005</v>
      </c>
      <c r="G45" s="37">
        <f t="shared" ref="G45:H67" si="7">C45+E45</f>
        <v>135</v>
      </c>
      <c r="H45" s="38">
        <f t="shared" si="7"/>
        <v>57014.685000000005</v>
      </c>
      <c r="I45" s="23">
        <v>0</v>
      </c>
      <c r="J45" s="24">
        <f>I45*Тарифы!D5*$C$4</f>
        <v>0</v>
      </c>
      <c r="K45" s="23">
        <v>23</v>
      </c>
      <c r="L45" s="24">
        <f>K45*Тарифы!E5*$C$4</f>
        <v>12142.1209</v>
      </c>
      <c r="M45" s="37">
        <f t="shared" ref="M45:N67" si="8">I45+K45</f>
        <v>23</v>
      </c>
      <c r="N45" s="38">
        <f t="shared" si="8"/>
        <v>12142.1209</v>
      </c>
      <c r="O45" s="37">
        <f t="shared" ref="O45:P67" si="9">G45+M45</f>
        <v>158</v>
      </c>
      <c r="P45" s="38">
        <f t="shared" si="9"/>
        <v>69156.805900000007</v>
      </c>
      <c r="Q45" s="23"/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>
        <v>0</v>
      </c>
      <c r="X45" s="24">
        <f>W45*Тарифы!H5*$C$4</f>
        <v>0</v>
      </c>
      <c r="Y45" s="23">
        <v>114</v>
      </c>
      <c r="Z45" s="24">
        <f>Y45*Тарифы!I5*$C$4</f>
        <v>130713.4374</v>
      </c>
      <c r="AA45" s="37">
        <f t="shared" ref="AA45:AB67" si="11">W45+Y45</f>
        <v>114</v>
      </c>
      <c r="AB45" s="38">
        <f t="shared" si="11"/>
        <v>130713.4374</v>
      </c>
      <c r="AC45" s="40">
        <f t="shared" ref="AC45:AC67" si="12">P45+V45+AB45</f>
        <v>199870.2433</v>
      </c>
    </row>
    <row r="46" spans="1:29">
      <c r="A46" s="41">
        <v>3</v>
      </c>
      <c r="B46" s="42" t="s">
        <v>70</v>
      </c>
      <c r="C46" s="21">
        <v>285</v>
      </c>
      <c r="D46" s="22">
        <f>C46*Тарифы!B6*$C$4</f>
        <v>79814.962500000009</v>
      </c>
      <c r="E46" s="23"/>
      <c r="F46" s="24">
        <f>E46*Тарифы!C6*$C$4</f>
        <v>0</v>
      </c>
      <c r="G46" s="37">
        <f t="shared" si="7"/>
        <v>285</v>
      </c>
      <c r="H46" s="38">
        <f t="shared" si="7"/>
        <v>79814.962500000009</v>
      </c>
      <c r="I46" s="23">
        <v>55</v>
      </c>
      <c r="J46" s="24">
        <f>I46*Тарифы!D6*$C$4</f>
        <v>19253.734500000002</v>
      </c>
      <c r="K46" s="23"/>
      <c r="L46" s="24">
        <f>K46*Тарифы!E6*$C$4</f>
        <v>0</v>
      </c>
      <c r="M46" s="37">
        <f t="shared" si="8"/>
        <v>55</v>
      </c>
      <c r="N46" s="38">
        <f t="shared" si="8"/>
        <v>19253.734500000002</v>
      </c>
      <c r="O46" s="37">
        <f t="shared" si="9"/>
        <v>340</v>
      </c>
      <c r="P46" s="38">
        <f t="shared" si="9"/>
        <v>99068.697000000015</v>
      </c>
      <c r="Q46" s="23"/>
      <c r="R46" s="24">
        <f>Q46*Тарифы!F6*$C$4</f>
        <v>0</v>
      </c>
      <c r="S46" s="23"/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>
        <v>1255</v>
      </c>
      <c r="X46" s="24">
        <f>W46*Тарифы!H6*$C$4</f>
        <v>932472.40449999995</v>
      </c>
      <c r="Y46" s="23"/>
      <c r="Z46" s="24">
        <f>Y46*Тарифы!I6*$C$4</f>
        <v>0</v>
      </c>
      <c r="AA46" s="37">
        <f t="shared" si="11"/>
        <v>1255</v>
      </c>
      <c r="AB46" s="38">
        <f t="shared" si="11"/>
        <v>932472.40449999995</v>
      </c>
      <c r="AC46" s="40">
        <f t="shared" si="12"/>
        <v>1031541.1015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11</v>
      </c>
      <c r="J47" s="24">
        <f>I47*Тарифы!D7*$C$4</f>
        <v>3850.7469000000001</v>
      </c>
      <c r="K47" s="23"/>
      <c r="L47" s="24">
        <f>K47*Тарифы!E7*$C$4</f>
        <v>0</v>
      </c>
      <c r="M47" s="37">
        <f t="shared" si="8"/>
        <v>11</v>
      </c>
      <c r="N47" s="38">
        <f t="shared" si="8"/>
        <v>3850.7469000000001</v>
      </c>
      <c r="O47" s="37">
        <f t="shared" si="9"/>
        <v>11</v>
      </c>
      <c r="P47" s="38">
        <f t="shared" si="9"/>
        <v>3850.7469000000001</v>
      </c>
      <c r="Q47" s="23"/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64</v>
      </c>
      <c r="X47" s="24">
        <f>W47*Тарифы!H7*$C$4</f>
        <v>47552.3776</v>
      </c>
      <c r="Y47" s="23"/>
      <c r="Z47" s="24">
        <f>Y47*Тарифы!I7*$C$4</f>
        <v>0</v>
      </c>
      <c r="AA47" s="37">
        <f t="shared" si="11"/>
        <v>64</v>
      </c>
      <c r="AB47" s="38">
        <f t="shared" si="11"/>
        <v>47552.3776</v>
      </c>
      <c r="AC47" s="40">
        <f t="shared" si="12"/>
        <v>51403.124499999998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4</v>
      </c>
      <c r="J48" s="24">
        <f>I48*Тарифы!D8*$C$4</f>
        <v>1400.2716</v>
      </c>
      <c r="K48" s="23"/>
      <c r="L48" s="24">
        <f>K48*Тарифы!E8*$C$4</f>
        <v>0</v>
      </c>
      <c r="M48" s="37">
        <f t="shared" si="8"/>
        <v>4</v>
      </c>
      <c r="N48" s="38">
        <f t="shared" si="8"/>
        <v>1400.2716</v>
      </c>
      <c r="O48" s="37">
        <f t="shared" si="9"/>
        <v>4</v>
      </c>
      <c r="P48" s="38">
        <f t="shared" si="9"/>
        <v>1400.2716</v>
      </c>
      <c r="Q48" s="23"/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36</v>
      </c>
      <c r="X48" s="24">
        <f>W48*Тарифы!H8*$C$4</f>
        <v>26748.2124</v>
      </c>
      <c r="Y48" s="23"/>
      <c r="Z48" s="24">
        <f>Y48*Тарифы!I8*$C$4</f>
        <v>0</v>
      </c>
      <c r="AA48" s="37">
        <f t="shared" si="11"/>
        <v>36</v>
      </c>
      <c r="AB48" s="38">
        <f t="shared" si="11"/>
        <v>26748.2124</v>
      </c>
      <c r="AC48" s="40">
        <f t="shared" si="12"/>
        <v>28148.484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/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/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/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/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/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/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0</v>
      </c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>
        <v>0</v>
      </c>
      <c r="J51" s="24">
        <f>I51*Тарифы!D11*$C$4</f>
        <v>0</v>
      </c>
      <c r="K51" s="23"/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/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0</v>
      </c>
      <c r="X51" s="24">
        <f>W51*Тарифы!H11*$C$4</f>
        <v>0</v>
      </c>
      <c r="Y51" s="23"/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/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/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/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0</v>
      </c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>
        <v>47</v>
      </c>
      <c r="J53" s="24">
        <f>I53*Тарифы!D13*$C$4</f>
        <v>19205.4408</v>
      </c>
      <c r="K53" s="23"/>
      <c r="L53" s="24">
        <f>K53*Тарифы!E13*$C$4</f>
        <v>0</v>
      </c>
      <c r="M53" s="37">
        <f t="shared" si="8"/>
        <v>47</v>
      </c>
      <c r="N53" s="38">
        <f t="shared" si="8"/>
        <v>19205.4408</v>
      </c>
      <c r="O53" s="37">
        <f t="shared" si="9"/>
        <v>47</v>
      </c>
      <c r="P53" s="38">
        <f t="shared" si="9"/>
        <v>19205.4408</v>
      </c>
      <c r="Q53" s="23"/>
      <c r="R53" s="24">
        <f>Q53*Тарифы!F13*$C$4</f>
        <v>0</v>
      </c>
      <c r="S53" s="23"/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>
        <v>155</v>
      </c>
      <c r="X53" s="24">
        <f>W53*Тарифы!H13*$C$4</f>
        <v>143601.59450000001</v>
      </c>
      <c r="Y53" s="23"/>
      <c r="Z53" s="24">
        <f>Y53*Тарифы!I13*$C$4</f>
        <v>0</v>
      </c>
      <c r="AA53" s="37">
        <f t="shared" si="11"/>
        <v>155</v>
      </c>
      <c r="AB53" s="38">
        <f t="shared" si="11"/>
        <v>143601.59450000001</v>
      </c>
      <c r="AC53" s="40">
        <f t="shared" si="12"/>
        <v>162807.03530000002</v>
      </c>
    </row>
    <row r="54" spans="1:29">
      <c r="A54" s="41">
        <v>11</v>
      </c>
      <c r="B54" s="42" t="s">
        <v>78</v>
      </c>
      <c r="C54" s="21">
        <v>0</v>
      </c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23</v>
      </c>
      <c r="J54" s="24">
        <f>I54*Тарифы!D14*$C$4</f>
        <v>12053.587</v>
      </c>
      <c r="K54" s="23"/>
      <c r="L54" s="24">
        <f>K54*Тарифы!E14*$C$4</f>
        <v>0</v>
      </c>
      <c r="M54" s="37">
        <f t="shared" si="8"/>
        <v>23</v>
      </c>
      <c r="N54" s="38">
        <f t="shared" si="8"/>
        <v>12053.587</v>
      </c>
      <c r="O54" s="37">
        <f t="shared" si="9"/>
        <v>23</v>
      </c>
      <c r="P54" s="38">
        <f t="shared" si="9"/>
        <v>12053.587</v>
      </c>
      <c r="Q54" s="23"/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97</v>
      </c>
      <c r="X54" s="24">
        <f>W54*Тарифы!H14*$C$4</f>
        <v>93425.85070000001</v>
      </c>
      <c r="Y54" s="23"/>
      <c r="Z54" s="24">
        <f>Y54*Тарифы!I14*$C$4</f>
        <v>0</v>
      </c>
      <c r="AA54" s="37">
        <f t="shared" si="11"/>
        <v>97</v>
      </c>
      <c r="AB54" s="38">
        <f t="shared" si="11"/>
        <v>93425.85070000001</v>
      </c>
      <c r="AC54" s="40">
        <f t="shared" si="12"/>
        <v>105479.43770000001</v>
      </c>
    </row>
    <row r="55" spans="1:29">
      <c r="A55" s="41">
        <v>12</v>
      </c>
      <c r="B55" s="42" t="s">
        <v>79</v>
      </c>
      <c r="C55" s="21">
        <v>149</v>
      </c>
      <c r="D55" s="22">
        <f>C55*Тарифы!B15*$C$4</f>
        <v>44424.707600000002</v>
      </c>
      <c r="E55" s="23"/>
      <c r="F55" s="24">
        <f>E55*Тарифы!C15*$C$4</f>
        <v>0</v>
      </c>
      <c r="G55" s="37">
        <f t="shared" si="7"/>
        <v>149</v>
      </c>
      <c r="H55" s="38">
        <f t="shared" si="7"/>
        <v>44424.707600000002</v>
      </c>
      <c r="I55" s="23">
        <v>17</v>
      </c>
      <c r="J55" s="24">
        <f>I55*Тарифы!D15*$C$4</f>
        <v>6335.7385000000004</v>
      </c>
      <c r="K55" s="23"/>
      <c r="L55" s="24">
        <f>K55*Тарифы!E15*$C$4</f>
        <v>0</v>
      </c>
      <c r="M55" s="37">
        <f t="shared" si="8"/>
        <v>17</v>
      </c>
      <c r="N55" s="38">
        <f t="shared" si="8"/>
        <v>6335.7385000000004</v>
      </c>
      <c r="O55" s="37">
        <f t="shared" si="9"/>
        <v>166</v>
      </c>
      <c r="P55" s="38">
        <f t="shared" si="9"/>
        <v>50760.446100000001</v>
      </c>
      <c r="Q55" s="23"/>
      <c r="R55" s="24">
        <f>Q55*Тарифы!F15*$C$4</f>
        <v>0</v>
      </c>
      <c r="S55" s="23"/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>
        <v>160</v>
      </c>
      <c r="X55" s="24">
        <f>W55*Тарифы!H15*$C$4</f>
        <v>139428.016</v>
      </c>
      <c r="Y55" s="23"/>
      <c r="Z55" s="24">
        <f>Y55*Тарифы!I15*$C$4</f>
        <v>0</v>
      </c>
      <c r="AA55" s="37">
        <f t="shared" si="11"/>
        <v>160</v>
      </c>
      <c r="AB55" s="38">
        <f t="shared" si="11"/>
        <v>139428.016</v>
      </c>
      <c r="AC55" s="40">
        <f t="shared" si="12"/>
        <v>190188.4621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11</v>
      </c>
      <c r="J56" s="24">
        <f>I56*Тарифы!D16*$C$4</f>
        <v>4099.5955000000004</v>
      </c>
      <c r="K56" s="23"/>
      <c r="L56" s="24">
        <f>K56*Тарифы!E16*$C$4</f>
        <v>0</v>
      </c>
      <c r="M56" s="37">
        <f t="shared" si="8"/>
        <v>11</v>
      </c>
      <c r="N56" s="38">
        <f t="shared" si="8"/>
        <v>4099.5955000000004</v>
      </c>
      <c r="O56" s="37">
        <f t="shared" si="9"/>
        <v>11</v>
      </c>
      <c r="P56" s="38">
        <f t="shared" si="9"/>
        <v>4099.5955000000004</v>
      </c>
      <c r="Q56" s="23"/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78</v>
      </c>
      <c r="X56" s="24">
        <f>W56*Тарифы!H16*$C$4</f>
        <v>67971.157800000001</v>
      </c>
      <c r="Y56" s="23"/>
      <c r="Z56" s="24">
        <f>Y56*Тарифы!I16*$C$4</f>
        <v>0</v>
      </c>
      <c r="AA56" s="37">
        <f t="shared" si="11"/>
        <v>78</v>
      </c>
      <c r="AB56" s="38">
        <f t="shared" si="11"/>
        <v>67971.157800000001</v>
      </c>
      <c r="AC56" s="40">
        <f t="shared" si="12"/>
        <v>72070.753299999997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/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/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/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/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/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/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0</v>
      </c>
      <c r="J60" s="24">
        <f>I60*Тарифы!D20*$C$4</f>
        <v>0</v>
      </c>
      <c r="K60" s="23"/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/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0</v>
      </c>
      <c r="X60" s="24">
        <f>W60*Тарифы!H20*$C$4</f>
        <v>0</v>
      </c>
      <c r="Y60" s="23"/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37</v>
      </c>
      <c r="J61" s="24">
        <f>I61*Тарифы!D21*$C$4</f>
        <v>11055.2078</v>
      </c>
      <c r="K61" s="23"/>
      <c r="L61" s="24">
        <f>K61*Тарифы!E21*$C$4</f>
        <v>0</v>
      </c>
      <c r="M61" s="37">
        <f t="shared" si="8"/>
        <v>37</v>
      </c>
      <c r="N61" s="38">
        <f t="shared" si="8"/>
        <v>11055.2078</v>
      </c>
      <c r="O61" s="37">
        <f t="shared" si="9"/>
        <v>37</v>
      </c>
      <c r="P61" s="38">
        <f t="shared" si="9"/>
        <v>11055.2078</v>
      </c>
      <c r="Q61" s="23"/>
      <c r="R61" s="24">
        <f>Q61*Тарифы!F21*$C$4</f>
        <v>0</v>
      </c>
      <c r="S61" s="23"/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128</v>
      </c>
      <c r="X61" s="24">
        <f>W61*Тарифы!H21*$C$4</f>
        <v>77492.979200000002</v>
      </c>
      <c r="Y61" s="23"/>
      <c r="Z61" s="24">
        <f>Y61*Тарифы!I21*$C$4</f>
        <v>0</v>
      </c>
      <c r="AA61" s="37">
        <f t="shared" si="11"/>
        <v>128</v>
      </c>
      <c r="AB61" s="38">
        <f t="shared" si="11"/>
        <v>77492.979200000002</v>
      </c>
      <c r="AC61" s="40">
        <f t="shared" si="12"/>
        <v>88548.187000000005</v>
      </c>
    </row>
    <row r="62" spans="1:29">
      <c r="A62" s="41">
        <v>19</v>
      </c>
      <c r="B62" s="42" t="s">
        <v>86</v>
      </c>
      <c r="C62" s="21">
        <v>143</v>
      </c>
      <c r="D62" s="22">
        <f>C62*Тарифы!B22*$C$4</f>
        <v>56179.723600000005</v>
      </c>
      <c r="E62" s="23"/>
      <c r="F62" s="24">
        <f>E62*Тарифы!C22*$C$4</f>
        <v>0</v>
      </c>
      <c r="G62" s="37">
        <f t="shared" si="7"/>
        <v>143</v>
      </c>
      <c r="H62" s="38">
        <f t="shared" si="7"/>
        <v>56179.723600000005</v>
      </c>
      <c r="I62" s="23">
        <v>35</v>
      </c>
      <c r="J62" s="24">
        <f>I62*Тарифы!D22*$C$4</f>
        <v>17187.852500000001</v>
      </c>
      <c r="K62" s="23"/>
      <c r="L62" s="24">
        <f>K62*Тарифы!E22*$C$4</f>
        <v>0</v>
      </c>
      <c r="M62" s="37">
        <f t="shared" si="8"/>
        <v>35</v>
      </c>
      <c r="N62" s="38">
        <f t="shared" si="8"/>
        <v>17187.852500000001</v>
      </c>
      <c r="O62" s="37">
        <f t="shared" si="9"/>
        <v>178</v>
      </c>
      <c r="P62" s="38">
        <f t="shared" si="9"/>
        <v>73367.576100000006</v>
      </c>
      <c r="Q62" s="23"/>
      <c r="R62" s="24">
        <f>Q62*Тарифы!F22*$C$4</f>
        <v>0</v>
      </c>
      <c r="S62" s="23"/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291</v>
      </c>
      <c r="X62" s="24">
        <f>W62*Тарифы!H22*$C$4</f>
        <v>416413.72500000003</v>
      </c>
      <c r="Y62" s="23"/>
      <c r="Z62" s="24">
        <f>Y62*Тарифы!I22*$C$4</f>
        <v>0</v>
      </c>
      <c r="AA62" s="37">
        <f t="shared" si="11"/>
        <v>291</v>
      </c>
      <c r="AB62" s="38">
        <f t="shared" si="11"/>
        <v>416413.72500000003</v>
      </c>
      <c r="AC62" s="40">
        <f t="shared" si="12"/>
        <v>489781.30110000004</v>
      </c>
    </row>
    <row r="63" spans="1:29">
      <c r="A63" s="41">
        <v>20</v>
      </c>
      <c r="B63" s="42" t="s">
        <v>87</v>
      </c>
      <c r="C63" s="23">
        <v>0</v>
      </c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>
        <v>14</v>
      </c>
      <c r="J63" s="24">
        <f>I63*Тарифы!D23*$C$4</f>
        <v>4026.6044000000002</v>
      </c>
      <c r="K63" s="23"/>
      <c r="L63" s="24">
        <f>K63*Тарифы!E23*$C$4</f>
        <v>0</v>
      </c>
      <c r="M63" s="37">
        <f t="shared" si="8"/>
        <v>14</v>
      </c>
      <c r="N63" s="38">
        <f t="shared" si="8"/>
        <v>4026.6044000000002</v>
      </c>
      <c r="O63" s="37">
        <f t="shared" si="9"/>
        <v>14</v>
      </c>
      <c r="P63" s="38">
        <f t="shared" si="9"/>
        <v>4026.6044000000002</v>
      </c>
      <c r="Q63" s="23"/>
      <c r="R63" s="24">
        <f>Q63*Тарифы!F23*$C$4</f>
        <v>0</v>
      </c>
      <c r="S63" s="23"/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422</v>
      </c>
      <c r="X63" s="24">
        <f>W63*Тарифы!H23*$C$4</f>
        <v>383225.07860000001</v>
      </c>
      <c r="Y63" s="23"/>
      <c r="Z63" s="24">
        <f>Y63*Тарифы!I23*$C$4</f>
        <v>0</v>
      </c>
      <c r="AA63" s="37">
        <f t="shared" si="11"/>
        <v>422</v>
      </c>
      <c r="AB63" s="38">
        <f t="shared" si="11"/>
        <v>383225.07860000001</v>
      </c>
      <c r="AC63" s="40">
        <f t="shared" si="12"/>
        <v>387251.68300000002</v>
      </c>
    </row>
    <row r="64" spans="1:29">
      <c r="A64" s="41">
        <v>21</v>
      </c>
      <c r="B64" s="42" t="s">
        <v>88</v>
      </c>
      <c r="C64" s="23">
        <v>0</v>
      </c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>
        <v>14</v>
      </c>
      <c r="J64" s="24">
        <f>I64*Тарифы!D24*$C$4</f>
        <v>3212.3910000000001</v>
      </c>
      <c r="K64" s="23"/>
      <c r="L64" s="24">
        <f>K64*Тарифы!E24*$C$4</f>
        <v>0</v>
      </c>
      <c r="M64" s="37">
        <f t="shared" si="8"/>
        <v>14</v>
      </c>
      <c r="N64" s="38">
        <f t="shared" si="8"/>
        <v>3212.3910000000001</v>
      </c>
      <c r="O64" s="37">
        <f t="shared" si="9"/>
        <v>14</v>
      </c>
      <c r="P64" s="38">
        <f t="shared" si="9"/>
        <v>3212.3910000000001</v>
      </c>
      <c r="Q64" s="23"/>
      <c r="R64" s="24">
        <f>Q64*Тарифы!F24*$C$4</f>
        <v>0</v>
      </c>
      <c r="S64" s="23"/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>
        <v>280</v>
      </c>
      <c r="X64" s="24">
        <f>W64*Тарифы!H24*$C$4</f>
        <v>187494.58000000002</v>
      </c>
      <c r="Y64" s="23"/>
      <c r="Z64" s="24">
        <f>Y64*Тарифы!I24*$C$4</f>
        <v>0</v>
      </c>
      <c r="AA64" s="37">
        <f t="shared" si="11"/>
        <v>280</v>
      </c>
      <c r="AB64" s="38">
        <f t="shared" si="11"/>
        <v>187494.58000000002</v>
      </c>
      <c r="AC64" s="40">
        <f t="shared" si="12"/>
        <v>190706.97100000002</v>
      </c>
    </row>
    <row r="65" spans="1:29">
      <c r="A65" s="41">
        <v>22</v>
      </c>
      <c r="B65" s="42" t="s">
        <v>89</v>
      </c>
      <c r="C65" s="23">
        <v>0</v>
      </c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>
        <v>0</v>
      </c>
      <c r="J65" s="24">
        <f>I65*Тарифы!D25*$C$4</f>
        <v>0</v>
      </c>
      <c r="K65" s="23"/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0</v>
      </c>
      <c r="X65" s="24">
        <f>W65*Тарифы!H25*$C$4</f>
        <v>0</v>
      </c>
      <c r="Y65" s="23"/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/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/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0</v>
      </c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0</v>
      </c>
      <c r="J67" s="24">
        <f>I67*Тарифы!D27*$C$4</f>
        <v>0</v>
      </c>
      <c r="K67" s="23"/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/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/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577</v>
      </c>
      <c r="D68" s="38">
        <f t="shared" si="13"/>
        <v>180419.39370000002</v>
      </c>
      <c r="E68" s="37">
        <f t="shared" si="13"/>
        <v>135</v>
      </c>
      <c r="F68" s="38">
        <f t="shared" si="13"/>
        <v>57014.685000000005</v>
      </c>
      <c r="G68" s="37">
        <f t="shared" si="13"/>
        <v>712</v>
      </c>
      <c r="H68" s="38">
        <f t="shared" si="13"/>
        <v>237434.07870000001</v>
      </c>
      <c r="I68" s="37">
        <f t="shared" si="13"/>
        <v>294</v>
      </c>
      <c r="J68" s="38">
        <f t="shared" si="13"/>
        <v>111975.63650000001</v>
      </c>
      <c r="K68" s="37">
        <f t="shared" si="13"/>
        <v>23</v>
      </c>
      <c r="L68" s="38">
        <f t="shared" si="13"/>
        <v>12142.1209</v>
      </c>
      <c r="M68" s="37">
        <f t="shared" si="13"/>
        <v>317</v>
      </c>
      <c r="N68" s="38">
        <f t="shared" si="13"/>
        <v>124117.75740000002</v>
      </c>
      <c r="O68" s="37">
        <f t="shared" si="13"/>
        <v>1029</v>
      </c>
      <c r="P68" s="38">
        <f t="shared" si="13"/>
        <v>361551.83610000007</v>
      </c>
      <c r="Q68" s="39">
        <f t="shared" si="13"/>
        <v>0</v>
      </c>
      <c r="R68" s="40">
        <f t="shared" si="13"/>
        <v>0</v>
      </c>
      <c r="S68" s="39">
        <f t="shared" si="13"/>
        <v>0</v>
      </c>
      <c r="T68" s="40">
        <f t="shared" si="13"/>
        <v>0</v>
      </c>
      <c r="U68" s="39">
        <f t="shared" si="13"/>
        <v>0</v>
      </c>
      <c r="V68" s="40">
        <f t="shared" si="13"/>
        <v>0</v>
      </c>
      <c r="W68" s="37">
        <f t="shared" si="13"/>
        <v>3142</v>
      </c>
      <c r="X68" s="38">
        <f t="shared" si="13"/>
        <v>2683726.5090999999</v>
      </c>
      <c r="Y68" s="37">
        <f t="shared" si="13"/>
        <v>114</v>
      </c>
      <c r="Z68" s="38">
        <f t="shared" si="13"/>
        <v>130713.4374</v>
      </c>
      <c r="AA68" s="37">
        <f t="shared" si="13"/>
        <v>3256</v>
      </c>
      <c r="AB68" s="38">
        <f t="shared" si="13"/>
        <v>2814439.9465000001</v>
      </c>
      <c r="AC68" s="40">
        <f t="shared" si="13"/>
        <v>3175991.7826000005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150034</v>
      </c>
      <c r="G72" s="131" t="str">
        <f>VLOOKUP(F72,Списки!$A$1:$B$68,2,0)</f>
        <v>ГБУЗ РСО-А "РКДЦ"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50"/>
      <c r="B73" s="50"/>
      <c r="C73" s="50"/>
      <c r="D73" s="50"/>
      <c r="E73" s="50"/>
      <c r="F73" s="28"/>
      <c r="G73" s="50"/>
      <c r="H73" s="50"/>
      <c r="I73" s="50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49" t="s">
        <v>105</v>
      </c>
      <c r="H78" s="48" t="s">
        <v>98</v>
      </c>
      <c r="I78" s="115"/>
      <c r="J78" s="116"/>
      <c r="K78" s="115"/>
      <c r="L78" s="116"/>
      <c r="M78" s="49" t="s">
        <v>105</v>
      </c>
      <c r="N78" s="48" t="s">
        <v>98</v>
      </c>
      <c r="O78" s="49" t="s">
        <v>105</v>
      </c>
      <c r="P78" s="48" t="s">
        <v>98</v>
      </c>
      <c r="Q78" s="121"/>
      <c r="R78" s="123"/>
      <c r="S78" s="121"/>
      <c r="T78" s="123"/>
      <c r="U78" s="52" t="s">
        <v>105</v>
      </c>
      <c r="V78" s="51" t="s">
        <v>98</v>
      </c>
      <c r="W78" s="115"/>
      <c r="X78" s="116"/>
      <c r="Y78" s="115"/>
      <c r="Z78" s="116"/>
      <c r="AA78" s="49" t="s">
        <v>105</v>
      </c>
      <c r="AB78" s="48" t="s">
        <v>98</v>
      </c>
      <c r="AC78" s="51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 t="shared" ref="I79:L94" si="14">I9+I44</f>
        <v>141</v>
      </c>
      <c r="J79" s="24">
        <f t="shared" si="14"/>
        <v>55827.681000000004</v>
      </c>
      <c r="K79" s="23">
        <f t="shared" si="14"/>
        <v>0</v>
      </c>
      <c r="L79" s="24">
        <f t="shared" si="14"/>
        <v>0</v>
      </c>
      <c r="M79" s="37">
        <f>I79+K79</f>
        <v>141</v>
      </c>
      <c r="N79" s="38">
        <f>J79+L79</f>
        <v>55827.681000000004</v>
      </c>
      <c r="O79" s="37">
        <f>G79+M79</f>
        <v>141</v>
      </c>
      <c r="P79" s="38">
        <f>H79+N79</f>
        <v>55827.681000000004</v>
      </c>
      <c r="Q79" s="23">
        <f t="shared" ref="Q79:T94" si="15">Q9+Q44</f>
        <v>0</v>
      </c>
      <c r="R79" s="24">
        <f t="shared" si="15"/>
        <v>0</v>
      </c>
      <c r="S79" s="23">
        <f t="shared" si="15"/>
        <v>0</v>
      </c>
      <c r="T79" s="24">
        <f t="shared" si="15"/>
        <v>0</v>
      </c>
      <c r="U79" s="39">
        <f>Q79+S79</f>
        <v>0</v>
      </c>
      <c r="V79" s="40">
        <f>R79+T79</f>
        <v>0</v>
      </c>
      <c r="W79" s="23">
        <f t="shared" ref="W79:Z94" si="16">W9+W44</f>
        <v>938</v>
      </c>
      <c r="X79" s="24">
        <f t="shared" si="16"/>
        <v>894833.52139999997</v>
      </c>
      <c r="Y79" s="23">
        <f t="shared" si="16"/>
        <v>0</v>
      </c>
      <c r="Z79" s="24">
        <f t="shared" si="16"/>
        <v>0</v>
      </c>
      <c r="AA79" s="37">
        <f>W79+Y79</f>
        <v>938</v>
      </c>
      <c r="AB79" s="38">
        <f>X79+Z79</f>
        <v>894833.52139999997</v>
      </c>
      <c r="AC79" s="40">
        <f>P79+V79+AB79</f>
        <v>950661.20239999995</v>
      </c>
    </row>
    <row r="80" spans="1:29">
      <c r="A80" s="41">
        <v>2</v>
      </c>
      <c r="B80" s="42" t="s">
        <v>69</v>
      </c>
      <c r="C80" s="21">
        <f t="shared" ref="C80:F95" si="17">C10+C45</f>
        <v>0</v>
      </c>
      <c r="D80" s="22">
        <f t="shared" si="17"/>
        <v>0</v>
      </c>
      <c r="E80" s="23">
        <f t="shared" si="17"/>
        <v>672</v>
      </c>
      <c r="F80" s="24">
        <f t="shared" si="17"/>
        <v>283806.43200000003</v>
      </c>
      <c r="G80" s="37">
        <f t="shared" ref="G80:H102" si="18">C80+E80</f>
        <v>672</v>
      </c>
      <c r="H80" s="38">
        <f t="shared" si="18"/>
        <v>283806.43200000003</v>
      </c>
      <c r="I80" s="23">
        <f t="shared" si="14"/>
        <v>0</v>
      </c>
      <c r="J80" s="24">
        <f t="shared" si="14"/>
        <v>0</v>
      </c>
      <c r="K80" s="23">
        <f t="shared" si="14"/>
        <v>126</v>
      </c>
      <c r="L80" s="24">
        <f t="shared" si="14"/>
        <v>66517.705799999996</v>
      </c>
      <c r="M80" s="37">
        <f t="shared" ref="M80:N102" si="19">I80+K80</f>
        <v>126</v>
      </c>
      <c r="N80" s="38">
        <f t="shared" si="19"/>
        <v>66517.705799999996</v>
      </c>
      <c r="O80" s="37">
        <f t="shared" ref="O80:P102" si="20">G80+M80</f>
        <v>798</v>
      </c>
      <c r="P80" s="38">
        <f t="shared" si="20"/>
        <v>350324.13780000003</v>
      </c>
      <c r="Q80" s="23">
        <f t="shared" si="15"/>
        <v>0</v>
      </c>
      <c r="R80" s="24">
        <f t="shared" si="15"/>
        <v>0</v>
      </c>
      <c r="S80" s="23">
        <f t="shared" si="15"/>
        <v>0</v>
      </c>
      <c r="T80" s="24">
        <f t="shared" si="15"/>
        <v>0</v>
      </c>
      <c r="U80" s="39">
        <f t="shared" ref="U80:V102" si="21">Q80+S80</f>
        <v>0</v>
      </c>
      <c r="V80" s="40">
        <f t="shared" si="21"/>
        <v>0</v>
      </c>
      <c r="W80" s="23">
        <f t="shared" si="16"/>
        <v>0</v>
      </c>
      <c r="X80" s="24">
        <f t="shared" si="16"/>
        <v>0</v>
      </c>
      <c r="Y80" s="23">
        <f t="shared" si="16"/>
        <v>567</v>
      </c>
      <c r="Z80" s="24">
        <f t="shared" si="16"/>
        <v>650127.35970000003</v>
      </c>
      <c r="AA80" s="37">
        <f t="shared" ref="AA80:AB102" si="22">W80+Y80</f>
        <v>567</v>
      </c>
      <c r="AB80" s="38">
        <f t="shared" si="22"/>
        <v>650127.35970000003</v>
      </c>
      <c r="AC80" s="40">
        <f t="shared" ref="AC80:AC102" si="23">P80+V80+AB80</f>
        <v>1000451.4975000001</v>
      </c>
    </row>
    <row r="81" spans="1:29">
      <c r="A81" s="41">
        <v>3</v>
      </c>
      <c r="B81" s="42" t="s">
        <v>70</v>
      </c>
      <c r="C81" s="21">
        <f t="shared" si="17"/>
        <v>1425</v>
      </c>
      <c r="D81" s="22">
        <f t="shared" si="17"/>
        <v>399074.81250000006</v>
      </c>
      <c r="E81" s="23">
        <f t="shared" si="17"/>
        <v>0</v>
      </c>
      <c r="F81" s="24">
        <f t="shared" si="17"/>
        <v>0</v>
      </c>
      <c r="G81" s="37">
        <f t="shared" si="18"/>
        <v>1425</v>
      </c>
      <c r="H81" s="38">
        <f t="shared" si="18"/>
        <v>399074.81250000006</v>
      </c>
      <c r="I81" s="23">
        <f t="shared" si="14"/>
        <v>285</v>
      </c>
      <c r="J81" s="24">
        <f t="shared" si="14"/>
        <v>99769.351500000004</v>
      </c>
      <c r="K81" s="23">
        <f t="shared" si="14"/>
        <v>0</v>
      </c>
      <c r="L81" s="24">
        <f t="shared" si="14"/>
        <v>0</v>
      </c>
      <c r="M81" s="37">
        <f t="shared" si="19"/>
        <v>285</v>
      </c>
      <c r="N81" s="38">
        <f t="shared" si="19"/>
        <v>99769.351500000004</v>
      </c>
      <c r="O81" s="37">
        <f t="shared" si="20"/>
        <v>1710</v>
      </c>
      <c r="P81" s="38">
        <f t="shared" si="20"/>
        <v>498844.16400000005</v>
      </c>
      <c r="Q81" s="23">
        <f t="shared" si="15"/>
        <v>0</v>
      </c>
      <c r="R81" s="24">
        <f t="shared" si="15"/>
        <v>0</v>
      </c>
      <c r="S81" s="23">
        <f t="shared" si="15"/>
        <v>0</v>
      </c>
      <c r="T81" s="24">
        <f t="shared" si="15"/>
        <v>0</v>
      </c>
      <c r="U81" s="39">
        <f t="shared" si="21"/>
        <v>0</v>
      </c>
      <c r="V81" s="40">
        <f t="shared" si="21"/>
        <v>0</v>
      </c>
      <c r="W81" s="23">
        <f t="shared" si="16"/>
        <v>6270</v>
      </c>
      <c r="X81" s="24">
        <f t="shared" si="16"/>
        <v>4658646.9929999998</v>
      </c>
      <c r="Y81" s="23">
        <f t="shared" si="16"/>
        <v>0</v>
      </c>
      <c r="Z81" s="24">
        <f t="shared" si="16"/>
        <v>0</v>
      </c>
      <c r="AA81" s="37">
        <f t="shared" si="22"/>
        <v>6270</v>
      </c>
      <c r="AB81" s="38">
        <f t="shared" si="22"/>
        <v>4658646.9929999998</v>
      </c>
      <c r="AC81" s="40">
        <f t="shared" si="23"/>
        <v>5157491.1569999997</v>
      </c>
    </row>
    <row r="82" spans="1:29">
      <c r="A82" s="41">
        <v>4</v>
      </c>
      <c r="B82" s="42" t="s">
        <v>71</v>
      </c>
      <c r="C82" s="21">
        <f t="shared" si="17"/>
        <v>0</v>
      </c>
      <c r="D82" s="22">
        <f t="shared" si="17"/>
        <v>0</v>
      </c>
      <c r="E82" s="23">
        <f t="shared" si="17"/>
        <v>0</v>
      </c>
      <c r="F82" s="24">
        <f t="shared" si="17"/>
        <v>0</v>
      </c>
      <c r="G82" s="37">
        <f t="shared" si="18"/>
        <v>0</v>
      </c>
      <c r="H82" s="38">
        <f t="shared" si="18"/>
        <v>0</v>
      </c>
      <c r="I82" s="23">
        <f t="shared" si="14"/>
        <v>53</v>
      </c>
      <c r="J82" s="24">
        <f t="shared" si="14"/>
        <v>18553.598700000002</v>
      </c>
      <c r="K82" s="23">
        <f t="shared" si="14"/>
        <v>0</v>
      </c>
      <c r="L82" s="24">
        <f t="shared" si="14"/>
        <v>0</v>
      </c>
      <c r="M82" s="37">
        <f t="shared" si="19"/>
        <v>53</v>
      </c>
      <c r="N82" s="38">
        <f t="shared" si="19"/>
        <v>18553.598700000002</v>
      </c>
      <c r="O82" s="37">
        <f t="shared" si="20"/>
        <v>53</v>
      </c>
      <c r="P82" s="38">
        <f t="shared" si="20"/>
        <v>18553.598700000002</v>
      </c>
      <c r="Q82" s="23">
        <f t="shared" si="15"/>
        <v>0</v>
      </c>
      <c r="R82" s="24">
        <f t="shared" si="15"/>
        <v>0</v>
      </c>
      <c r="S82" s="23">
        <f t="shared" si="15"/>
        <v>0</v>
      </c>
      <c r="T82" s="24">
        <f t="shared" si="15"/>
        <v>0</v>
      </c>
      <c r="U82" s="39">
        <f t="shared" si="21"/>
        <v>0</v>
      </c>
      <c r="V82" s="40">
        <f t="shared" si="21"/>
        <v>0</v>
      </c>
      <c r="W82" s="23">
        <f t="shared" si="16"/>
        <v>321</v>
      </c>
      <c r="X82" s="24">
        <f t="shared" si="16"/>
        <v>238504.8939</v>
      </c>
      <c r="Y82" s="23">
        <f t="shared" si="16"/>
        <v>0</v>
      </c>
      <c r="Z82" s="24">
        <f t="shared" si="16"/>
        <v>0</v>
      </c>
      <c r="AA82" s="37">
        <f t="shared" si="22"/>
        <v>321</v>
      </c>
      <c r="AB82" s="38">
        <f t="shared" si="22"/>
        <v>238504.8939</v>
      </c>
      <c r="AC82" s="40">
        <f t="shared" si="23"/>
        <v>257058.4926</v>
      </c>
    </row>
    <row r="83" spans="1:29">
      <c r="A83" s="41">
        <v>5</v>
      </c>
      <c r="B83" s="42" t="s">
        <v>72</v>
      </c>
      <c r="C83" s="21">
        <f t="shared" si="17"/>
        <v>0</v>
      </c>
      <c r="D83" s="22">
        <f t="shared" si="17"/>
        <v>0</v>
      </c>
      <c r="E83" s="23">
        <f t="shared" si="17"/>
        <v>0</v>
      </c>
      <c r="F83" s="24">
        <f t="shared" si="17"/>
        <v>0</v>
      </c>
      <c r="G83" s="37">
        <f t="shared" si="18"/>
        <v>0</v>
      </c>
      <c r="H83" s="38">
        <f t="shared" si="18"/>
        <v>0</v>
      </c>
      <c r="I83" s="23">
        <f t="shared" si="14"/>
        <v>18</v>
      </c>
      <c r="J83" s="24">
        <f t="shared" si="14"/>
        <v>6301.2222000000002</v>
      </c>
      <c r="K83" s="23">
        <f t="shared" si="14"/>
        <v>0</v>
      </c>
      <c r="L83" s="24">
        <f t="shared" si="14"/>
        <v>0</v>
      </c>
      <c r="M83" s="37">
        <f t="shared" si="19"/>
        <v>18</v>
      </c>
      <c r="N83" s="38">
        <f t="shared" si="19"/>
        <v>6301.2222000000002</v>
      </c>
      <c r="O83" s="37">
        <f t="shared" si="20"/>
        <v>18</v>
      </c>
      <c r="P83" s="38">
        <f t="shared" si="20"/>
        <v>6301.2222000000002</v>
      </c>
      <c r="Q83" s="23">
        <f t="shared" si="15"/>
        <v>0</v>
      </c>
      <c r="R83" s="24">
        <f t="shared" si="15"/>
        <v>0</v>
      </c>
      <c r="S83" s="23">
        <f t="shared" si="15"/>
        <v>0</v>
      </c>
      <c r="T83" s="24">
        <f t="shared" si="15"/>
        <v>0</v>
      </c>
      <c r="U83" s="39">
        <f t="shared" si="21"/>
        <v>0</v>
      </c>
      <c r="V83" s="40">
        <f t="shared" si="21"/>
        <v>0</v>
      </c>
      <c r="W83" s="23">
        <f t="shared" si="16"/>
        <v>176</v>
      </c>
      <c r="X83" s="24">
        <f t="shared" si="16"/>
        <v>130769.03840000002</v>
      </c>
      <c r="Y83" s="23">
        <f t="shared" si="16"/>
        <v>0</v>
      </c>
      <c r="Z83" s="24">
        <f t="shared" si="16"/>
        <v>0</v>
      </c>
      <c r="AA83" s="37">
        <f t="shared" si="22"/>
        <v>176</v>
      </c>
      <c r="AB83" s="38">
        <f t="shared" si="22"/>
        <v>130769.03840000002</v>
      </c>
      <c r="AC83" s="40">
        <f t="shared" si="23"/>
        <v>137070.26060000001</v>
      </c>
    </row>
    <row r="84" spans="1:29">
      <c r="A84" s="41">
        <v>6</v>
      </c>
      <c r="B84" s="42" t="s">
        <v>73</v>
      </c>
      <c r="C84" s="21">
        <f t="shared" si="17"/>
        <v>0</v>
      </c>
      <c r="D84" s="22">
        <f t="shared" si="17"/>
        <v>0</v>
      </c>
      <c r="E84" s="23">
        <f t="shared" si="17"/>
        <v>0</v>
      </c>
      <c r="F84" s="24">
        <f t="shared" si="17"/>
        <v>0</v>
      </c>
      <c r="G84" s="37">
        <f t="shared" si="18"/>
        <v>0</v>
      </c>
      <c r="H84" s="38">
        <f t="shared" si="18"/>
        <v>0</v>
      </c>
      <c r="I84" s="23">
        <f t="shared" si="14"/>
        <v>0</v>
      </c>
      <c r="J84" s="24">
        <f t="shared" si="14"/>
        <v>0</v>
      </c>
      <c r="K84" s="23">
        <f t="shared" si="14"/>
        <v>0</v>
      </c>
      <c r="L84" s="24">
        <f t="shared" si="14"/>
        <v>0</v>
      </c>
      <c r="M84" s="37">
        <f t="shared" si="19"/>
        <v>0</v>
      </c>
      <c r="N84" s="38">
        <f t="shared" si="19"/>
        <v>0</v>
      </c>
      <c r="O84" s="37">
        <f t="shared" si="20"/>
        <v>0</v>
      </c>
      <c r="P84" s="38">
        <f t="shared" si="20"/>
        <v>0</v>
      </c>
      <c r="Q84" s="23">
        <f t="shared" si="15"/>
        <v>0</v>
      </c>
      <c r="R84" s="24">
        <f t="shared" si="15"/>
        <v>0</v>
      </c>
      <c r="S84" s="23">
        <f t="shared" si="15"/>
        <v>0</v>
      </c>
      <c r="T84" s="24">
        <f t="shared" si="15"/>
        <v>0</v>
      </c>
      <c r="U84" s="39">
        <f t="shared" si="21"/>
        <v>0</v>
      </c>
      <c r="V84" s="40">
        <f t="shared" si="21"/>
        <v>0</v>
      </c>
      <c r="W84" s="23">
        <f t="shared" si="16"/>
        <v>0</v>
      </c>
      <c r="X84" s="24">
        <f t="shared" si="16"/>
        <v>0</v>
      </c>
      <c r="Y84" s="23">
        <f t="shared" si="16"/>
        <v>0</v>
      </c>
      <c r="Z84" s="24">
        <f t="shared" si="16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7"/>
        <v>0</v>
      </c>
      <c r="D85" s="22">
        <f t="shared" si="17"/>
        <v>0</v>
      </c>
      <c r="E85" s="23">
        <f t="shared" si="17"/>
        <v>0</v>
      </c>
      <c r="F85" s="24">
        <f t="shared" si="17"/>
        <v>0</v>
      </c>
      <c r="G85" s="37">
        <f t="shared" si="18"/>
        <v>0</v>
      </c>
      <c r="H85" s="38">
        <f t="shared" si="18"/>
        <v>0</v>
      </c>
      <c r="I85" s="23">
        <f t="shared" si="14"/>
        <v>0</v>
      </c>
      <c r="J85" s="24">
        <f t="shared" si="14"/>
        <v>0</v>
      </c>
      <c r="K85" s="23">
        <f t="shared" si="14"/>
        <v>0</v>
      </c>
      <c r="L85" s="24">
        <f t="shared" si="14"/>
        <v>0</v>
      </c>
      <c r="M85" s="37">
        <f t="shared" si="19"/>
        <v>0</v>
      </c>
      <c r="N85" s="38">
        <f t="shared" si="19"/>
        <v>0</v>
      </c>
      <c r="O85" s="37">
        <f t="shared" si="20"/>
        <v>0</v>
      </c>
      <c r="P85" s="38">
        <f t="shared" si="20"/>
        <v>0</v>
      </c>
      <c r="Q85" s="23">
        <f t="shared" si="15"/>
        <v>0</v>
      </c>
      <c r="R85" s="24">
        <f t="shared" si="15"/>
        <v>0</v>
      </c>
      <c r="S85" s="23">
        <f t="shared" si="15"/>
        <v>0</v>
      </c>
      <c r="T85" s="24">
        <f t="shared" si="15"/>
        <v>0</v>
      </c>
      <c r="U85" s="39">
        <f t="shared" si="21"/>
        <v>0</v>
      </c>
      <c r="V85" s="40">
        <f t="shared" si="21"/>
        <v>0</v>
      </c>
      <c r="W85" s="23">
        <f t="shared" si="16"/>
        <v>0</v>
      </c>
      <c r="X85" s="24">
        <f t="shared" si="16"/>
        <v>0</v>
      </c>
      <c r="Y85" s="23">
        <f t="shared" si="16"/>
        <v>0</v>
      </c>
      <c r="Z85" s="24">
        <f t="shared" si="16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7"/>
        <v>0</v>
      </c>
      <c r="D86" s="22">
        <f t="shared" si="17"/>
        <v>0</v>
      </c>
      <c r="E86" s="23">
        <f t="shared" si="17"/>
        <v>0</v>
      </c>
      <c r="F86" s="24">
        <f t="shared" si="17"/>
        <v>0</v>
      </c>
      <c r="G86" s="37">
        <f t="shared" si="18"/>
        <v>0</v>
      </c>
      <c r="H86" s="38">
        <f t="shared" si="18"/>
        <v>0</v>
      </c>
      <c r="I86" s="23">
        <f t="shared" si="14"/>
        <v>0</v>
      </c>
      <c r="J86" s="24">
        <f t="shared" si="14"/>
        <v>0</v>
      </c>
      <c r="K86" s="23">
        <f t="shared" si="14"/>
        <v>0</v>
      </c>
      <c r="L86" s="24">
        <f t="shared" si="14"/>
        <v>0</v>
      </c>
      <c r="M86" s="37">
        <f t="shared" si="19"/>
        <v>0</v>
      </c>
      <c r="N86" s="38">
        <f t="shared" si="19"/>
        <v>0</v>
      </c>
      <c r="O86" s="37">
        <f t="shared" si="20"/>
        <v>0</v>
      </c>
      <c r="P86" s="38">
        <f t="shared" si="20"/>
        <v>0</v>
      </c>
      <c r="Q86" s="23">
        <f t="shared" si="15"/>
        <v>0</v>
      </c>
      <c r="R86" s="24">
        <f t="shared" si="15"/>
        <v>0</v>
      </c>
      <c r="S86" s="23">
        <f t="shared" si="15"/>
        <v>0</v>
      </c>
      <c r="T86" s="24">
        <f t="shared" si="15"/>
        <v>0</v>
      </c>
      <c r="U86" s="39">
        <f t="shared" si="21"/>
        <v>0</v>
      </c>
      <c r="V86" s="40">
        <f t="shared" si="21"/>
        <v>0</v>
      </c>
      <c r="W86" s="23">
        <f t="shared" si="16"/>
        <v>0</v>
      </c>
      <c r="X86" s="24">
        <f t="shared" si="16"/>
        <v>0</v>
      </c>
      <c r="Y86" s="23">
        <f t="shared" si="16"/>
        <v>0</v>
      </c>
      <c r="Z86" s="24">
        <f t="shared" si="16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9</v>
      </c>
      <c r="B87" s="42" t="s">
        <v>76</v>
      </c>
      <c r="C87" s="21">
        <f t="shared" si="17"/>
        <v>0</v>
      </c>
      <c r="D87" s="22">
        <f t="shared" si="17"/>
        <v>0</v>
      </c>
      <c r="E87" s="23">
        <f t="shared" si="17"/>
        <v>0</v>
      </c>
      <c r="F87" s="24">
        <f t="shared" si="17"/>
        <v>0</v>
      </c>
      <c r="G87" s="37">
        <f t="shared" si="18"/>
        <v>0</v>
      </c>
      <c r="H87" s="38">
        <f t="shared" si="18"/>
        <v>0</v>
      </c>
      <c r="I87" s="23">
        <f t="shared" si="14"/>
        <v>0</v>
      </c>
      <c r="J87" s="24">
        <f t="shared" si="14"/>
        <v>0</v>
      </c>
      <c r="K87" s="23">
        <f t="shared" si="14"/>
        <v>0</v>
      </c>
      <c r="L87" s="24">
        <f t="shared" si="14"/>
        <v>0</v>
      </c>
      <c r="M87" s="37">
        <f t="shared" si="19"/>
        <v>0</v>
      </c>
      <c r="N87" s="38">
        <f t="shared" si="19"/>
        <v>0</v>
      </c>
      <c r="O87" s="37">
        <f t="shared" si="20"/>
        <v>0</v>
      </c>
      <c r="P87" s="38">
        <f t="shared" si="20"/>
        <v>0</v>
      </c>
      <c r="Q87" s="23">
        <f t="shared" si="15"/>
        <v>0</v>
      </c>
      <c r="R87" s="24">
        <f t="shared" si="15"/>
        <v>0</v>
      </c>
      <c r="S87" s="23">
        <f t="shared" si="15"/>
        <v>0</v>
      </c>
      <c r="T87" s="24">
        <f t="shared" si="15"/>
        <v>0</v>
      </c>
      <c r="U87" s="39">
        <f t="shared" si="21"/>
        <v>0</v>
      </c>
      <c r="V87" s="40">
        <f t="shared" si="21"/>
        <v>0</v>
      </c>
      <c r="W87" s="23">
        <f t="shared" si="16"/>
        <v>0</v>
      </c>
      <c r="X87" s="24">
        <f t="shared" si="16"/>
        <v>0</v>
      </c>
      <c r="Y87" s="23">
        <f t="shared" si="16"/>
        <v>0</v>
      </c>
      <c r="Z87" s="24">
        <f t="shared" si="16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7"/>
        <v>0</v>
      </c>
      <c r="D88" s="22">
        <f t="shared" si="17"/>
        <v>0</v>
      </c>
      <c r="E88" s="23">
        <f t="shared" si="17"/>
        <v>0</v>
      </c>
      <c r="F88" s="24">
        <f t="shared" si="17"/>
        <v>0</v>
      </c>
      <c r="G88" s="37">
        <f t="shared" si="18"/>
        <v>0</v>
      </c>
      <c r="H88" s="38">
        <f t="shared" si="18"/>
        <v>0</v>
      </c>
      <c r="I88" s="23">
        <f t="shared" si="14"/>
        <v>228</v>
      </c>
      <c r="J88" s="24">
        <f t="shared" si="14"/>
        <v>93166.819199999998</v>
      </c>
      <c r="K88" s="23">
        <f t="shared" si="14"/>
        <v>0</v>
      </c>
      <c r="L88" s="24">
        <f t="shared" si="14"/>
        <v>0</v>
      </c>
      <c r="M88" s="37">
        <f t="shared" si="19"/>
        <v>228</v>
      </c>
      <c r="N88" s="38">
        <f t="shared" si="19"/>
        <v>93166.819199999998</v>
      </c>
      <c r="O88" s="37">
        <f t="shared" si="20"/>
        <v>228</v>
      </c>
      <c r="P88" s="38">
        <f t="shared" si="20"/>
        <v>93166.819199999998</v>
      </c>
      <c r="Q88" s="23">
        <f t="shared" si="15"/>
        <v>0</v>
      </c>
      <c r="R88" s="24">
        <f t="shared" si="15"/>
        <v>0</v>
      </c>
      <c r="S88" s="23">
        <f t="shared" si="15"/>
        <v>0</v>
      </c>
      <c r="T88" s="24">
        <f t="shared" si="15"/>
        <v>0</v>
      </c>
      <c r="U88" s="39">
        <f t="shared" si="21"/>
        <v>0</v>
      </c>
      <c r="V88" s="40">
        <f t="shared" si="21"/>
        <v>0</v>
      </c>
      <c r="W88" s="23">
        <f t="shared" si="16"/>
        <v>781</v>
      </c>
      <c r="X88" s="24">
        <f t="shared" si="16"/>
        <v>723566.7439</v>
      </c>
      <c r="Y88" s="23">
        <f t="shared" si="16"/>
        <v>0</v>
      </c>
      <c r="Z88" s="24">
        <f t="shared" si="16"/>
        <v>0</v>
      </c>
      <c r="AA88" s="37">
        <f t="shared" si="22"/>
        <v>781</v>
      </c>
      <c r="AB88" s="38">
        <f t="shared" si="22"/>
        <v>723566.7439</v>
      </c>
      <c r="AC88" s="40">
        <f t="shared" si="23"/>
        <v>816733.56310000003</v>
      </c>
    </row>
    <row r="89" spans="1:29">
      <c r="A89" s="41">
        <v>11</v>
      </c>
      <c r="B89" s="42" t="s">
        <v>78</v>
      </c>
      <c r="C89" s="21">
        <f t="shared" si="17"/>
        <v>0</v>
      </c>
      <c r="D89" s="22">
        <f t="shared" si="17"/>
        <v>0</v>
      </c>
      <c r="E89" s="23">
        <f t="shared" si="17"/>
        <v>0</v>
      </c>
      <c r="F89" s="24">
        <f t="shared" si="17"/>
        <v>0</v>
      </c>
      <c r="G89" s="37">
        <f t="shared" si="18"/>
        <v>0</v>
      </c>
      <c r="H89" s="38">
        <f t="shared" si="18"/>
        <v>0</v>
      </c>
      <c r="I89" s="23">
        <f t="shared" si="14"/>
        <v>108</v>
      </c>
      <c r="J89" s="24">
        <f t="shared" si="14"/>
        <v>56599.451999999997</v>
      </c>
      <c r="K89" s="23">
        <f t="shared" si="14"/>
        <v>0</v>
      </c>
      <c r="L89" s="24">
        <f t="shared" si="14"/>
        <v>0</v>
      </c>
      <c r="M89" s="37">
        <f t="shared" si="19"/>
        <v>108</v>
      </c>
      <c r="N89" s="38">
        <f t="shared" si="19"/>
        <v>56599.451999999997</v>
      </c>
      <c r="O89" s="37">
        <f t="shared" si="20"/>
        <v>108</v>
      </c>
      <c r="P89" s="38">
        <f t="shared" si="20"/>
        <v>56599.451999999997</v>
      </c>
      <c r="Q89" s="23">
        <f t="shared" si="15"/>
        <v>0</v>
      </c>
      <c r="R89" s="24">
        <f t="shared" si="15"/>
        <v>0</v>
      </c>
      <c r="S89" s="23">
        <f t="shared" si="15"/>
        <v>0</v>
      </c>
      <c r="T89" s="24">
        <f t="shared" si="15"/>
        <v>0</v>
      </c>
      <c r="U89" s="39">
        <f t="shared" si="21"/>
        <v>0</v>
      </c>
      <c r="V89" s="40">
        <f t="shared" si="21"/>
        <v>0</v>
      </c>
      <c r="W89" s="23">
        <f t="shared" si="16"/>
        <v>570</v>
      </c>
      <c r="X89" s="24">
        <f t="shared" si="16"/>
        <v>548997.26699999999</v>
      </c>
      <c r="Y89" s="23">
        <f t="shared" si="16"/>
        <v>0</v>
      </c>
      <c r="Z89" s="24">
        <f t="shared" si="16"/>
        <v>0</v>
      </c>
      <c r="AA89" s="37">
        <f t="shared" si="22"/>
        <v>570</v>
      </c>
      <c r="AB89" s="38">
        <f t="shared" si="22"/>
        <v>548997.26699999999</v>
      </c>
      <c r="AC89" s="40">
        <f t="shared" si="23"/>
        <v>605596.71900000004</v>
      </c>
    </row>
    <row r="90" spans="1:29">
      <c r="A90" s="41">
        <v>12</v>
      </c>
      <c r="B90" s="42" t="s">
        <v>79</v>
      </c>
      <c r="C90" s="21">
        <f t="shared" si="17"/>
        <v>826</v>
      </c>
      <c r="D90" s="22">
        <f t="shared" si="17"/>
        <v>246273.8824</v>
      </c>
      <c r="E90" s="23">
        <f t="shared" si="17"/>
        <v>0</v>
      </c>
      <c r="F90" s="24">
        <f t="shared" si="17"/>
        <v>0</v>
      </c>
      <c r="G90" s="37">
        <f t="shared" si="18"/>
        <v>826</v>
      </c>
      <c r="H90" s="38">
        <f t="shared" si="18"/>
        <v>246273.8824</v>
      </c>
      <c r="I90" s="23">
        <f t="shared" si="14"/>
        <v>79</v>
      </c>
      <c r="J90" s="24">
        <f t="shared" si="14"/>
        <v>29442.549500000001</v>
      </c>
      <c r="K90" s="23">
        <f t="shared" si="14"/>
        <v>0</v>
      </c>
      <c r="L90" s="24">
        <f t="shared" si="14"/>
        <v>0</v>
      </c>
      <c r="M90" s="37">
        <f t="shared" si="19"/>
        <v>79</v>
      </c>
      <c r="N90" s="38">
        <f t="shared" si="19"/>
        <v>29442.549500000001</v>
      </c>
      <c r="O90" s="37">
        <f t="shared" si="20"/>
        <v>905</v>
      </c>
      <c r="P90" s="38">
        <f t="shared" si="20"/>
        <v>275716.43190000003</v>
      </c>
      <c r="Q90" s="23">
        <f t="shared" si="15"/>
        <v>0</v>
      </c>
      <c r="R90" s="24">
        <f t="shared" si="15"/>
        <v>0</v>
      </c>
      <c r="S90" s="23">
        <f t="shared" si="15"/>
        <v>0</v>
      </c>
      <c r="T90" s="24">
        <f t="shared" si="15"/>
        <v>0</v>
      </c>
      <c r="U90" s="39">
        <f t="shared" si="21"/>
        <v>0</v>
      </c>
      <c r="V90" s="40">
        <f t="shared" si="21"/>
        <v>0</v>
      </c>
      <c r="W90" s="23">
        <f t="shared" si="16"/>
        <v>804</v>
      </c>
      <c r="X90" s="24">
        <f t="shared" si="16"/>
        <v>700625.78040000005</v>
      </c>
      <c r="Y90" s="23">
        <f t="shared" si="16"/>
        <v>0</v>
      </c>
      <c r="Z90" s="24">
        <f t="shared" si="16"/>
        <v>0</v>
      </c>
      <c r="AA90" s="37">
        <f t="shared" si="22"/>
        <v>804</v>
      </c>
      <c r="AB90" s="38">
        <f t="shared" si="22"/>
        <v>700625.78040000005</v>
      </c>
      <c r="AC90" s="40">
        <f t="shared" si="23"/>
        <v>976342.21230000001</v>
      </c>
    </row>
    <row r="91" spans="1:29">
      <c r="A91" s="41">
        <v>13</v>
      </c>
      <c r="B91" s="42" t="s">
        <v>80</v>
      </c>
      <c r="C91" s="21">
        <f t="shared" si="17"/>
        <v>0</v>
      </c>
      <c r="D91" s="22">
        <f t="shared" si="17"/>
        <v>0</v>
      </c>
      <c r="E91" s="23">
        <f t="shared" si="17"/>
        <v>0</v>
      </c>
      <c r="F91" s="24">
        <f t="shared" si="17"/>
        <v>0</v>
      </c>
      <c r="G91" s="37">
        <f t="shared" si="18"/>
        <v>0</v>
      </c>
      <c r="H91" s="38">
        <f t="shared" si="18"/>
        <v>0</v>
      </c>
      <c r="I91" s="23">
        <f t="shared" si="14"/>
        <v>37</v>
      </c>
      <c r="J91" s="24">
        <f t="shared" si="14"/>
        <v>13789.548500000001</v>
      </c>
      <c r="K91" s="23">
        <f t="shared" si="14"/>
        <v>0</v>
      </c>
      <c r="L91" s="24">
        <f t="shared" si="14"/>
        <v>0</v>
      </c>
      <c r="M91" s="37">
        <f t="shared" si="19"/>
        <v>37</v>
      </c>
      <c r="N91" s="38">
        <f t="shared" si="19"/>
        <v>13789.548500000001</v>
      </c>
      <c r="O91" s="37">
        <f t="shared" si="20"/>
        <v>37</v>
      </c>
      <c r="P91" s="38">
        <f t="shared" si="20"/>
        <v>13789.548500000001</v>
      </c>
      <c r="Q91" s="23">
        <f t="shared" si="15"/>
        <v>0</v>
      </c>
      <c r="R91" s="24">
        <f t="shared" si="15"/>
        <v>0</v>
      </c>
      <c r="S91" s="23">
        <f t="shared" si="15"/>
        <v>0</v>
      </c>
      <c r="T91" s="24">
        <f t="shared" si="15"/>
        <v>0</v>
      </c>
      <c r="U91" s="39">
        <f t="shared" si="21"/>
        <v>0</v>
      </c>
      <c r="V91" s="40">
        <f t="shared" si="21"/>
        <v>0</v>
      </c>
      <c r="W91" s="23">
        <f t="shared" si="16"/>
        <v>416</v>
      </c>
      <c r="X91" s="24">
        <f t="shared" si="16"/>
        <v>362512.84159999999</v>
      </c>
      <c r="Y91" s="23">
        <f t="shared" si="16"/>
        <v>0</v>
      </c>
      <c r="Z91" s="24">
        <f t="shared" si="16"/>
        <v>0</v>
      </c>
      <c r="AA91" s="37">
        <f t="shared" si="22"/>
        <v>416</v>
      </c>
      <c r="AB91" s="38">
        <f t="shared" si="22"/>
        <v>362512.84159999999</v>
      </c>
      <c r="AC91" s="40">
        <f t="shared" si="23"/>
        <v>376302.39009999996</v>
      </c>
    </row>
    <row r="92" spans="1:29">
      <c r="A92" s="41">
        <v>14</v>
      </c>
      <c r="B92" s="42" t="s">
        <v>81</v>
      </c>
      <c r="C92" s="21">
        <f t="shared" si="17"/>
        <v>0</v>
      </c>
      <c r="D92" s="22">
        <f t="shared" si="17"/>
        <v>0</v>
      </c>
      <c r="E92" s="23">
        <f t="shared" si="17"/>
        <v>0</v>
      </c>
      <c r="F92" s="24">
        <f t="shared" si="17"/>
        <v>0</v>
      </c>
      <c r="G92" s="37">
        <f t="shared" si="18"/>
        <v>0</v>
      </c>
      <c r="H92" s="38">
        <f t="shared" si="18"/>
        <v>0</v>
      </c>
      <c r="I92" s="23">
        <f t="shared" si="14"/>
        <v>0</v>
      </c>
      <c r="J92" s="24">
        <f t="shared" si="14"/>
        <v>0</v>
      </c>
      <c r="K92" s="23">
        <f t="shared" si="14"/>
        <v>0</v>
      </c>
      <c r="L92" s="24">
        <f t="shared" si="14"/>
        <v>0</v>
      </c>
      <c r="M92" s="37">
        <f t="shared" si="19"/>
        <v>0</v>
      </c>
      <c r="N92" s="38">
        <f t="shared" si="19"/>
        <v>0</v>
      </c>
      <c r="O92" s="37">
        <f t="shared" si="20"/>
        <v>0</v>
      </c>
      <c r="P92" s="38">
        <f t="shared" si="20"/>
        <v>0</v>
      </c>
      <c r="Q92" s="23">
        <f t="shared" si="15"/>
        <v>0</v>
      </c>
      <c r="R92" s="24">
        <f t="shared" si="15"/>
        <v>0</v>
      </c>
      <c r="S92" s="23">
        <f t="shared" si="15"/>
        <v>0</v>
      </c>
      <c r="T92" s="24">
        <f t="shared" si="15"/>
        <v>0</v>
      </c>
      <c r="U92" s="39">
        <f t="shared" si="21"/>
        <v>0</v>
      </c>
      <c r="V92" s="40">
        <f t="shared" si="21"/>
        <v>0</v>
      </c>
      <c r="W92" s="23">
        <f t="shared" si="16"/>
        <v>0</v>
      </c>
      <c r="X92" s="24">
        <f t="shared" si="16"/>
        <v>0</v>
      </c>
      <c r="Y92" s="23">
        <f t="shared" si="16"/>
        <v>0</v>
      </c>
      <c r="Z92" s="24">
        <f t="shared" si="16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7"/>
        <v>0</v>
      </c>
      <c r="D93" s="22">
        <f t="shared" si="17"/>
        <v>0</v>
      </c>
      <c r="E93" s="23">
        <f t="shared" si="17"/>
        <v>0</v>
      </c>
      <c r="F93" s="24">
        <f t="shared" si="17"/>
        <v>0</v>
      </c>
      <c r="G93" s="37">
        <f t="shared" si="18"/>
        <v>0</v>
      </c>
      <c r="H93" s="38">
        <f t="shared" si="18"/>
        <v>0</v>
      </c>
      <c r="I93" s="23">
        <f t="shared" si="14"/>
        <v>0</v>
      </c>
      <c r="J93" s="24">
        <f t="shared" si="14"/>
        <v>0</v>
      </c>
      <c r="K93" s="23">
        <f t="shared" si="14"/>
        <v>0</v>
      </c>
      <c r="L93" s="24">
        <f t="shared" si="14"/>
        <v>0</v>
      </c>
      <c r="M93" s="37">
        <f t="shared" si="19"/>
        <v>0</v>
      </c>
      <c r="N93" s="38">
        <f t="shared" si="19"/>
        <v>0</v>
      </c>
      <c r="O93" s="37">
        <f t="shared" si="20"/>
        <v>0</v>
      </c>
      <c r="P93" s="38">
        <f t="shared" si="20"/>
        <v>0</v>
      </c>
      <c r="Q93" s="23">
        <f t="shared" si="15"/>
        <v>0</v>
      </c>
      <c r="R93" s="24">
        <f t="shared" si="15"/>
        <v>0</v>
      </c>
      <c r="S93" s="23">
        <f t="shared" si="15"/>
        <v>0</v>
      </c>
      <c r="T93" s="24">
        <f t="shared" si="15"/>
        <v>0</v>
      </c>
      <c r="U93" s="39">
        <f t="shared" si="21"/>
        <v>0</v>
      </c>
      <c r="V93" s="40">
        <f t="shared" si="21"/>
        <v>0</v>
      </c>
      <c r="W93" s="23">
        <f t="shared" si="16"/>
        <v>0</v>
      </c>
      <c r="X93" s="24">
        <f t="shared" si="16"/>
        <v>0</v>
      </c>
      <c r="Y93" s="23">
        <f t="shared" si="16"/>
        <v>0</v>
      </c>
      <c r="Z93" s="24">
        <f t="shared" si="16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7"/>
        <v>0</v>
      </c>
      <c r="D94" s="22">
        <f t="shared" si="17"/>
        <v>0</v>
      </c>
      <c r="E94" s="23">
        <f t="shared" si="17"/>
        <v>0</v>
      </c>
      <c r="F94" s="24">
        <f t="shared" si="17"/>
        <v>0</v>
      </c>
      <c r="G94" s="37">
        <f t="shared" si="18"/>
        <v>0</v>
      </c>
      <c r="H94" s="38">
        <f t="shared" si="18"/>
        <v>0</v>
      </c>
      <c r="I94" s="23">
        <f t="shared" si="14"/>
        <v>0</v>
      </c>
      <c r="J94" s="24">
        <f t="shared" si="14"/>
        <v>0</v>
      </c>
      <c r="K94" s="23">
        <f t="shared" si="14"/>
        <v>0</v>
      </c>
      <c r="L94" s="24">
        <f t="shared" si="14"/>
        <v>0</v>
      </c>
      <c r="M94" s="37">
        <f t="shared" si="19"/>
        <v>0</v>
      </c>
      <c r="N94" s="38">
        <f t="shared" si="19"/>
        <v>0</v>
      </c>
      <c r="O94" s="37">
        <f t="shared" si="20"/>
        <v>0</v>
      </c>
      <c r="P94" s="38">
        <f t="shared" si="20"/>
        <v>0</v>
      </c>
      <c r="Q94" s="23">
        <f t="shared" si="15"/>
        <v>0</v>
      </c>
      <c r="R94" s="24">
        <f t="shared" si="15"/>
        <v>0</v>
      </c>
      <c r="S94" s="23">
        <f t="shared" si="15"/>
        <v>0</v>
      </c>
      <c r="T94" s="24">
        <f t="shared" si="15"/>
        <v>0</v>
      </c>
      <c r="U94" s="39">
        <f t="shared" si="21"/>
        <v>0</v>
      </c>
      <c r="V94" s="40">
        <f t="shared" si="21"/>
        <v>0</v>
      </c>
      <c r="W94" s="23">
        <f t="shared" si="16"/>
        <v>0</v>
      </c>
      <c r="X94" s="24">
        <f t="shared" si="16"/>
        <v>0</v>
      </c>
      <c r="Y94" s="23">
        <f t="shared" si="16"/>
        <v>0</v>
      </c>
      <c r="Z94" s="24">
        <f t="shared" si="16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7"/>
        <v>0</v>
      </c>
      <c r="D95" s="22">
        <f t="shared" si="17"/>
        <v>0</v>
      </c>
      <c r="E95" s="23">
        <f t="shared" si="17"/>
        <v>0</v>
      </c>
      <c r="F95" s="24">
        <f t="shared" si="17"/>
        <v>0</v>
      </c>
      <c r="G95" s="37">
        <f t="shared" si="18"/>
        <v>0</v>
      </c>
      <c r="H95" s="38">
        <f t="shared" si="18"/>
        <v>0</v>
      </c>
      <c r="I95" s="23">
        <f t="shared" ref="I95:L102" si="24">I25+I60</f>
        <v>0</v>
      </c>
      <c r="J95" s="24">
        <f t="shared" si="24"/>
        <v>0</v>
      </c>
      <c r="K95" s="23">
        <f t="shared" si="24"/>
        <v>0</v>
      </c>
      <c r="L95" s="24">
        <f t="shared" si="24"/>
        <v>0</v>
      </c>
      <c r="M95" s="37">
        <f t="shared" si="19"/>
        <v>0</v>
      </c>
      <c r="N95" s="38">
        <f t="shared" si="19"/>
        <v>0</v>
      </c>
      <c r="O95" s="37">
        <f t="shared" si="20"/>
        <v>0</v>
      </c>
      <c r="P95" s="38">
        <f t="shared" si="20"/>
        <v>0</v>
      </c>
      <c r="Q95" s="23">
        <f t="shared" ref="Q95:T102" si="25">Q25+Q60</f>
        <v>0</v>
      </c>
      <c r="R95" s="24">
        <f t="shared" si="25"/>
        <v>0</v>
      </c>
      <c r="S95" s="23">
        <f t="shared" si="25"/>
        <v>0</v>
      </c>
      <c r="T95" s="24">
        <f t="shared" si="25"/>
        <v>0</v>
      </c>
      <c r="U95" s="39">
        <f t="shared" si="21"/>
        <v>0</v>
      </c>
      <c r="V95" s="40">
        <f t="shared" si="21"/>
        <v>0</v>
      </c>
      <c r="W95" s="23">
        <f t="shared" ref="W95:Z102" si="26">W25+W60</f>
        <v>0</v>
      </c>
      <c r="X95" s="24">
        <f t="shared" si="26"/>
        <v>0</v>
      </c>
      <c r="Y95" s="23">
        <f t="shared" si="26"/>
        <v>0</v>
      </c>
      <c r="Z95" s="24">
        <f t="shared" si="26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7">C26+C61</f>
        <v>0</v>
      </c>
      <c r="D96" s="22">
        <f t="shared" si="27"/>
        <v>0</v>
      </c>
      <c r="E96" s="23">
        <f t="shared" si="27"/>
        <v>0</v>
      </c>
      <c r="F96" s="24">
        <f t="shared" si="27"/>
        <v>0</v>
      </c>
      <c r="G96" s="37">
        <f t="shared" si="18"/>
        <v>0</v>
      </c>
      <c r="H96" s="38">
        <f t="shared" si="18"/>
        <v>0</v>
      </c>
      <c r="I96" s="23">
        <f t="shared" si="24"/>
        <v>177</v>
      </c>
      <c r="J96" s="24">
        <f t="shared" si="24"/>
        <v>52885.723800000007</v>
      </c>
      <c r="K96" s="23">
        <f t="shared" si="24"/>
        <v>0</v>
      </c>
      <c r="L96" s="24">
        <f t="shared" si="24"/>
        <v>0</v>
      </c>
      <c r="M96" s="37">
        <f t="shared" si="19"/>
        <v>177</v>
      </c>
      <c r="N96" s="38">
        <f t="shared" si="19"/>
        <v>52885.723800000007</v>
      </c>
      <c r="O96" s="37">
        <f t="shared" si="20"/>
        <v>177</v>
      </c>
      <c r="P96" s="38">
        <f t="shared" si="20"/>
        <v>52885.723800000007</v>
      </c>
      <c r="Q96" s="23">
        <f t="shared" si="25"/>
        <v>0</v>
      </c>
      <c r="R96" s="24">
        <f t="shared" si="25"/>
        <v>0</v>
      </c>
      <c r="S96" s="23">
        <f t="shared" si="25"/>
        <v>0</v>
      </c>
      <c r="T96" s="24">
        <f t="shared" si="25"/>
        <v>0</v>
      </c>
      <c r="U96" s="39">
        <f t="shared" si="21"/>
        <v>0</v>
      </c>
      <c r="V96" s="40">
        <f t="shared" si="21"/>
        <v>0</v>
      </c>
      <c r="W96" s="23">
        <f t="shared" si="26"/>
        <v>664</v>
      </c>
      <c r="X96" s="24">
        <f t="shared" si="26"/>
        <v>401994.8296</v>
      </c>
      <c r="Y96" s="23">
        <f t="shared" si="26"/>
        <v>0</v>
      </c>
      <c r="Z96" s="24">
        <f t="shared" si="26"/>
        <v>0</v>
      </c>
      <c r="AA96" s="37">
        <f t="shared" si="22"/>
        <v>664</v>
      </c>
      <c r="AB96" s="38">
        <f t="shared" si="22"/>
        <v>401994.8296</v>
      </c>
      <c r="AC96" s="40">
        <f t="shared" si="23"/>
        <v>454880.55339999998</v>
      </c>
    </row>
    <row r="97" spans="1:29">
      <c r="A97" s="41">
        <v>19</v>
      </c>
      <c r="B97" s="42" t="s">
        <v>86</v>
      </c>
      <c r="C97" s="21">
        <f t="shared" si="27"/>
        <v>739</v>
      </c>
      <c r="D97" s="22">
        <f t="shared" si="27"/>
        <v>290327.38280000002</v>
      </c>
      <c r="E97" s="23">
        <f t="shared" si="27"/>
        <v>0</v>
      </c>
      <c r="F97" s="24">
        <f t="shared" si="27"/>
        <v>0</v>
      </c>
      <c r="G97" s="37">
        <f t="shared" si="18"/>
        <v>739</v>
      </c>
      <c r="H97" s="38">
        <f t="shared" si="18"/>
        <v>290327.38280000002</v>
      </c>
      <c r="I97" s="23">
        <f t="shared" si="24"/>
        <v>116</v>
      </c>
      <c r="J97" s="24">
        <f t="shared" si="24"/>
        <v>56965.454000000005</v>
      </c>
      <c r="K97" s="23">
        <f t="shared" si="24"/>
        <v>0</v>
      </c>
      <c r="L97" s="24">
        <f t="shared" si="24"/>
        <v>0</v>
      </c>
      <c r="M97" s="37">
        <f t="shared" si="19"/>
        <v>116</v>
      </c>
      <c r="N97" s="38">
        <f t="shared" si="19"/>
        <v>56965.454000000005</v>
      </c>
      <c r="O97" s="37">
        <f t="shared" si="20"/>
        <v>855</v>
      </c>
      <c r="P97" s="38">
        <f t="shared" si="20"/>
        <v>347292.83680000005</v>
      </c>
      <c r="Q97" s="23">
        <f t="shared" si="25"/>
        <v>0</v>
      </c>
      <c r="R97" s="24">
        <f t="shared" si="25"/>
        <v>0</v>
      </c>
      <c r="S97" s="23">
        <f t="shared" si="25"/>
        <v>0</v>
      </c>
      <c r="T97" s="24">
        <f t="shared" si="25"/>
        <v>0</v>
      </c>
      <c r="U97" s="39">
        <f t="shared" si="21"/>
        <v>0</v>
      </c>
      <c r="V97" s="40">
        <f t="shared" si="21"/>
        <v>0</v>
      </c>
      <c r="W97" s="23">
        <f t="shared" si="26"/>
        <v>1515</v>
      </c>
      <c r="X97" s="24">
        <f t="shared" si="26"/>
        <v>2167927.125</v>
      </c>
      <c r="Y97" s="23">
        <f t="shared" si="26"/>
        <v>0</v>
      </c>
      <c r="Z97" s="24">
        <f t="shared" si="26"/>
        <v>0</v>
      </c>
      <c r="AA97" s="37">
        <f t="shared" si="22"/>
        <v>1515</v>
      </c>
      <c r="AB97" s="38">
        <f t="shared" si="22"/>
        <v>2167927.125</v>
      </c>
      <c r="AC97" s="40">
        <f t="shared" si="23"/>
        <v>2515219.9618000002</v>
      </c>
    </row>
    <row r="98" spans="1:29">
      <c r="A98" s="41">
        <v>20</v>
      </c>
      <c r="B98" s="42" t="s">
        <v>87</v>
      </c>
      <c r="C98" s="23">
        <f t="shared" si="27"/>
        <v>0</v>
      </c>
      <c r="D98" s="22">
        <f t="shared" si="27"/>
        <v>0</v>
      </c>
      <c r="E98" s="23">
        <f t="shared" si="27"/>
        <v>0</v>
      </c>
      <c r="F98" s="24">
        <f t="shared" si="27"/>
        <v>0</v>
      </c>
      <c r="G98" s="37">
        <f t="shared" si="18"/>
        <v>0</v>
      </c>
      <c r="H98" s="38">
        <f t="shared" si="18"/>
        <v>0</v>
      </c>
      <c r="I98" s="23">
        <f t="shared" si="24"/>
        <v>76</v>
      </c>
      <c r="J98" s="24">
        <f t="shared" si="24"/>
        <v>21858.709600000002</v>
      </c>
      <c r="K98" s="23">
        <f t="shared" si="24"/>
        <v>0</v>
      </c>
      <c r="L98" s="24">
        <f t="shared" si="24"/>
        <v>0</v>
      </c>
      <c r="M98" s="37">
        <f t="shared" si="19"/>
        <v>76</v>
      </c>
      <c r="N98" s="38">
        <f t="shared" si="19"/>
        <v>21858.709600000002</v>
      </c>
      <c r="O98" s="37">
        <f t="shared" si="20"/>
        <v>76</v>
      </c>
      <c r="P98" s="38">
        <f t="shared" si="20"/>
        <v>21858.709600000002</v>
      </c>
      <c r="Q98" s="23">
        <f t="shared" si="25"/>
        <v>0</v>
      </c>
      <c r="R98" s="24">
        <f t="shared" si="25"/>
        <v>0</v>
      </c>
      <c r="S98" s="23">
        <f t="shared" si="25"/>
        <v>0</v>
      </c>
      <c r="T98" s="24">
        <f t="shared" si="25"/>
        <v>0</v>
      </c>
      <c r="U98" s="39">
        <f t="shared" si="21"/>
        <v>0</v>
      </c>
      <c r="V98" s="40">
        <f t="shared" si="21"/>
        <v>0</v>
      </c>
      <c r="W98" s="23">
        <f t="shared" si="26"/>
        <v>2273</v>
      </c>
      <c r="X98" s="24">
        <f t="shared" si="26"/>
        <v>2064148.3498999998</v>
      </c>
      <c r="Y98" s="23">
        <f t="shared" si="26"/>
        <v>0</v>
      </c>
      <c r="Z98" s="24">
        <f t="shared" si="26"/>
        <v>0</v>
      </c>
      <c r="AA98" s="37">
        <f t="shared" si="22"/>
        <v>2273</v>
      </c>
      <c r="AB98" s="38">
        <f t="shared" si="22"/>
        <v>2064148.3498999998</v>
      </c>
      <c r="AC98" s="40">
        <f t="shared" si="23"/>
        <v>2086007.0594999997</v>
      </c>
    </row>
    <row r="99" spans="1:29">
      <c r="A99" s="41">
        <v>21</v>
      </c>
      <c r="B99" s="42" t="s">
        <v>88</v>
      </c>
      <c r="C99" s="23">
        <f t="shared" si="27"/>
        <v>0</v>
      </c>
      <c r="D99" s="22">
        <f t="shared" si="27"/>
        <v>0</v>
      </c>
      <c r="E99" s="23">
        <f t="shared" si="27"/>
        <v>0</v>
      </c>
      <c r="F99" s="24">
        <f t="shared" si="27"/>
        <v>0</v>
      </c>
      <c r="G99" s="37">
        <f t="shared" si="18"/>
        <v>0</v>
      </c>
      <c r="H99" s="38">
        <f t="shared" si="18"/>
        <v>0</v>
      </c>
      <c r="I99" s="23">
        <f t="shared" si="24"/>
        <v>76</v>
      </c>
      <c r="J99" s="24">
        <f t="shared" si="24"/>
        <v>17438.694000000003</v>
      </c>
      <c r="K99" s="23">
        <f t="shared" si="24"/>
        <v>0</v>
      </c>
      <c r="L99" s="24">
        <f t="shared" si="24"/>
        <v>0</v>
      </c>
      <c r="M99" s="37">
        <f t="shared" si="19"/>
        <v>76</v>
      </c>
      <c r="N99" s="38">
        <f t="shared" si="19"/>
        <v>17438.694000000003</v>
      </c>
      <c r="O99" s="37">
        <f t="shared" si="20"/>
        <v>76</v>
      </c>
      <c r="P99" s="38">
        <f t="shared" si="20"/>
        <v>17438.694000000003</v>
      </c>
      <c r="Q99" s="23">
        <f t="shared" si="25"/>
        <v>0</v>
      </c>
      <c r="R99" s="24">
        <f t="shared" si="25"/>
        <v>0</v>
      </c>
      <c r="S99" s="23">
        <f t="shared" si="25"/>
        <v>0</v>
      </c>
      <c r="T99" s="24">
        <f t="shared" si="25"/>
        <v>0</v>
      </c>
      <c r="U99" s="39">
        <f t="shared" si="21"/>
        <v>0</v>
      </c>
      <c r="V99" s="40">
        <f t="shared" si="21"/>
        <v>0</v>
      </c>
      <c r="W99" s="23">
        <f t="shared" si="26"/>
        <v>1515</v>
      </c>
      <c r="X99" s="24">
        <f t="shared" si="26"/>
        <v>1014479.6025</v>
      </c>
      <c r="Y99" s="23">
        <f t="shared" si="26"/>
        <v>0</v>
      </c>
      <c r="Z99" s="24">
        <f t="shared" si="26"/>
        <v>0</v>
      </c>
      <c r="AA99" s="37">
        <f t="shared" si="22"/>
        <v>1515</v>
      </c>
      <c r="AB99" s="38">
        <f t="shared" si="22"/>
        <v>1014479.6025</v>
      </c>
      <c r="AC99" s="40">
        <f t="shared" si="23"/>
        <v>1031918.2965000001</v>
      </c>
    </row>
    <row r="100" spans="1:29">
      <c r="A100" s="41">
        <v>22</v>
      </c>
      <c r="B100" s="42" t="s">
        <v>89</v>
      </c>
      <c r="C100" s="23">
        <f t="shared" si="27"/>
        <v>0</v>
      </c>
      <c r="D100" s="22">
        <f t="shared" si="27"/>
        <v>0</v>
      </c>
      <c r="E100" s="23">
        <f t="shared" si="27"/>
        <v>0</v>
      </c>
      <c r="F100" s="24">
        <f t="shared" si="27"/>
        <v>0</v>
      </c>
      <c r="G100" s="37">
        <f t="shared" si="18"/>
        <v>0</v>
      </c>
      <c r="H100" s="38">
        <f t="shared" si="18"/>
        <v>0</v>
      </c>
      <c r="I100" s="23">
        <f t="shared" si="24"/>
        <v>0</v>
      </c>
      <c r="J100" s="24">
        <f t="shared" si="24"/>
        <v>0</v>
      </c>
      <c r="K100" s="23">
        <f t="shared" si="24"/>
        <v>0</v>
      </c>
      <c r="L100" s="24">
        <f t="shared" si="24"/>
        <v>0</v>
      </c>
      <c r="M100" s="37">
        <f t="shared" si="19"/>
        <v>0</v>
      </c>
      <c r="N100" s="38">
        <f t="shared" si="19"/>
        <v>0</v>
      </c>
      <c r="O100" s="37">
        <f t="shared" si="20"/>
        <v>0</v>
      </c>
      <c r="P100" s="38">
        <f t="shared" si="20"/>
        <v>0</v>
      </c>
      <c r="Q100" s="23">
        <f t="shared" si="25"/>
        <v>0</v>
      </c>
      <c r="R100" s="24">
        <f t="shared" si="25"/>
        <v>0</v>
      </c>
      <c r="S100" s="23">
        <f t="shared" si="25"/>
        <v>0</v>
      </c>
      <c r="T100" s="24">
        <f t="shared" si="25"/>
        <v>0</v>
      </c>
      <c r="U100" s="39">
        <f t="shared" si="21"/>
        <v>0</v>
      </c>
      <c r="V100" s="40">
        <f t="shared" si="21"/>
        <v>0</v>
      </c>
      <c r="W100" s="23">
        <f t="shared" si="26"/>
        <v>0</v>
      </c>
      <c r="X100" s="24">
        <f t="shared" si="26"/>
        <v>0</v>
      </c>
      <c r="Y100" s="23">
        <f t="shared" si="26"/>
        <v>0</v>
      </c>
      <c r="Z100" s="24">
        <f t="shared" si="26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7"/>
        <v>0</v>
      </c>
      <c r="D101" s="22">
        <f t="shared" si="27"/>
        <v>0</v>
      </c>
      <c r="E101" s="23">
        <f t="shared" si="27"/>
        <v>0</v>
      </c>
      <c r="F101" s="24">
        <f t="shared" si="27"/>
        <v>0</v>
      </c>
      <c r="G101" s="37">
        <f t="shared" si="18"/>
        <v>0</v>
      </c>
      <c r="H101" s="38">
        <f t="shared" si="18"/>
        <v>0</v>
      </c>
      <c r="I101" s="23">
        <f t="shared" si="24"/>
        <v>0</v>
      </c>
      <c r="J101" s="24">
        <f t="shared" si="24"/>
        <v>0</v>
      </c>
      <c r="K101" s="23">
        <f t="shared" si="24"/>
        <v>0</v>
      </c>
      <c r="L101" s="24">
        <f t="shared" si="24"/>
        <v>0</v>
      </c>
      <c r="M101" s="37">
        <f t="shared" si="19"/>
        <v>0</v>
      </c>
      <c r="N101" s="38">
        <f t="shared" si="19"/>
        <v>0</v>
      </c>
      <c r="O101" s="37">
        <f t="shared" si="20"/>
        <v>0</v>
      </c>
      <c r="P101" s="38">
        <f t="shared" si="20"/>
        <v>0</v>
      </c>
      <c r="Q101" s="23">
        <f t="shared" si="25"/>
        <v>0</v>
      </c>
      <c r="R101" s="24">
        <f t="shared" si="25"/>
        <v>0</v>
      </c>
      <c r="S101" s="23">
        <f t="shared" si="25"/>
        <v>0</v>
      </c>
      <c r="T101" s="24">
        <f t="shared" si="25"/>
        <v>0</v>
      </c>
      <c r="U101" s="39">
        <f t="shared" si="21"/>
        <v>0</v>
      </c>
      <c r="V101" s="40">
        <f t="shared" si="21"/>
        <v>0</v>
      </c>
      <c r="W101" s="23">
        <f t="shared" si="26"/>
        <v>0</v>
      </c>
      <c r="X101" s="24">
        <f t="shared" si="26"/>
        <v>0</v>
      </c>
      <c r="Y101" s="23">
        <f t="shared" si="26"/>
        <v>0</v>
      </c>
      <c r="Z101" s="24">
        <f t="shared" si="26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7"/>
        <v>0</v>
      </c>
      <c r="D102" s="22">
        <f t="shared" si="27"/>
        <v>0</v>
      </c>
      <c r="E102" s="23">
        <f t="shared" si="27"/>
        <v>0</v>
      </c>
      <c r="F102" s="24">
        <f t="shared" si="27"/>
        <v>0</v>
      </c>
      <c r="G102" s="37">
        <f t="shared" si="18"/>
        <v>0</v>
      </c>
      <c r="H102" s="38">
        <f t="shared" si="18"/>
        <v>0</v>
      </c>
      <c r="I102" s="23">
        <f t="shared" si="24"/>
        <v>0</v>
      </c>
      <c r="J102" s="24">
        <f t="shared" si="24"/>
        <v>0</v>
      </c>
      <c r="K102" s="23">
        <f t="shared" si="24"/>
        <v>0</v>
      </c>
      <c r="L102" s="24">
        <f t="shared" si="24"/>
        <v>0</v>
      </c>
      <c r="M102" s="37">
        <f t="shared" si="19"/>
        <v>0</v>
      </c>
      <c r="N102" s="38">
        <f t="shared" si="19"/>
        <v>0</v>
      </c>
      <c r="O102" s="37">
        <f t="shared" si="20"/>
        <v>0</v>
      </c>
      <c r="P102" s="38">
        <f t="shared" si="20"/>
        <v>0</v>
      </c>
      <c r="Q102" s="23">
        <f t="shared" si="25"/>
        <v>0</v>
      </c>
      <c r="R102" s="24">
        <f t="shared" si="25"/>
        <v>0</v>
      </c>
      <c r="S102" s="23">
        <f t="shared" si="25"/>
        <v>0</v>
      </c>
      <c r="T102" s="24">
        <f t="shared" si="25"/>
        <v>0</v>
      </c>
      <c r="U102" s="39">
        <f t="shared" si="21"/>
        <v>0</v>
      </c>
      <c r="V102" s="40">
        <f t="shared" si="21"/>
        <v>0</v>
      </c>
      <c r="W102" s="23">
        <f t="shared" si="26"/>
        <v>0</v>
      </c>
      <c r="X102" s="24">
        <f t="shared" si="26"/>
        <v>0</v>
      </c>
      <c r="Y102" s="23">
        <f t="shared" si="26"/>
        <v>0</v>
      </c>
      <c r="Z102" s="24">
        <f t="shared" si="26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2990</v>
      </c>
      <c r="D103" s="38">
        <f t="shared" si="28"/>
        <v>935676.07770000002</v>
      </c>
      <c r="E103" s="37">
        <f t="shared" si="28"/>
        <v>672</v>
      </c>
      <c r="F103" s="38">
        <f t="shared" si="28"/>
        <v>283806.43200000003</v>
      </c>
      <c r="G103" s="37">
        <f t="shared" si="28"/>
        <v>3662</v>
      </c>
      <c r="H103" s="38">
        <f t="shared" si="28"/>
        <v>1219482.5097000001</v>
      </c>
      <c r="I103" s="37">
        <f t="shared" si="28"/>
        <v>1394</v>
      </c>
      <c r="J103" s="38">
        <f t="shared" si="28"/>
        <v>522598.80400000006</v>
      </c>
      <c r="K103" s="37">
        <f t="shared" si="28"/>
        <v>126</v>
      </c>
      <c r="L103" s="38">
        <f t="shared" si="28"/>
        <v>66517.705799999996</v>
      </c>
      <c r="M103" s="37">
        <f t="shared" si="28"/>
        <v>1520</v>
      </c>
      <c r="N103" s="38">
        <f t="shared" si="28"/>
        <v>589116.5098</v>
      </c>
      <c r="O103" s="37">
        <f t="shared" si="28"/>
        <v>5182</v>
      </c>
      <c r="P103" s="38">
        <f t="shared" si="28"/>
        <v>1808599.0194999999</v>
      </c>
      <c r="Q103" s="39">
        <f t="shared" si="28"/>
        <v>0</v>
      </c>
      <c r="R103" s="40">
        <f t="shared" si="28"/>
        <v>0</v>
      </c>
      <c r="S103" s="39">
        <f t="shared" si="28"/>
        <v>0</v>
      </c>
      <c r="T103" s="40">
        <f t="shared" si="28"/>
        <v>0</v>
      </c>
      <c r="U103" s="39">
        <f t="shared" si="28"/>
        <v>0</v>
      </c>
      <c r="V103" s="40">
        <f t="shared" si="28"/>
        <v>0</v>
      </c>
      <c r="W103" s="37">
        <f t="shared" si="28"/>
        <v>16243</v>
      </c>
      <c r="X103" s="38">
        <f t="shared" si="28"/>
        <v>13907006.9866</v>
      </c>
      <c r="Y103" s="37">
        <f t="shared" si="28"/>
        <v>567</v>
      </c>
      <c r="Z103" s="38">
        <f t="shared" si="28"/>
        <v>650127.35970000003</v>
      </c>
      <c r="AA103" s="37">
        <f t="shared" si="28"/>
        <v>16810</v>
      </c>
      <c r="AB103" s="38">
        <f t="shared" si="28"/>
        <v>14557134.346300002</v>
      </c>
      <c r="AC103" s="40">
        <f t="shared" si="28"/>
        <v>16365733.365799999</v>
      </c>
    </row>
  </sheetData>
  <mergeCells count="93">
    <mergeCell ref="AC75:AC77"/>
    <mergeCell ref="C76:H76"/>
    <mergeCell ref="I76:N76"/>
    <mergeCell ref="O76:P77"/>
    <mergeCell ref="C77:C78"/>
    <mergeCell ref="D77:D78"/>
    <mergeCell ref="E77:E78"/>
    <mergeCell ref="F77:F78"/>
    <mergeCell ref="G77:H77"/>
    <mergeCell ref="I77:I78"/>
    <mergeCell ref="AA77:AB77"/>
    <mergeCell ref="L77:L78"/>
    <mergeCell ref="M77:N77"/>
    <mergeCell ref="Q77:Q78"/>
    <mergeCell ref="R77:R78"/>
    <mergeCell ref="S77:S78"/>
    <mergeCell ref="Q75:V76"/>
    <mergeCell ref="W75:AB76"/>
    <mergeCell ref="J77:J78"/>
    <mergeCell ref="K77:K78"/>
    <mergeCell ref="T42:T43"/>
    <mergeCell ref="U42:V42"/>
    <mergeCell ref="W42:W43"/>
    <mergeCell ref="X42:X43"/>
    <mergeCell ref="Y42:Y43"/>
    <mergeCell ref="Z42:Z43"/>
    <mergeCell ref="T77:T78"/>
    <mergeCell ref="U77:V77"/>
    <mergeCell ref="W77:W78"/>
    <mergeCell ref="X77:X78"/>
    <mergeCell ref="Y77:Y78"/>
    <mergeCell ref="Z77:Z78"/>
    <mergeCell ref="A72:E72"/>
    <mergeCell ref="G72:I72"/>
    <mergeCell ref="A75:A78"/>
    <mergeCell ref="B75:B78"/>
    <mergeCell ref="C75:P75"/>
    <mergeCell ref="A40:A43"/>
    <mergeCell ref="B40:B43"/>
    <mergeCell ref="C40:P40"/>
    <mergeCell ref="Q40:V41"/>
    <mergeCell ref="W40:AB41"/>
    <mergeCell ref="S42:S43"/>
    <mergeCell ref="D42:D43"/>
    <mergeCell ref="E42:E43"/>
    <mergeCell ref="F42:F43"/>
    <mergeCell ref="G42:H42"/>
    <mergeCell ref="I42:I43"/>
    <mergeCell ref="J42:J43"/>
    <mergeCell ref="K42:K43"/>
    <mergeCell ref="L42:L43"/>
    <mergeCell ref="M42:N42"/>
    <mergeCell ref="Q42:Q43"/>
    <mergeCell ref="T7:T8"/>
    <mergeCell ref="F7:F8"/>
    <mergeCell ref="W5:AB6"/>
    <mergeCell ref="W7:W8"/>
    <mergeCell ref="X7:X8"/>
    <mergeCell ref="Y7:Y8"/>
    <mergeCell ref="Z7:Z8"/>
    <mergeCell ref="AA7:AB7"/>
    <mergeCell ref="G7:H7"/>
    <mergeCell ref="AC40:AC42"/>
    <mergeCell ref="C41:H41"/>
    <mergeCell ref="I41:N41"/>
    <mergeCell ref="O41:P42"/>
    <mergeCell ref="C42:C43"/>
    <mergeCell ref="R42:R43"/>
    <mergeCell ref="AA42:AB42"/>
    <mergeCell ref="AC5:AC7"/>
    <mergeCell ref="Q5:V6"/>
    <mergeCell ref="A37:E37"/>
    <mergeCell ref="G37:I37"/>
    <mergeCell ref="M7:N7"/>
    <mergeCell ref="Q7:Q8"/>
    <mergeCell ref="R7:R8"/>
    <mergeCell ref="S7:S8"/>
    <mergeCell ref="E7:E8"/>
    <mergeCell ref="U7:V7"/>
    <mergeCell ref="A2:E2"/>
    <mergeCell ref="G2:I2"/>
    <mergeCell ref="A5:A8"/>
    <mergeCell ref="B5:B8"/>
    <mergeCell ref="C5:P5"/>
    <mergeCell ref="I7:I8"/>
    <mergeCell ref="J7:J8"/>
    <mergeCell ref="K7:K8"/>
    <mergeCell ref="L7:L8"/>
    <mergeCell ref="C6:H6"/>
    <mergeCell ref="I6:N6"/>
    <mergeCell ref="O6:P7"/>
    <mergeCell ref="C7:C8"/>
    <mergeCell ref="D7:D8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00"/>
  </sheetPr>
  <dimension ref="A1:AC103"/>
  <sheetViews>
    <sheetView zoomScale="55" zoomScaleNormal="55" workbookViewId="0">
      <selection activeCell="I28" sqref="I28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3.57031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3.5703125" style="15" customWidth="1"/>
    <col min="15" max="15" width="11.140625" style="12" customWidth="1"/>
    <col min="16" max="16" width="14.5703125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8" width="11.140625" style="15" customWidth="1"/>
    <col min="29" max="29" width="15.1406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150023</v>
      </c>
      <c r="G2" s="131" t="str">
        <f>VLOOKUP(F2,Списки!$A$1:$B$68,2,0)</f>
        <v>ГБУЗ "Родильный дом №1"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60"/>
      <c r="B3" s="60"/>
      <c r="C3" s="60"/>
      <c r="D3" s="60"/>
      <c r="E3" s="60"/>
      <c r="F3" s="28"/>
      <c r="G3" s="60"/>
      <c r="H3" s="60"/>
      <c r="I3" s="60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0.91800000000000004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61" t="s">
        <v>105</v>
      </c>
      <c r="H8" s="62" t="s">
        <v>98</v>
      </c>
      <c r="I8" s="115"/>
      <c r="J8" s="116"/>
      <c r="K8" s="115"/>
      <c r="L8" s="116"/>
      <c r="M8" s="61" t="s">
        <v>105</v>
      </c>
      <c r="N8" s="62" t="s">
        <v>98</v>
      </c>
      <c r="O8" s="61" t="s">
        <v>105</v>
      </c>
      <c r="P8" s="62" t="s">
        <v>98</v>
      </c>
      <c r="Q8" s="121"/>
      <c r="R8" s="123"/>
      <c r="S8" s="121"/>
      <c r="T8" s="123"/>
      <c r="U8" s="64" t="s">
        <v>105</v>
      </c>
      <c r="V8" s="63" t="s">
        <v>98</v>
      </c>
      <c r="W8" s="115"/>
      <c r="X8" s="116"/>
      <c r="Y8" s="115"/>
      <c r="Z8" s="116"/>
      <c r="AA8" s="61" t="s">
        <v>105</v>
      </c>
      <c r="AB8" s="62" t="s">
        <v>98</v>
      </c>
      <c r="AC8" s="63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/>
      <c r="J9" s="24">
        <f>I9*Тарифы!D4*$C$4</f>
        <v>0</v>
      </c>
      <c r="K9" s="23"/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/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23"/>
      <c r="X9" s="24">
        <f>W9*Тарифы!H4*$C$4</f>
        <v>0</v>
      </c>
      <c r="Y9" s="23"/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/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/>
      <c r="J10" s="24">
        <f>I10*Тарифы!D5*$C$4</f>
        <v>0</v>
      </c>
      <c r="K10" s="23"/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23"/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/>
      <c r="X10" s="24">
        <f>W10*Тарифы!H5*$C$4</f>
        <v>0</v>
      </c>
      <c r="Y10" s="23"/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/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>
        <v>204</v>
      </c>
      <c r="J11" s="24">
        <f>I11*Тарифы!D6*$C$4</f>
        <v>72041.665679999991</v>
      </c>
      <c r="K11" s="23"/>
      <c r="L11" s="24">
        <f>K11*Тарифы!E6*$C$4</f>
        <v>0</v>
      </c>
      <c r="M11" s="37">
        <f t="shared" si="1"/>
        <v>204</v>
      </c>
      <c r="N11" s="38">
        <f t="shared" si="1"/>
        <v>72041.665679999991</v>
      </c>
      <c r="O11" s="37">
        <f t="shared" si="2"/>
        <v>204</v>
      </c>
      <c r="P11" s="38">
        <f t="shared" si="2"/>
        <v>72041.665679999991</v>
      </c>
      <c r="Q11" s="23"/>
      <c r="R11" s="24">
        <f>Q11*Тарифы!F6*$C$4</f>
        <v>0</v>
      </c>
      <c r="S11" s="23"/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/>
      <c r="X11" s="24">
        <f>W11*Тарифы!H6*$C$4</f>
        <v>0</v>
      </c>
      <c r="Y11" s="23"/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72041.665679999991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/>
      <c r="J12" s="24">
        <f>I12*Тарифы!D7*$C$4</f>
        <v>0</v>
      </c>
      <c r="K12" s="23"/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/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/>
      <c r="X12" s="24">
        <f>W12*Тарифы!H7*$C$4</f>
        <v>0</v>
      </c>
      <c r="Y12" s="23"/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/>
      <c r="J13" s="24">
        <f>I13*Тарифы!D8*$C$4</f>
        <v>0</v>
      </c>
      <c r="K13" s="23"/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/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/>
      <c r="X13" s="24">
        <f>W13*Тарифы!H8*$C$4</f>
        <v>0</v>
      </c>
      <c r="Y13" s="23"/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/>
      <c r="J14" s="24">
        <f>I14*Тарифы!D9*$C$4</f>
        <v>0</v>
      </c>
      <c r="K14" s="23"/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/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/>
      <c r="X14" s="24">
        <f>W14*Тарифы!H9*$C$4</f>
        <v>0</v>
      </c>
      <c r="Y14" s="23"/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/>
      <c r="J15" s="24">
        <f>I15*Тарифы!D10*$C$4</f>
        <v>0</v>
      </c>
      <c r="K15" s="23"/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/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/>
      <c r="X15" s="24">
        <f>W15*Тарифы!H10*$C$4</f>
        <v>0</v>
      </c>
      <c r="Y15" s="23"/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/>
      <c r="J16" s="24">
        <f>I16*Тарифы!D11*$C$4</f>
        <v>0</v>
      </c>
      <c r="K16" s="23"/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/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/>
      <c r="X16" s="24">
        <f>W16*Тарифы!H11*$C$4</f>
        <v>0</v>
      </c>
      <c r="Y16" s="23"/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/>
      <c r="J17" s="24">
        <f>I17*Тарифы!D12*$C$4</f>
        <v>0</v>
      </c>
      <c r="K17" s="23"/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/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/>
      <c r="X17" s="24">
        <f>W17*Тарифы!H12*$C$4</f>
        <v>0</v>
      </c>
      <c r="Y17" s="23"/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/>
      <c r="J18" s="24">
        <f>I18*Тарифы!D13*$C$4</f>
        <v>0</v>
      </c>
      <c r="K18" s="23"/>
      <c r="L18" s="24">
        <f>K18*Тарифы!E13*$C$4</f>
        <v>0</v>
      </c>
      <c r="M18" s="37">
        <f t="shared" si="1"/>
        <v>0</v>
      </c>
      <c r="N18" s="38">
        <f t="shared" si="1"/>
        <v>0</v>
      </c>
      <c r="O18" s="37">
        <f t="shared" si="2"/>
        <v>0</v>
      </c>
      <c r="P18" s="38">
        <f t="shared" si="2"/>
        <v>0</v>
      </c>
      <c r="Q18" s="23"/>
      <c r="R18" s="24">
        <f>Q18*Тарифы!F13*$C$4</f>
        <v>0</v>
      </c>
      <c r="S18" s="23"/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/>
      <c r="X18" s="24">
        <f>W18*Тарифы!H13*$C$4</f>
        <v>0</v>
      </c>
      <c r="Y18" s="23"/>
      <c r="Z18" s="24">
        <f>Y18*Тарифы!I13*$C$4</f>
        <v>0</v>
      </c>
      <c r="AA18" s="37">
        <f t="shared" si="4"/>
        <v>0</v>
      </c>
      <c r="AB18" s="38">
        <f t="shared" si="4"/>
        <v>0</v>
      </c>
      <c r="AC18" s="40">
        <f t="shared" si="5"/>
        <v>0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/>
      <c r="J19" s="24">
        <f>I19*Тарифы!D14*$C$4</f>
        <v>0</v>
      </c>
      <c r="K19" s="23"/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/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/>
      <c r="X19" s="24">
        <f>W19*Тарифы!H14*$C$4</f>
        <v>0</v>
      </c>
      <c r="Y19" s="23"/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/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23"/>
      <c r="J20" s="24">
        <f>I20*Тарифы!D15*$C$4</f>
        <v>0</v>
      </c>
      <c r="K20" s="23"/>
      <c r="L20" s="24">
        <f>K20*Тарифы!E15*$C$4</f>
        <v>0</v>
      </c>
      <c r="M20" s="37">
        <f t="shared" si="1"/>
        <v>0</v>
      </c>
      <c r="N20" s="38">
        <f t="shared" si="1"/>
        <v>0</v>
      </c>
      <c r="O20" s="37">
        <f t="shared" si="2"/>
        <v>0</v>
      </c>
      <c r="P20" s="38">
        <f t="shared" si="2"/>
        <v>0</v>
      </c>
      <c r="Q20" s="23"/>
      <c r="R20" s="24">
        <f>Q20*Тарифы!F15*$C$4</f>
        <v>0</v>
      </c>
      <c r="S20" s="23"/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/>
      <c r="X20" s="24">
        <f>W20*Тарифы!H15*$C$4</f>
        <v>0</v>
      </c>
      <c r="Y20" s="23"/>
      <c r="Z20" s="24">
        <f>Y20*Тарифы!I15*$C$4</f>
        <v>0</v>
      </c>
      <c r="AA20" s="37">
        <f t="shared" si="4"/>
        <v>0</v>
      </c>
      <c r="AB20" s="38">
        <f t="shared" si="4"/>
        <v>0</v>
      </c>
      <c r="AC20" s="40">
        <f t="shared" si="5"/>
        <v>0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/>
      <c r="J21" s="24">
        <f>I21*Тарифы!D16*$C$4</f>
        <v>0</v>
      </c>
      <c r="K21" s="23"/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/>
      <c r="R21" s="24">
        <f>Q21*Тарифы!F16*$C$4</f>
        <v>0</v>
      </c>
      <c r="S21" s="23"/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/>
      <c r="X21" s="24">
        <f>W21*Тарифы!H16*$C$4</f>
        <v>0</v>
      </c>
      <c r="Y21" s="23"/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/>
      <c r="J22" s="24">
        <f>I22*Тарифы!D17*$C$4</f>
        <v>0</v>
      </c>
      <c r="K22" s="23"/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/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/>
      <c r="X22" s="24">
        <f>W22*Тарифы!H17*$C$4</f>
        <v>0</v>
      </c>
      <c r="Y22" s="23"/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/>
      <c r="J23" s="24">
        <f>I23*Тарифы!D18*$C$4</f>
        <v>0</v>
      </c>
      <c r="K23" s="23"/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/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/>
      <c r="X23" s="24">
        <f>W23*Тарифы!H18*$C$4</f>
        <v>0</v>
      </c>
      <c r="Y23" s="23"/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/>
      <c r="J24" s="24">
        <f>I24*Тарифы!D19*$C$4</f>
        <v>0</v>
      </c>
      <c r="K24" s="23"/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/>
      <c r="X24" s="24">
        <f>W24*Тарифы!H19*$C$4</f>
        <v>0</v>
      </c>
      <c r="Y24" s="23"/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/>
      <c r="J25" s="24">
        <f>I25*Тарифы!D20*$C$4</f>
        <v>0</v>
      </c>
      <c r="K25" s="23"/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/>
      <c r="R25" s="24">
        <f>Q25*Тарифы!F20*$C$4</f>
        <v>0</v>
      </c>
      <c r="S25" s="23"/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/>
      <c r="X25" s="24">
        <f>W25*Тарифы!H20*$C$4</f>
        <v>0</v>
      </c>
      <c r="Y25" s="23"/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/>
      <c r="J26" s="24">
        <f>I26*Тарифы!D21*$C$4</f>
        <v>0</v>
      </c>
      <c r="K26" s="23"/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/>
      <c r="R26" s="24">
        <f>Q26*Тарифы!F21*$C$4</f>
        <v>0</v>
      </c>
      <c r="S26" s="23"/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/>
      <c r="X26" s="24">
        <f>W26*Тарифы!H21*$C$4</f>
        <v>0</v>
      </c>
      <c r="Y26" s="23"/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/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>
        <v>2563</v>
      </c>
      <c r="J27" s="24">
        <f>I27*Тарифы!D22*$C$4</f>
        <v>1269706.8681000001</v>
      </c>
      <c r="K27" s="23"/>
      <c r="L27" s="24">
        <f>K27*Тарифы!E22*$C$4</f>
        <v>0</v>
      </c>
      <c r="M27" s="37">
        <f t="shared" si="1"/>
        <v>2563</v>
      </c>
      <c r="N27" s="38">
        <f t="shared" si="1"/>
        <v>1269706.8681000001</v>
      </c>
      <c r="O27" s="37">
        <f t="shared" si="2"/>
        <v>2563</v>
      </c>
      <c r="P27" s="38">
        <f t="shared" si="2"/>
        <v>1269706.8681000001</v>
      </c>
      <c r="Q27" s="23"/>
      <c r="R27" s="24">
        <f>Q27*Тарифы!F22*$C$4</f>
        <v>0</v>
      </c>
      <c r="S27" s="23"/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/>
      <c r="X27" s="24">
        <f>W27*Тарифы!H22*$C$4</f>
        <v>0</v>
      </c>
      <c r="Y27" s="23"/>
      <c r="Z27" s="24">
        <f>Y27*Тарифы!I22*$C$4</f>
        <v>0</v>
      </c>
      <c r="AA27" s="37">
        <f t="shared" si="4"/>
        <v>0</v>
      </c>
      <c r="AB27" s="38">
        <f t="shared" si="4"/>
        <v>0</v>
      </c>
      <c r="AC27" s="40">
        <f t="shared" si="5"/>
        <v>1269706.8681000001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>
        <v>176</v>
      </c>
      <c r="J28" s="24">
        <f>I28*Тарифы!D23*$C$4</f>
        <v>51065.182079999999</v>
      </c>
      <c r="K28" s="23"/>
      <c r="L28" s="24">
        <f>K28*Тарифы!E23*$C$4</f>
        <v>0</v>
      </c>
      <c r="M28" s="37">
        <f t="shared" si="1"/>
        <v>176</v>
      </c>
      <c r="N28" s="38">
        <f t="shared" si="1"/>
        <v>51065.182079999999</v>
      </c>
      <c r="O28" s="37">
        <f t="shared" si="2"/>
        <v>176</v>
      </c>
      <c r="P28" s="38">
        <f t="shared" si="2"/>
        <v>51065.182079999999</v>
      </c>
      <c r="Q28" s="23"/>
      <c r="R28" s="24">
        <f>Q28*Тарифы!F23*$C$4</f>
        <v>0</v>
      </c>
      <c r="S28" s="23"/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/>
      <c r="X28" s="24">
        <f>W28*Тарифы!H23*$C$4</f>
        <v>0</v>
      </c>
      <c r="Y28" s="23"/>
      <c r="Z28" s="24">
        <f>Y28*Тарифы!I23*$C$4</f>
        <v>0</v>
      </c>
      <c r="AA28" s="37">
        <f t="shared" si="4"/>
        <v>0</v>
      </c>
      <c r="AB28" s="38">
        <f t="shared" si="4"/>
        <v>0</v>
      </c>
      <c r="AC28" s="40">
        <f t="shared" si="5"/>
        <v>51065.182079999999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>
        <v>196</v>
      </c>
      <c r="J29" s="24">
        <f>I29*Тарифы!D24*$C$4</f>
        <v>45368.845200000003</v>
      </c>
      <c r="K29" s="23"/>
      <c r="L29" s="24">
        <f>K29*Тарифы!E24*$C$4</f>
        <v>0</v>
      </c>
      <c r="M29" s="37">
        <f t="shared" si="1"/>
        <v>196</v>
      </c>
      <c r="N29" s="38">
        <f t="shared" si="1"/>
        <v>45368.845200000003</v>
      </c>
      <c r="O29" s="37">
        <f t="shared" si="2"/>
        <v>196</v>
      </c>
      <c r="P29" s="38">
        <f t="shared" si="2"/>
        <v>45368.845200000003</v>
      </c>
      <c r="Q29" s="23"/>
      <c r="R29" s="24">
        <f>Q29*Тарифы!F24*$C$4</f>
        <v>0</v>
      </c>
      <c r="S29" s="23"/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/>
      <c r="X29" s="24">
        <f>W29*Тарифы!H24*$C$4</f>
        <v>0</v>
      </c>
      <c r="Y29" s="23"/>
      <c r="Z29" s="24">
        <f>Y29*Тарифы!I24*$C$4</f>
        <v>0</v>
      </c>
      <c r="AA29" s="37">
        <f t="shared" si="4"/>
        <v>0</v>
      </c>
      <c r="AB29" s="38">
        <f t="shared" si="4"/>
        <v>0</v>
      </c>
      <c r="AC29" s="40">
        <f t="shared" si="5"/>
        <v>45368.845200000003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/>
      <c r="J30" s="24">
        <f>I30*Тарифы!D25*$C$4</f>
        <v>0</v>
      </c>
      <c r="K30" s="23"/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/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/>
      <c r="X30" s="24">
        <f>W30*Тарифы!H25*$C$4</f>
        <v>0</v>
      </c>
      <c r="Y30" s="23"/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/>
      <c r="J31" s="24">
        <f>I31*Тарифы!D26*$C$4</f>
        <v>0</v>
      </c>
      <c r="K31" s="23"/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/>
      <c r="X31" s="24">
        <f>W31*Тарифы!H26*$C$4</f>
        <v>0</v>
      </c>
      <c r="Y31" s="23"/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/>
      <c r="J32" s="24">
        <f>I32*Тарифы!D27*$C$4</f>
        <v>0</v>
      </c>
      <c r="K32" s="23"/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/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/>
      <c r="X32" s="24">
        <f>W32*Тарифы!H27*$C$4</f>
        <v>0</v>
      </c>
      <c r="Y32" s="23"/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0</v>
      </c>
      <c r="F33" s="38">
        <f t="shared" si="6"/>
        <v>0</v>
      </c>
      <c r="G33" s="37">
        <f t="shared" si="6"/>
        <v>0</v>
      </c>
      <c r="H33" s="38">
        <f t="shared" si="6"/>
        <v>0</v>
      </c>
      <c r="I33" s="37">
        <f t="shared" si="6"/>
        <v>3139</v>
      </c>
      <c r="J33" s="38">
        <f t="shared" si="6"/>
        <v>1438182.5610600002</v>
      </c>
      <c r="K33" s="37">
        <f t="shared" si="6"/>
        <v>0</v>
      </c>
      <c r="L33" s="38">
        <f t="shared" si="6"/>
        <v>0</v>
      </c>
      <c r="M33" s="37">
        <f t="shared" si="6"/>
        <v>3139</v>
      </c>
      <c r="N33" s="38">
        <f t="shared" si="6"/>
        <v>1438182.5610600002</v>
      </c>
      <c r="O33" s="37">
        <f t="shared" si="6"/>
        <v>3139</v>
      </c>
      <c r="P33" s="38">
        <f t="shared" si="6"/>
        <v>1438182.5610600002</v>
      </c>
      <c r="Q33" s="39">
        <f t="shared" si="6"/>
        <v>0</v>
      </c>
      <c r="R33" s="40">
        <f t="shared" si="6"/>
        <v>0</v>
      </c>
      <c r="S33" s="39">
        <f t="shared" si="6"/>
        <v>0</v>
      </c>
      <c r="T33" s="40">
        <f t="shared" si="6"/>
        <v>0</v>
      </c>
      <c r="U33" s="39">
        <f t="shared" si="6"/>
        <v>0</v>
      </c>
      <c r="V33" s="40">
        <f t="shared" si="6"/>
        <v>0</v>
      </c>
      <c r="W33" s="37">
        <f t="shared" si="6"/>
        <v>0</v>
      </c>
      <c r="X33" s="38">
        <f t="shared" si="6"/>
        <v>0</v>
      </c>
      <c r="Y33" s="37">
        <f t="shared" si="6"/>
        <v>0</v>
      </c>
      <c r="Z33" s="38">
        <f t="shared" si="6"/>
        <v>0</v>
      </c>
      <c r="AA33" s="37">
        <f t="shared" si="6"/>
        <v>0</v>
      </c>
      <c r="AB33" s="38">
        <f t="shared" si="6"/>
        <v>0</v>
      </c>
      <c r="AC33" s="40">
        <f t="shared" si="6"/>
        <v>1438182.5610600002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150023</v>
      </c>
      <c r="G37" s="131" t="str">
        <f>VLOOKUP(F37,Списки!$A$1:$B$68,2,0)</f>
        <v>ГБУЗ "Родильный дом №1"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60"/>
      <c r="B38" s="60"/>
      <c r="C38" s="60"/>
      <c r="D38" s="60"/>
      <c r="E38" s="60"/>
      <c r="F38" s="28"/>
      <c r="G38" s="60"/>
      <c r="H38" s="60"/>
      <c r="I38" s="60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0.91800000000000004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61" t="s">
        <v>105</v>
      </c>
      <c r="H43" s="62" t="s">
        <v>98</v>
      </c>
      <c r="I43" s="115"/>
      <c r="J43" s="116"/>
      <c r="K43" s="115"/>
      <c r="L43" s="116"/>
      <c r="M43" s="61" t="s">
        <v>105</v>
      </c>
      <c r="N43" s="62" t="s">
        <v>98</v>
      </c>
      <c r="O43" s="61" t="s">
        <v>105</v>
      </c>
      <c r="P43" s="62" t="s">
        <v>98</v>
      </c>
      <c r="Q43" s="121"/>
      <c r="R43" s="123"/>
      <c r="S43" s="121"/>
      <c r="T43" s="123"/>
      <c r="U43" s="64" t="s">
        <v>105</v>
      </c>
      <c r="V43" s="63" t="s">
        <v>98</v>
      </c>
      <c r="W43" s="115"/>
      <c r="X43" s="116"/>
      <c r="Y43" s="115"/>
      <c r="Z43" s="116"/>
      <c r="AA43" s="61" t="s">
        <v>105</v>
      </c>
      <c r="AB43" s="62" t="s">
        <v>98</v>
      </c>
      <c r="AC43" s="63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/>
      <c r="J44" s="24">
        <f>I44*Тарифы!D4*$C$4</f>
        <v>0</v>
      </c>
      <c r="K44" s="23"/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/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/>
      <c r="X44" s="24">
        <f>W44*Тарифы!H4*$C$4</f>
        <v>0</v>
      </c>
      <c r="Y44" s="23"/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/>
      <c r="J45" s="24">
        <f>I45*Тарифы!D5*$C$4</f>
        <v>0</v>
      </c>
      <c r="K45" s="23"/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/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/>
      <c r="X45" s="24">
        <f>W45*Тарифы!H5*$C$4</f>
        <v>0</v>
      </c>
      <c r="Y45" s="23"/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/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>
        <v>61</v>
      </c>
      <c r="J46" s="24">
        <f>I46*Тарифы!D6*$C$4</f>
        <v>21541.870620000002</v>
      </c>
      <c r="K46" s="23"/>
      <c r="L46" s="24">
        <f>K46*Тарифы!E6*$C$4</f>
        <v>0</v>
      </c>
      <c r="M46" s="37">
        <f t="shared" si="8"/>
        <v>61</v>
      </c>
      <c r="N46" s="38">
        <f t="shared" si="8"/>
        <v>21541.870620000002</v>
      </c>
      <c r="O46" s="37">
        <f t="shared" si="9"/>
        <v>61</v>
      </c>
      <c r="P46" s="38">
        <f t="shared" si="9"/>
        <v>21541.870620000002</v>
      </c>
      <c r="Q46" s="23"/>
      <c r="R46" s="24">
        <f>Q46*Тарифы!F6*$C$4</f>
        <v>0</v>
      </c>
      <c r="S46" s="23"/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/>
      <c r="X46" s="24">
        <f>W46*Тарифы!H6*$C$4</f>
        <v>0</v>
      </c>
      <c r="Y46" s="23"/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21541.870620000002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/>
      <c r="J47" s="24">
        <f>I47*Тарифы!D7*$C$4</f>
        <v>0</v>
      </c>
      <c r="K47" s="23"/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/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/>
      <c r="X47" s="24">
        <f>W47*Тарифы!H7*$C$4</f>
        <v>0</v>
      </c>
      <c r="Y47" s="23"/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/>
      <c r="J48" s="24">
        <f>I48*Тарифы!D8*$C$4</f>
        <v>0</v>
      </c>
      <c r="K48" s="23"/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/>
      <c r="X48" s="24">
        <f>W48*Тарифы!H8*$C$4</f>
        <v>0</v>
      </c>
      <c r="Y48" s="23"/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/>
      <c r="J49" s="24">
        <f>I49*Тарифы!D9*$C$4</f>
        <v>0</v>
      </c>
      <c r="K49" s="23"/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/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/>
      <c r="X49" s="24">
        <f>W49*Тарифы!H9*$C$4</f>
        <v>0</v>
      </c>
      <c r="Y49" s="23"/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/>
      <c r="J50" s="24">
        <f>I50*Тарифы!D10*$C$4</f>
        <v>0</v>
      </c>
      <c r="K50" s="23"/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/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/>
      <c r="X50" s="24">
        <f>W50*Тарифы!H10*$C$4</f>
        <v>0</v>
      </c>
      <c r="Y50" s="23"/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/>
      <c r="J51" s="24">
        <f>I51*Тарифы!D11*$C$4</f>
        <v>0</v>
      </c>
      <c r="K51" s="23"/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/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/>
      <c r="X51" s="24">
        <f>W51*Тарифы!H11*$C$4</f>
        <v>0</v>
      </c>
      <c r="Y51" s="23"/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/>
      <c r="J52" s="24">
        <f>I52*Тарифы!D12*$C$4</f>
        <v>0</v>
      </c>
      <c r="K52" s="23"/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/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/>
      <c r="X52" s="24">
        <f>W52*Тарифы!H12*$C$4</f>
        <v>0</v>
      </c>
      <c r="Y52" s="23"/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/>
      <c r="J53" s="24">
        <f>I53*Тарифы!D13*$C$4</f>
        <v>0</v>
      </c>
      <c r="K53" s="23"/>
      <c r="L53" s="24">
        <f>K53*Тарифы!E13*$C$4</f>
        <v>0</v>
      </c>
      <c r="M53" s="37">
        <f t="shared" si="8"/>
        <v>0</v>
      </c>
      <c r="N53" s="38">
        <f t="shared" si="8"/>
        <v>0</v>
      </c>
      <c r="O53" s="37">
        <f t="shared" si="9"/>
        <v>0</v>
      </c>
      <c r="P53" s="38">
        <f t="shared" si="9"/>
        <v>0</v>
      </c>
      <c r="Q53" s="23"/>
      <c r="R53" s="24">
        <f>Q53*Тарифы!F13*$C$4</f>
        <v>0</v>
      </c>
      <c r="S53" s="23"/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/>
      <c r="X53" s="24">
        <f>W53*Тарифы!H13*$C$4</f>
        <v>0</v>
      </c>
      <c r="Y53" s="23"/>
      <c r="Z53" s="24">
        <f>Y53*Тарифы!I13*$C$4</f>
        <v>0</v>
      </c>
      <c r="AA53" s="37">
        <f t="shared" si="11"/>
        <v>0</v>
      </c>
      <c r="AB53" s="38">
        <f t="shared" si="11"/>
        <v>0</v>
      </c>
      <c r="AC53" s="40">
        <f t="shared" si="12"/>
        <v>0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/>
      <c r="J54" s="24">
        <f>I54*Тарифы!D14*$C$4</f>
        <v>0</v>
      </c>
      <c r="K54" s="23"/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/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/>
      <c r="X54" s="24">
        <f>W54*Тарифы!H14*$C$4</f>
        <v>0</v>
      </c>
      <c r="Y54" s="23"/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/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/>
      <c r="J55" s="24">
        <f>I55*Тарифы!D15*$C$4</f>
        <v>0</v>
      </c>
      <c r="K55" s="23"/>
      <c r="L55" s="24">
        <f>K55*Тарифы!E15*$C$4</f>
        <v>0</v>
      </c>
      <c r="M55" s="37">
        <f t="shared" si="8"/>
        <v>0</v>
      </c>
      <c r="N55" s="38">
        <f t="shared" si="8"/>
        <v>0</v>
      </c>
      <c r="O55" s="37">
        <f t="shared" si="9"/>
        <v>0</v>
      </c>
      <c r="P55" s="38">
        <f t="shared" si="9"/>
        <v>0</v>
      </c>
      <c r="Q55" s="23"/>
      <c r="R55" s="24">
        <f>Q55*Тарифы!F15*$C$4</f>
        <v>0</v>
      </c>
      <c r="S55" s="23"/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/>
      <c r="X55" s="24">
        <f>W55*Тарифы!H15*$C$4</f>
        <v>0</v>
      </c>
      <c r="Y55" s="23"/>
      <c r="Z55" s="24">
        <f>Y55*Тарифы!I15*$C$4</f>
        <v>0</v>
      </c>
      <c r="AA55" s="37">
        <f t="shared" si="11"/>
        <v>0</v>
      </c>
      <c r="AB55" s="38">
        <f t="shared" si="11"/>
        <v>0</v>
      </c>
      <c r="AC55" s="40">
        <f t="shared" si="12"/>
        <v>0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/>
      <c r="J56" s="24">
        <f>I56*Тарифы!D16*$C$4</f>
        <v>0</v>
      </c>
      <c r="K56" s="23"/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/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/>
      <c r="X56" s="24">
        <f>W56*Тарифы!H16*$C$4</f>
        <v>0</v>
      </c>
      <c r="Y56" s="23"/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/>
      <c r="J57" s="24">
        <f>I57*Тарифы!D17*$C$4</f>
        <v>0</v>
      </c>
      <c r="K57" s="23"/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/>
      <c r="X57" s="24">
        <f>W57*Тарифы!H17*$C$4</f>
        <v>0</v>
      </c>
      <c r="Y57" s="23"/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/>
      <c r="J58" s="24">
        <f>I58*Тарифы!D18*$C$4</f>
        <v>0</v>
      </c>
      <c r="K58" s="23"/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/>
      <c r="X58" s="24">
        <f>W58*Тарифы!H18*$C$4</f>
        <v>0</v>
      </c>
      <c r="Y58" s="23"/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/>
      <c r="J59" s="24">
        <f>I59*Тарифы!D19*$C$4</f>
        <v>0</v>
      </c>
      <c r="K59" s="23"/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/>
      <c r="X59" s="24">
        <f>W59*Тарифы!H19*$C$4</f>
        <v>0</v>
      </c>
      <c r="Y59" s="23"/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/>
      <c r="J60" s="24">
        <f>I60*Тарифы!D20*$C$4</f>
        <v>0</v>
      </c>
      <c r="K60" s="23"/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/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/>
      <c r="X60" s="24">
        <f>W60*Тарифы!H20*$C$4</f>
        <v>0</v>
      </c>
      <c r="Y60" s="23"/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/>
      <c r="J61" s="24">
        <f>I61*Тарифы!D21*$C$4</f>
        <v>0</v>
      </c>
      <c r="K61" s="23"/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/>
      <c r="R61" s="24">
        <f>Q61*Тарифы!F21*$C$4</f>
        <v>0</v>
      </c>
      <c r="S61" s="23"/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/>
      <c r="X61" s="24">
        <f>W61*Тарифы!H21*$C$4</f>
        <v>0</v>
      </c>
      <c r="Y61" s="23"/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/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>
        <v>532</v>
      </c>
      <c r="J62" s="24">
        <f>I62*Тарифы!D22*$C$4</f>
        <v>263552.10840000003</v>
      </c>
      <c r="K62" s="23"/>
      <c r="L62" s="24">
        <f>K62*Тарифы!E22*$C$4</f>
        <v>0</v>
      </c>
      <c r="M62" s="37">
        <f t="shared" si="8"/>
        <v>532</v>
      </c>
      <c r="N62" s="38">
        <f t="shared" si="8"/>
        <v>263552.10840000003</v>
      </c>
      <c r="O62" s="37">
        <f t="shared" si="9"/>
        <v>532</v>
      </c>
      <c r="P62" s="38">
        <f t="shared" si="9"/>
        <v>263552.10840000003</v>
      </c>
      <c r="Q62" s="23"/>
      <c r="R62" s="24">
        <f>Q62*Тарифы!F22*$C$4</f>
        <v>0</v>
      </c>
      <c r="S62" s="23"/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/>
      <c r="X62" s="24">
        <f>W62*Тарифы!H22*$C$4</f>
        <v>0</v>
      </c>
      <c r="Y62" s="23"/>
      <c r="Z62" s="24">
        <f>Y62*Тарифы!I22*$C$4</f>
        <v>0</v>
      </c>
      <c r="AA62" s="37">
        <f t="shared" si="11"/>
        <v>0</v>
      </c>
      <c r="AB62" s="38">
        <f t="shared" si="11"/>
        <v>0</v>
      </c>
      <c r="AC62" s="40">
        <f t="shared" si="12"/>
        <v>263552.10840000003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>
        <v>53</v>
      </c>
      <c r="J63" s="24">
        <f>I63*Тарифы!D23*$C$4</f>
        <v>15377.583240000002</v>
      </c>
      <c r="K63" s="23"/>
      <c r="L63" s="24">
        <f>K63*Тарифы!E23*$C$4</f>
        <v>0</v>
      </c>
      <c r="M63" s="37">
        <f t="shared" si="8"/>
        <v>53</v>
      </c>
      <c r="N63" s="38">
        <f t="shared" si="8"/>
        <v>15377.583240000002</v>
      </c>
      <c r="O63" s="37">
        <f t="shared" si="9"/>
        <v>53</v>
      </c>
      <c r="P63" s="38">
        <f t="shared" si="9"/>
        <v>15377.583240000002</v>
      </c>
      <c r="Q63" s="23"/>
      <c r="R63" s="24">
        <f>Q63*Тарифы!F23*$C$4</f>
        <v>0</v>
      </c>
      <c r="S63" s="23"/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/>
      <c r="X63" s="24">
        <f>W63*Тарифы!H23*$C$4</f>
        <v>0</v>
      </c>
      <c r="Y63" s="23"/>
      <c r="Z63" s="24">
        <f>Y63*Тарифы!I23*$C$4</f>
        <v>0</v>
      </c>
      <c r="AA63" s="37">
        <f t="shared" si="11"/>
        <v>0</v>
      </c>
      <c r="AB63" s="38">
        <f t="shared" si="11"/>
        <v>0</v>
      </c>
      <c r="AC63" s="40">
        <f t="shared" si="12"/>
        <v>15377.583240000002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>
        <v>59</v>
      </c>
      <c r="J64" s="24">
        <f>I64*Тарифы!D24*$C$4</f>
        <v>13656.9483</v>
      </c>
      <c r="K64" s="23"/>
      <c r="L64" s="24">
        <f>K64*Тарифы!E24*$C$4</f>
        <v>0</v>
      </c>
      <c r="M64" s="37">
        <f t="shared" si="8"/>
        <v>59</v>
      </c>
      <c r="N64" s="38">
        <f t="shared" si="8"/>
        <v>13656.9483</v>
      </c>
      <c r="O64" s="37">
        <f t="shared" si="9"/>
        <v>59</v>
      </c>
      <c r="P64" s="38">
        <f t="shared" si="9"/>
        <v>13656.9483</v>
      </c>
      <c r="Q64" s="23"/>
      <c r="R64" s="24">
        <f>Q64*Тарифы!F24*$C$4</f>
        <v>0</v>
      </c>
      <c r="S64" s="23"/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/>
      <c r="X64" s="24">
        <f>W64*Тарифы!H24*$C$4</f>
        <v>0</v>
      </c>
      <c r="Y64" s="23"/>
      <c r="Z64" s="24">
        <f>Y64*Тарифы!I24*$C$4</f>
        <v>0</v>
      </c>
      <c r="AA64" s="37">
        <f t="shared" si="11"/>
        <v>0</v>
      </c>
      <c r="AB64" s="38">
        <f t="shared" si="11"/>
        <v>0</v>
      </c>
      <c r="AC64" s="40">
        <f t="shared" si="12"/>
        <v>13656.9483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/>
      <c r="J65" s="24">
        <f>I65*Тарифы!D25*$C$4</f>
        <v>0</v>
      </c>
      <c r="K65" s="23"/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/>
      <c r="X65" s="24">
        <f>W65*Тарифы!H25*$C$4</f>
        <v>0</v>
      </c>
      <c r="Y65" s="23"/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/>
      <c r="J66" s="24">
        <f>I66*Тарифы!D26*$C$4</f>
        <v>0</v>
      </c>
      <c r="K66" s="23"/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/>
      <c r="X66" s="24">
        <f>W66*Тарифы!H26*$C$4</f>
        <v>0</v>
      </c>
      <c r="Y66" s="23"/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/>
      <c r="J67" s="24">
        <f>I67*Тарифы!D27*$C$4</f>
        <v>0</v>
      </c>
      <c r="K67" s="23"/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/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/>
      <c r="X67" s="24">
        <f>W67*Тарифы!H27*$C$4</f>
        <v>0</v>
      </c>
      <c r="Y67" s="23"/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0</v>
      </c>
      <c r="F68" s="38">
        <f t="shared" si="13"/>
        <v>0</v>
      </c>
      <c r="G68" s="37">
        <f t="shared" si="13"/>
        <v>0</v>
      </c>
      <c r="H68" s="38">
        <f t="shared" si="13"/>
        <v>0</v>
      </c>
      <c r="I68" s="37">
        <f t="shared" si="13"/>
        <v>705</v>
      </c>
      <c r="J68" s="38">
        <f t="shared" si="13"/>
        <v>314128.51056000002</v>
      </c>
      <c r="K68" s="37">
        <f t="shared" si="13"/>
        <v>0</v>
      </c>
      <c r="L68" s="38">
        <f t="shared" si="13"/>
        <v>0</v>
      </c>
      <c r="M68" s="37">
        <f t="shared" si="13"/>
        <v>705</v>
      </c>
      <c r="N68" s="38">
        <f t="shared" si="13"/>
        <v>314128.51056000002</v>
      </c>
      <c r="O68" s="37">
        <f t="shared" si="13"/>
        <v>705</v>
      </c>
      <c r="P68" s="38">
        <f t="shared" si="13"/>
        <v>314128.51056000002</v>
      </c>
      <c r="Q68" s="39">
        <f t="shared" si="13"/>
        <v>0</v>
      </c>
      <c r="R68" s="40">
        <f t="shared" si="13"/>
        <v>0</v>
      </c>
      <c r="S68" s="39">
        <f t="shared" si="13"/>
        <v>0</v>
      </c>
      <c r="T68" s="40">
        <f t="shared" si="13"/>
        <v>0</v>
      </c>
      <c r="U68" s="39">
        <f t="shared" si="13"/>
        <v>0</v>
      </c>
      <c r="V68" s="40">
        <f t="shared" si="13"/>
        <v>0</v>
      </c>
      <c r="W68" s="37">
        <f t="shared" si="13"/>
        <v>0</v>
      </c>
      <c r="X68" s="38">
        <f t="shared" si="13"/>
        <v>0</v>
      </c>
      <c r="Y68" s="37">
        <f t="shared" si="13"/>
        <v>0</v>
      </c>
      <c r="Z68" s="38">
        <f t="shared" si="13"/>
        <v>0</v>
      </c>
      <c r="AA68" s="37">
        <f t="shared" si="13"/>
        <v>0</v>
      </c>
      <c r="AB68" s="38">
        <f t="shared" si="13"/>
        <v>0</v>
      </c>
      <c r="AC68" s="40">
        <f t="shared" si="13"/>
        <v>314128.51056000002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150023</v>
      </c>
      <c r="G72" s="131" t="str">
        <f>VLOOKUP(F72,Списки!$A$1:$B$68,2,0)</f>
        <v>ГБУЗ "Родильный дом №1"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60"/>
      <c r="B73" s="60"/>
      <c r="C73" s="60"/>
      <c r="D73" s="60"/>
      <c r="E73" s="60"/>
      <c r="F73" s="28"/>
      <c r="G73" s="60"/>
      <c r="H73" s="60"/>
      <c r="I73" s="60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0.91800000000000004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61" t="s">
        <v>105</v>
      </c>
      <c r="H78" s="62" t="s">
        <v>98</v>
      </c>
      <c r="I78" s="115"/>
      <c r="J78" s="116"/>
      <c r="K78" s="115"/>
      <c r="L78" s="116"/>
      <c r="M78" s="61" t="s">
        <v>105</v>
      </c>
      <c r="N78" s="62" t="s">
        <v>98</v>
      </c>
      <c r="O78" s="61" t="s">
        <v>105</v>
      </c>
      <c r="P78" s="62" t="s">
        <v>98</v>
      </c>
      <c r="Q78" s="121"/>
      <c r="R78" s="123"/>
      <c r="S78" s="121"/>
      <c r="T78" s="123"/>
      <c r="U78" s="64" t="s">
        <v>105</v>
      </c>
      <c r="V78" s="63" t="s">
        <v>98</v>
      </c>
      <c r="W78" s="115"/>
      <c r="X78" s="116"/>
      <c r="Y78" s="115"/>
      <c r="Z78" s="116"/>
      <c r="AA78" s="61" t="s">
        <v>105</v>
      </c>
      <c r="AB78" s="62" t="s">
        <v>98</v>
      </c>
      <c r="AC78" s="63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 t="shared" ref="I79:L94" si="14">I9+I44</f>
        <v>0</v>
      </c>
      <c r="J79" s="24">
        <f t="shared" si="14"/>
        <v>0</v>
      </c>
      <c r="K79" s="23">
        <f t="shared" si="14"/>
        <v>0</v>
      </c>
      <c r="L79" s="24">
        <f t="shared" si="14"/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 t="shared" ref="Q79:T94" si="15">Q9+Q44</f>
        <v>0</v>
      </c>
      <c r="R79" s="24">
        <f t="shared" si="15"/>
        <v>0</v>
      </c>
      <c r="S79" s="23">
        <f t="shared" si="15"/>
        <v>0</v>
      </c>
      <c r="T79" s="24">
        <f t="shared" si="15"/>
        <v>0</v>
      </c>
      <c r="U79" s="39">
        <f>Q79+S79</f>
        <v>0</v>
      </c>
      <c r="V79" s="40">
        <f>R79+T79</f>
        <v>0</v>
      </c>
      <c r="W79" s="23">
        <f t="shared" ref="W79:Z94" si="16">W9+W44</f>
        <v>0</v>
      </c>
      <c r="X79" s="24">
        <f t="shared" si="16"/>
        <v>0</v>
      </c>
      <c r="Y79" s="23">
        <f t="shared" si="16"/>
        <v>0</v>
      </c>
      <c r="Z79" s="24">
        <f t="shared" si="16"/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F95" si="17">C10+C45</f>
        <v>0</v>
      </c>
      <c r="D80" s="22">
        <f t="shared" si="17"/>
        <v>0</v>
      </c>
      <c r="E80" s="23">
        <f t="shared" si="17"/>
        <v>0</v>
      </c>
      <c r="F80" s="24">
        <f t="shared" si="17"/>
        <v>0</v>
      </c>
      <c r="G80" s="37">
        <f t="shared" ref="G80:H102" si="18">C80+E80</f>
        <v>0</v>
      </c>
      <c r="H80" s="38">
        <f t="shared" si="18"/>
        <v>0</v>
      </c>
      <c r="I80" s="23">
        <f t="shared" si="14"/>
        <v>0</v>
      </c>
      <c r="J80" s="24">
        <f t="shared" si="14"/>
        <v>0</v>
      </c>
      <c r="K80" s="23">
        <f t="shared" si="14"/>
        <v>0</v>
      </c>
      <c r="L80" s="24">
        <f t="shared" si="14"/>
        <v>0</v>
      </c>
      <c r="M80" s="37">
        <f t="shared" ref="M80:N102" si="19">I80+K80</f>
        <v>0</v>
      </c>
      <c r="N80" s="38">
        <f t="shared" si="19"/>
        <v>0</v>
      </c>
      <c r="O80" s="37">
        <f t="shared" ref="O80:P102" si="20">G80+M80</f>
        <v>0</v>
      </c>
      <c r="P80" s="38">
        <f t="shared" si="20"/>
        <v>0</v>
      </c>
      <c r="Q80" s="23">
        <f t="shared" si="15"/>
        <v>0</v>
      </c>
      <c r="R80" s="24">
        <f t="shared" si="15"/>
        <v>0</v>
      </c>
      <c r="S80" s="23">
        <f t="shared" si="15"/>
        <v>0</v>
      </c>
      <c r="T80" s="24">
        <f t="shared" si="15"/>
        <v>0</v>
      </c>
      <c r="U80" s="39">
        <f t="shared" ref="U80:V102" si="21">Q80+S80</f>
        <v>0</v>
      </c>
      <c r="V80" s="40">
        <f t="shared" si="21"/>
        <v>0</v>
      </c>
      <c r="W80" s="23">
        <f t="shared" si="16"/>
        <v>0</v>
      </c>
      <c r="X80" s="24">
        <f t="shared" si="16"/>
        <v>0</v>
      </c>
      <c r="Y80" s="23">
        <f t="shared" si="16"/>
        <v>0</v>
      </c>
      <c r="Z80" s="24">
        <f t="shared" si="16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7"/>
        <v>0</v>
      </c>
      <c r="D81" s="22">
        <f t="shared" si="17"/>
        <v>0</v>
      </c>
      <c r="E81" s="23">
        <f t="shared" si="17"/>
        <v>0</v>
      </c>
      <c r="F81" s="24">
        <f t="shared" si="17"/>
        <v>0</v>
      </c>
      <c r="G81" s="37">
        <f t="shared" si="18"/>
        <v>0</v>
      </c>
      <c r="H81" s="38">
        <f t="shared" si="18"/>
        <v>0</v>
      </c>
      <c r="I81" s="23">
        <f t="shared" si="14"/>
        <v>265</v>
      </c>
      <c r="J81" s="24">
        <f t="shared" si="14"/>
        <v>93583.536299999992</v>
      </c>
      <c r="K81" s="23">
        <f t="shared" si="14"/>
        <v>0</v>
      </c>
      <c r="L81" s="24">
        <f t="shared" si="14"/>
        <v>0</v>
      </c>
      <c r="M81" s="37">
        <f t="shared" si="19"/>
        <v>265</v>
      </c>
      <c r="N81" s="38">
        <f t="shared" si="19"/>
        <v>93583.536299999992</v>
      </c>
      <c r="O81" s="37">
        <f t="shared" si="20"/>
        <v>265</v>
      </c>
      <c r="P81" s="38">
        <f t="shared" si="20"/>
        <v>93583.536299999992</v>
      </c>
      <c r="Q81" s="23">
        <f t="shared" si="15"/>
        <v>0</v>
      </c>
      <c r="R81" s="24">
        <f t="shared" si="15"/>
        <v>0</v>
      </c>
      <c r="S81" s="23">
        <f t="shared" si="15"/>
        <v>0</v>
      </c>
      <c r="T81" s="24">
        <f t="shared" si="15"/>
        <v>0</v>
      </c>
      <c r="U81" s="39">
        <f t="shared" si="21"/>
        <v>0</v>
      </c>
      <c r="V81" s="40">
        <f t="shared" si="21"/>
        <v>0</v>
      </c>
      <c r="W81" s="23">
        <f t="shared" si="16"/>
        <v>0</v>
      </c>
      <c r="X81" s="24">
        <f t="shared" si="16"/>
        <v>0</v>
      </c>
      <c r="Y81" s="23">
        <f t="shared" si="16"/>
        <v>0</v>
      </c>
      <c r="Z81" s="24">
        <f t="shared" si="16"/>
        <v>0</v>
      </c>
      <c r="AA81" s="37">
        <f t="shared" si="22"/>
        <v>0</v>
      </c>
      <c r="AB81" s="38">
        <f t="shared" si="22"/>
        <v>0</v>
      </c>
      <c r="AC81" s="40">
        <f t="shared" si="23"/>
        <v>93583.536299999992</v>
      </c>
    </row>
    <row r="82" spans="1:29">
      <c r="A82" s="41">
        <v>4</v>
      </c>
      <c r="B82" s="42" t="s">
        <v>71</v>
      </c>
      <c r="C82" s="21">
        <f t="shared" si="17"/>
        <v>0</v>
      </c>
      <c r="D82" s="22">
        <f t="shared" si="17"/>
        <v>0</v>
      </c>
      <c r="E82" s="23">
        <f t="shared" si="17"/>
        <v>0</v>
      </c>
      <c r="F82" s="24">
        <f t="shared" si="17"/>
        <v>0</v>
      </c>
      <c r="G82" s="37">
        <f t="shared" si="18"/>
        <v>0</v>
      </c>
      <c r="H82" s="38">
        <f t="shared" si="18"/>
        <v>0</v>
      </c>
      <c r="I82" s="23">
        <f t="shared" si="14"/>
        <v>0</v>
      </c>
      <c r="J82" s="24">
        <f t="shared" si="14"/>
        <v>0</v>
      </c>
      <c r="K82" s="23">
        <f t="shared" si="14"/>
        <v>0</v>
      </c>
      <c r="L82" s="24">
        <f t="shared" si="14"/>
        <v>0</v>
      </c>
      <c r="M82" s="37">
        <f t="shared" si="19"/>
        <v>0</v>
      </c>
      <c r="N82" s="38">
        <f t="shared" si="19"/>
        <v>0</v>
      </c>
      <c r="O82" s="37">
        <f t="shared" si="20"/>
        <v>0</v>
      </c>
      <c r="P82" s="38">
        <f t="shared" si="20"/>
        <v>0</v>
      </c>
      <c r="Q82" s="23">
        <f t="shared" si="15"/>
        <v>0</v>
      </c>
      <c r="R82" s="24">
        <f t="shared" si="15"/>
        <v>0</v>
      </c>
      <c r="S82" s="23">
        <f t="shared" si="15"/>
        <v>0</v>
      </c>
      <c r="T82" s="24">
        <f t="shared" si="15"/>
        <v>0</v>
      </c>
      <c r="U82" s="39">
        <f t="shared" si="21"/>
        <v>0</v>
      </c>
      <c r="V82" s="40">
        <f t="shared" si="21"/>
        <v>0</v>
      </c>
      <c r="W82" s="23">
        <f t="shared" si="16"/>
        <v>0</v>
      </c>
      <c r="X82" s="24">
        <f t="shared" si="16"/>
        <v>0</v>
      </c>
      <c r="Y82" s="23">
        <f t="shared" si="16"/>
        <v>0</v>
      </c>
      <c r="Z82" s="24">
        <f t="shared" si="16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7"/>
        <v>0</v>
      </c>
      <c r="D83" s="22">
        <f t="shared" si="17"/>
        <v>0</v>
      </c>
      <c r="E83" s="23">
        <f t="shared" si="17"/>
        <v>0</v>
      </c>
      <c r="F83" s="24">
        <f t="shared" si="17"/>
        <v>0</v>
      </c>
      <c r="G83" s="37">
        <f t="shared" si="18"/>
        <v>0</v>
      </c>
      <c r="H83" s="38">
        <f t="shared" si="18"/>
        <v>0</v>
      </c>
      <c r="I83" s="23">
        <f t="shared" si="14"/>
        <v>0</v>
      </c>
      <c r="J83" s="24">
        <f t="shared" si="14"/>
        <v>0</v>
      </c>
      <c r="K83" s="23">
        <f t="shared" si="14"/>
        <v>0</v>
      </c>
      <c r="L83" s="24">
        <f t="shared" si="14"/>
        <v>0</v>
      </c>
      <c r="M83" s="37">
        <f t="shared" si="19"/>
        <v>0</v>
      </c>
      <c r="N83" s="38">
        <f t="shared" si="19"/>
        <v>0</v>
      </c>
      <c r="O83" s="37">
        <f t="shared" si="20"/>
        <v>0</v>
      </c>
      <c r="P83" s="38">
        <f t="shared" si="20"/>
        <v>0</v>
      </c>
      <c r="Q83" s="23">
        <f t="shared" si="15"/>
        <v>0</v>
      </c>
      <c r="R83" s="24">
        <f t="shared" si="15"/>
        <v>0</v>
      </c>
      <c r="S83" s="23">
        <f t="shared" si="15"/>
        <v>0</v>
      </c>
      <c r="T83" s="24">
        <f t="shared" si="15"/>
        <v>0</v>
      </c>
      <c r="U83" s="39">
        <f t="shared" si="21"/>
        <v>0</v>
      </c>
      <c r="V83" s="40">
        <f t="shared" si="21"/>
        <v>0</v>
      </c>
      <c r="W83" s="23">
        <f t="shared" si="16"/>
        <v>0</v>
      </c>
      <c r="X83" s="24">
        <f t="shared" si="16"/>
        <v>0</v>
      </c>
      <c r="Y83" s="23">
        <f t="shared" si="16"/>
        <v>0</v>
      </c>
      <c r="Z83" s="24">
        <f t="shared" si="16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7"/>
        <v>0</v>
      </c>
      <c r="D84" s="22">
        <f t="shared" si="17"/>
        <v>0</v>
      </c>
      <c r="E84" s="23">
        <f t="shared" si="17"/>
        <v>0</v>
      </c>
      <c r="F84" s="24">
        <f t="shared" si="17"/>
        <v>0</v>
      </c>
      <c r="G84" s="37">
        <f t="shared" si="18"/>
        <v>0</v>
      </c>
      <c r="H84" s="38">
        <f t="shared" si="18"/>
        <v>0</v>
      </c>
      <c r="I84" s="23">
        <f t="shared" si="14"/>
        <v>0</v>
      </c>
      <c r="J84" s="24">
        <f t="shared" si="14"/>
        <v>0</v>
      </c>
      <c r="K84" s="23">
        <f t="shared" si="14"/>
        <v>0</v>
      </c>
      <c r="L84" s="24">
        <f t="shared" si="14"/>
        <v>0</v>
      </c>
      <c r="M84" s="37">
        <f t="shared" si="19"/>
        <v>0</v>
      </c>
      <c r="N84" s="38">
        <f t="shared" si="19"/>
        <v>0</v>
      </c>
      <c r="O84" s="37">
        <f t="shared" si="20"/>
        <v>0</v>
      </c>
      <c r="P84" s="38">
        <f t="shared" si="20"/>
        <v>0</v>
      </c>
      <c r="Q84" s="23">
        <f t="shared" si="15"/>
        <v>0</v>
      </c>
      <c r="R84" s="24">
        <f t="shared" si="15"/>
        <v>0</v>
      </c>
      <c r="S84" s="23">
        <f t="shared" si="15"/>
        <v>0</v>
      </c>
      <c r="T84" s="24">
        <f t="shared" si="15"/>
        <v>0</v>
      </c>
      <c r="U84" s="39">
        <f t="shared" si="21"/>
        <v>0</v>
      </c>
      <c r="V84" s="40">
        <f t="shared" si="21"/>
        <v>0</v>
      </c>
      <c r="W84" s="23">
        <f t="shared" si="16"/>
        <v>0</v>
      </c>
      <c r="X84" s="24">
        <f t="shared" si="16"/>
        <v>0</v>
      </c>
      <c r="Y84" s="23">
        <f t="shared" si="16"/>
        <v>0</v>
      </c>
      <c r="Z84" s="24">
        <f t="shared" si="16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7"/>
        <v>0</v>
      </c>
      <c r="D85" s="22">
        <f t="shared" si="17"/>
        <v>0</v>
      </c>
      <c r="E85" s="23">
        <f t="shared" si="17"/>
        <v>0</v>
      </c>
      <c r="F85" s="24">
        <f t="shared" si="17"/>
        <v>0</v>
      </c>
      <c r="G85" s="37">
        <f t="shared" si="18"/>
        <v>0</v>
      </c>
      <c r="H85" s="38">
        <f t="shared" si="18"/>
        <v>0</v>
      </c>
      <c r="I85" s="23">
        <f t="shared" si="14"/>
        <v>0</v>
      </c>
      <c r="J85" s="24">
        <f t="shared" si="14"/>
        <v>0</v>
      </c>
      <c r="K85" s="23">
        <f t="shared" si="14"/>
        <v>0</v>
      </c>
      <c r="L85" s="24">
        <f t="shared" si="14"/>
        <v>0</v>
      </c>
      <c r="M85" s="37">
        <f t="shared" si="19"/>
        <v>0</v>
      </c>
      <c r="N85" s="38">
        <f t="shared" si="19"/>
        <v>0</v>
      </c>
      <c r="O85" s="37">
        <f t="shared" si="20"/>
        <v>0</v>
      </c>
      <c r="P85" s="38">
        <f t="shared" si="20"/>
        <v>0</v>
      </c>
      <c r="Q85" s="23">
        <f t="shared" si="15"/>
        <v>0</v>
      </c>
      <c r="R85" s="24">
        <f t="shared" si="15"/>
        <v>0</v>
      </c>
      <c r="S85" s="23">
        <f t="shared" si="15"/>
        <v>0</v>
      </c>
      <c r="T85" s="24">
        <f t="shared" si="15"/>
        <v>0</v>
      </c>
      <c r="U85" s="39">
        <f t="shared" si="21"/>
        <v>0</v>
      </c>
      <c r="V85" s="40">
        <f t="shared" si="21"/>
        <v>0</v>
      </c>
      <c r="W85" s="23">
        <f t="shared" si="16"/>
        <v>0</v>
      </c>
      <c r="X85" s="24">
        <f t="shared" si="16"/>
        <v>0</v>
      </c>
      <c r="Y85" s="23">
        <f t="shared" si="16"/>
        <v>0</v>
      </c>
      <c r="Z85" s="24">
        <f t="shared" si="16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7"/>
        <v>0</v>
      </c>
      <c r="D86" s="22">
        <f t="shared" si="17"/>
        <v>0</v>
      </c>
      <c r="E86" s="23">
        <f t="shared" si="17"/>
        <v>0</v>
      </c>
      <c r="F86" s="24">
        <f t="shared" si="17"/>
        <v>0</v>
      </c>
      <c r="G86" s="37">
        <f t="shared" si="18"/>
        <v>0</v>
      </c>
      <c r="H86" s="38">
        <f t="shared" si="18"/>
        <v>0</v>
      </c>
      <c r="I86" s="23">
        <f t="shared" si="14"/>
        <v>0</v>
      </c>
      <c r="J86" s="24">
        <f t="shared" si="14"/>
        <v>0</v>
      </c>
      <c r="K86" s="23">
        <f t="shared" si="14"/>
        <v>0</v>
      </c>
      <c r="L86" s="24">
        <f t="shared" si="14"/>
        <v>0</v>
      </c>
      <c r="M86" s="37">
        <f t="shared" si="19"/>
        <v>0</v>
      </c>
      <c r="N86" s="38">
        <f t="shared" si="19"/>
        <v>0</v>
      </c>
      <c r="O86" s="37">
        <f t="shared" si="20"/>
        <v>0</v>
      </c>
      <c r="P86" s="38">
        <f t="shared" si="20"/>
        <v>0</v>
      </c>
      <c r="Q86" s="23">
        <f t="shared" si="15"/>
        <v>0</v>
      </c>
      <c r="R86" s="24">
        <f t="shared" si="15"/>
        <v>0</v>
      </c>
      <c r="S86" s="23">
        <f t="shared" si="15"/>
        <v>0</v>
      </c>
      <c r="T86" s="24">
        <f t="shared" si="15"/>
        <v>0</v>
      </c>
      <c r="U86" s="39">
        <f t="shared" si="21"/>
        <v>0</v>
      </c>
      <c r="V86" s="40">
        <f t="shared" si="21"/>
        <v>0</v>
      </c>
      <c r="W86" s="23">
        <f t="shared" si="16"/>
        <v>0</v>
      </c>
      <c r="X86" s="24">
        <f t="shared" si="16"/>
        <v>0</v>
      </c>
      <c r="Y86" s="23">
        <f t="shared" si="16"/>
        <v>0</v>
      </c>
      <c r="Z86" s="24">
        <f t="shared" si="16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9</v>
      </c>
      <c r="B87" s="42" t="s">
        <v>76</v>
      </c>
      <c r="C87" s="21">
        <f t="shared" si="17"/>
        <v>0</v>
      </c>
      <c r="D87" s="22">
        <f t="shared" si="17"/>
        <v>0</v>
      </c>
      <c r="E87" s="23">
        <f t="shared" si="17"/>
        <v>0</v>
      </c>
      <c r="F87" s="24">
        <f t="shared" si="17"/>
        <v>0</v>
      </c>
      <c r="G87" s="37">
        <f t="shared" si="18"/>
        <v>0</v>
      </c>
      <c r="H87" s="38">
        <f t="shared" si="18"/>
        <v>0</v>
      </c>
      <c r="I87" s="23">
        <f t="shared" si="14"/>
        <v>0</v>
      </c>
      <c r="J87" s="24">
        <f t="shared" si="14"/>
        <v>0</v>
      </c>
      <c r="K87" s="23">
        <f t="shared" si="14"/>
        <v>0</v>
      </c>
      <c r="L87" s="24">
        <f t="shared" si="14"/>
        <v>0</v>
      </c>
      <c r="M87" s="37">
        <f t="shared" si="19"/>
        <v>0</v>
      </c>
      <c r="N87" s="38">
        <f t="shared" si="19"/>
        <v>0</v>
      </c>
      <c r="O87" s="37">
        <f t="shared" si="20"/>
        <v>0</v>
      </c>
      <c r="P87" s="38">
        <f t="shared" si="20"/>
        <v>0</v>
      </c>
      <c r="Q87" s="23">
        <f t="shared" si="15"/>
        <v>0</v>
      </c>
      <c r="R87" s="24">
        <f t="shared" si="15"/>
        <v>0</v>
      </c>
      <c r="S87" s="23">
        <f t="shared" si="15"/>
        <v>0</v>
      </c>
      <c r="T87" s="24">
        <f t="shared" si="15"/>
        <v>0</v>
      </c>
      <c r="U87" s="39">
        <f t="shared" si="21"/>
        <v>0</v>
      </c>
      <c r="V87" s="40">
        <f t="shared" si="21"/>
        <v>0</v>
      </c>
      <c r="W87" s="23">
        <f t="shared" si="16"/>
        <v>0</v>
      </c>
      <c r="X87" s="24">
        <f t="shared" si="16"/>
        <v>0</v>
      </c>
      <c r="Y87" s="23">
        <f t="shared" si="16"/>
        <v>0</v>
      </c>
      <c r="Z87" s="24">
        <f t="shared" si="16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7"/>
        <v>0</v>
      </c>
      <c r="D88" s="22">
        <f t="shared" si="17"/>
        <v>0</v>
      </c>
      <c r="E88" s="23">
        <f t="shared" si="17"/>
        <v>0</v>
      </c>
      <c r="F88" s="24">
        <f t="shared" si="17"/>
        <v>0</v>
      </c>
      <c r="G88" s="37">
        <f t="shared" si="18"/>
        <v>0</v>
      </c>
      <c r="H88" s="38">
        <f t="shared" si="18"/>
        <v>0</v>
      </c>
      <c r="I88" s="23">
        <f t="shared" si="14"/>
        <v>0</v>
      </c>
      <c r="J88" s="24">
        <f t="shared" si="14"/>
        <v>0</v>
      </c>
      <c r="K88" s="23">
        <f t="shared" si="14"/>
        <v>0</v>
      </c>
      <c r="L88" s="24">
        <f t="shared" si="14"/>
        <v>0</v>
      </c>
      <c r="M88" s="37">
        <f t="shared" si="19"/>
        <v>0</v>
      </c>
      <c r="N88" s="38">
        <f t="shared" si="19"/>
        <v>0</v>
      </c>
      <c r="O88" s="37">
        <f t="shared" si="20"/>
        <v>0</v>
      </c>
      <c r="P88" s="38">
        <f t="shared" si="20"/>
        <v>0</v>
      </c>
      <c r="Q88" s="23">
        <f t="shared" si="15"/>
        <v>0</v>
      </c>
      <c r="R88" s="24">
        <f t="shared" si="15"/>
        <v>0</v>
      </c>
      <c r="S88" s="23">
        <f t="shared" si="15"/>
        <v>0</v>
      </c>
      <c r="T88" s="24">
        <f t="shared" si="15"/>
        <v>0</v>
      </c>
      <c r="U88" s="39">
        <f t="shared" si="21"/>
        <v>0</v>
      </c>
      <c r="V88" s="40">
        <f t="shared" si="21"/>
        <v>0</v>
      </c>
      <c r="W88" s="23">
        <f t="shared" si="16"/>
        <v>0</v>
      </c>
      <c r="X88" s="24">
        <f t="shared" si="16"/>
        <v>0</v>
      </c>
      <c r="Y88" s="23">
        <f t="shared" si="16"/>
        <v>0</v>
      </c>
      <c r="Z88" s="24">
        <f t="shared" si="16"/>
        <v>0</v>
      </c>
      <c r="AA88" s="37">
        <f t="shared" si="22"/>
        <v>0</v>
      </c>
      <c r="AB88" s="38">
        <f t="shared" si="22"/>
        <v>0</v>
      </c>
      <c r="AC88" s="40">
        <f t="shared" si="23"/>
        <v>0</v>
      </c>
    </row>
    <row r="89" spans="1:29">
      <c r="A89" s="41">
        <v>11</v>
      </c>
      <c r="B89" s="42" t="s">
        <v>78</v>
      </c>
      <c r="C89" s="21">
        <f t="shared" si="17"/>
        <v>0</v>
      </c>
      <c r="D89" s="22">
        <f t="shared" si="17"/>
        <v>0</v>
      </c>
      <c r="E89" s="23">
        <f t="shared" si="17"/>
        <v>0</v>
      </c>
      <c r="F89" s="24">
        <f t="shared" si="17"/>
        <v>0</v>
      </c>
      <c r="G89" s="37">
        <f t="shared" si="18"/>
        <v>0</v>
      </c>
      <c r="H89" s="38">
        <f t="shared" si="18"/>
        <v>0</v>
      </c>
      <c r="I89" s="23">
        <f t="shared" si="14"/>
        <v>0</v>
      </c>
      <c r="J89" s="24">
        <f t="shared" si="14"/>
        <v>0</v>
      </c>
      <c r="K89" s="23">
        <f t="shared" si="14"/>
        <v>0</v>
      </c>
      <c r="L89" s="24">
        <f t="shared" si="14"/>
        <v>0</v>
      </c>
      <c r="M89" s="37">
        <f t="shared" si="19"/>
        <v>0</v>
      </c>
      <c r="N89" s="38">
        <f t="shared" si="19"/>
        <v>0</v>
      </c>
      <c r="O89" s="37">
        <f t="shared" si="20"/>
        <v>0</v>
      </c>
      <c r="P89" s="38">
        <f t="shared" si="20"/>
        <v>0</v>
      </c>
      <c r="Q89" s="23">
        <f t="shared" si="15"/>
        <v>0</v>
      </c>
      <c r="R89" s="24">
        <f t="shared" si="15"/>
        <v>0</v>
      </c>
      <c r="S89" s="23">
        <f t="shared" si="15"/>
        <v>0</v>
      </c>
      <c r="T89" s="24">
        <f t="shared" si="15"/>
        <v>0</v>
      </c>
      <c r="U89" s="39">
        <f t="shared" si="21"/>
        <v>0</v>
      </c>
      <c r="V89" s="40">
        <f t="shared" si="21"/>
        <v>0</v>
      </c>
      <c r="W89" s="23">
        <f t="shared" si="16"/>
        <v>0</v>
      </c>
      <c r="X89" s="24">
        <f t="shared" si="16"/>
        <v>0</v>
      </c>
      <c r="Y89" s="23">
        <f t="shared" si="16"/>
        <v>0</v>
      </c>
      <c r="Z89" s="24">
        <f t="shared" si="16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7"/>
        <v>0</v>
      </c>
      <c r="D90" s="22">
        <f t="shared" si="17"/>
        <v>0</v>
      </c>
      <c r="E90" s="23">
        <f t="shared" si="17"/>
        <v>0</v>
      </c>
      <c r="F90" s="24">
        <f t="shared" si="17"/>
        <v>0</v>
      </c>
      <c r="G90" s="37">
        <f t="shared" si="18"/>
        <v>0</v>
      </c>
      <c r="H90" s="38">
        <f t="shared" si="18"/>
        <v>0</v>
      </c>
      <c r="I90" s="23">
        <f t="shared" si="14"/>
        <v>0</v>
      </c>
      <c r="J90" s="24">
        <f t="shared" si="14"/>
        <v>0</v>
      </c>
      <c r="K90" s="23">
        <f t="shared" si="14"/>
        <v>0</v>
      </c>
      <c r="L90" s="24">
        <f t="shared" si="14"/>
        <v>0</v>
      </c>
      <c r="M90" s="37">
        <f t="shared" si="19"/>
        <v>0</v>
      </c>
      <c r="N90" s="38">
        <f t="shared" si="19"/>
        <v>0</v>
      </c>
      <c r="O90" s="37">
        <f t="shared" si="20"/>
        <v>0</v>
      </c>
      <c r="P90" s="38">
        <f t="shared" si="20"/>
        <v>0</v>
      </c>
      <c r="Q90" s="23">
        <f t="shared" si="15"/>
        <v>0</v>
      </c>
      <c r="R90" s="24">
        <f t="shared" si="15"/>
        <v>0</v>
      </c>
      <c r="S90" s="23">
        <f t="shared" si="15"/>
        <v>0</v>
      </c>
      <c r="T90" s="24">
        <f t="shared" si="15"/>
        <v>0</v>
      </c>
      <c r="U90" s="39">
        <f t="shared" si="21"/>
        <v>0</v>
      </c>
      <c r="V90" s="40">
        <f t="shared" si="21"/>
        <v>0</v>
      </c>
      <c r="W90" s="23">
        <f t="shared" si="16"/>
        <v>0</v>
      </c>
      <c r="X90" s="24">
        <f t="shared" si="16"/>
        <v>0</v>
      </c>
      <c r="Y90" s="23">
        <f t="shared" si="16"/>
        <v>0</v>
      </c>
      <c r="Z90" s="24">
        <f t="shared" si="16"/>
        <v>0</v>
      </c>
      <c r="AA90" s="37">
        <f t="shared" si="22"/>
        <v>0</v>
      </c>
      <c r="AB90" s="38">
        <f t="shared" si="22"/>
        <v>0</v>
      </c>
      <c r="AC90" s="40">
        <f t="shared" si="23"/>
        <v>0</v>
      </c>
    </row>
    <row r="91" spans="1:29">
      <c r="A91" s="41">
        <v>13</v>
      </c>
      <c r="B91" s="42" t="s">
        <v>80</v>
      </c>
      <c r="C91" s="21">
        <f t="shared" si="17"/>
        <v>0</v>
      </c>
      <c r="D91" s="22">
        <f t="shared" si="17"/>
        <v>0</v>
      </c>
      <c r="E91" s="23">
        <f t="shared" si="17"/>
        <v>0</v>
      </c>
      <c r="F91" s="24">
        <f t="shared" si="17"/>
        <v>0</v>
      </c>
      <c r="G91" s="37">
        <f t="shared" si="18"/>
        <v>0</v>
      </c>
      <c r="H91" s="38">
        <f t="shared" si="18"/>
        <v>0</v>
      </c>
      <c r="I91" s="23">
        <f t="shared" si="14"/>
        <v>0</v>
      </c>
      <c r="J91" s="24">
        <f t="shared" si="14"/>
        <v>0</v>
      </c>
      <c r="K91" s="23">
        <f t="shared" si="14"/>
        <v>0</v>
      </c>
      <c r="L91" s="24">
        <f t="shared" si="14"/>
        <v>0</v>
      </c>
      <c r="M91" s="37">
        <f t="shared" si="19"/>
        <v>0</v>
      </c>
      <c r="N91" s="38">
        <f t="shared" si="19"/>
        <v>0</v>
      </c>
      <c r="O91" s="37">
        <f t="shared" si="20"/>
        <v>0</v>
      </c>
      <c r="P91" s="38">
        <f t="shared" si="20"/>
        <v>0</v>
      </c>
      <c r="Q91" s="23">
        <f t="shared" si="15"/>
        <v>0</v>
      </c>
      <c r="R91" s="24">
        <f t="shared" si="15"/>
        <v>0</v>
      </c>
      <c r="S91" s="23">
        <f t="shared" si="15"/>
        <v>0</v>
      </c>
      <c r="T91" s="24">
        <f t="shared" si="15"/>
        <v>0</v>
      </c>
      <c r="U91" s="39">
        <f t="shared" si="21"/>
        <v>0</v>
      </c>
      <c r="V91" s="40">
        <f t="shared" si="21"/>
        <v>0</v>
      </c>
      <c r="W91" s="23">
        <f t="shared" si="16"/>
        <v>0</v>
      </c>
      <c r="X91" s="24">
        <f t="shared" si="16"/>
        <v>0</v>
      </c>
      <c r="Y91" s="23">
        <f t="shared" si="16"/>
        <v>0</v>
      </c>
      <c r="Z91" s="24">
        <f t="shared" si="16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7"/>
        <v>0</v>
      </c>
      <c r="D92" s="22">
        <f t="shared" si="17"/>
        <v>0</v>
      </c>
      <c r="E92" s="23">
        <f t="shared" si="17"/>
        <v>0</v>
      </c>
      <c r="F92" s="24">
        <f t="shared" si="17"/>
        <v>0</v>
      </c>
      <c r="G92" s="37">
        <f t="shared" si="18"/>
        <v>0</v>
      </c>
      <c r="H92" s="38">
        <f t="shared" si="18"/>
        <v>0</v>
      </c>
      <c r="I92" s="23">
        <f t="shared" si="14"/>
        <v>0</v>
      </c>
      <c r="J92" s="24">
        <f t="shared" si="14"/>
        <v>0</v>
      </c>
      <c r="K92" s="23">
        <f t="shared" si="14"/>
        <v>0</v>
      </c>
      <c r="L92" s="24">
        <f t="shared" si="14"/>
        <v>0</v>
      </c>
      <c r="M92" s="37">
        <f t="shared" si="19"/>
        <v>0</v>
      </c>
      <c r="N92" s="38">
        <f t="shared" si="19"/>
        <v>0</v>
      </c>
      <c r="O92" s="37">
        <f t="shared" si="20"/>
        <v>0</v>
      </c>
      <c r="P92" s="38">
        <f t="shared" si="20"/>
        <v>0</v>
      </c>
      <c r="Q92" s="23">
        <f t="shared" si="15"/>
        <v>0</v>
      </c>
      <c r="R92" s="24">
        <f t="shared" si="15"/>
        <v>0</v>
      </c>
      <c r="S92" s="23">
        <f t="shared" si="15"/>
        <v>0</v>
      </c>
      <c r="T92" s="24">
        <f t="shared" si="15"/>
        <v>0</v>
      </c>
      <c r="U92" s="39">
        <f t="shared" si="21"/>
        <v>0</v>
      </c>
      <c r="V92" s="40">
        <f t="shared" si="21"/>
        <v>0</v>
      </c>
      <c r="W92" s="23">
        <f t="shared" si="16"/>
        <v>0</v>
      </c>
      <c r="X92" s="24">
        <f t="shared" si="16"/>
        <v>0</v>
      </c>
      <c r="Y92" s="23">
        <f t="shared" si="16"/>
        <v>0</v>
      </c>
      <c r="Z92" s="24">
        <f t="shared" si="16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7"/>
        <v>0</v>
      </c>
      <c r="D93" s="22">
        <f t="shared" si="17"/>
        <v>0</v>
      </c>
      <c r="E93" s="23">
        <f t="shared" si="17"/>
        <v>0</v>
      </c>
      <c r="F93" s="24">
        <f t="shared" si="17"/>
        <v>0</v>
      </c>
      <c r="G93" s="37">
        <f t="shared" si="18"/>
        <v>0</v>
      </c>
      <c r="H93" s="38">
        <f t="shared" si="18"/>
        <v>0</v>
      </c>
      <c r="I93" s="23">
        <f t="shared" si="14"/>
        <v>0</v>
      </c>
      <c r="J93" s="24">
        <f t="shared" si="14"/>
        <v>0</v>
      </c>
      <c r="K93" s="23">
        <f t="shared" si="14"/>
        <v>0</v>
      </c>
      <c r="L93" s="24">
        <f t="shared" si="14"/>
        <v>0</v>
      </c>
      <c r="M93" s="37">
        <f t="shared" si="19"/>
        <v>0</v>
      </c>
      <c r="N93" s="38">
        <f t="shared" si="19"/>
        <v>0</v>
      </c>
      <c r="O93" s="37">
        <f t="shared" si="20"/>
        <v>0</v>
      </c>
      <c r="P93" s="38">
        <f t="shared" si="20"/>
        <v>0</v>
      </c>
      <c r="Q93" s="23">
        <f t="shared" si="15"/>
        <v>0</v>
      </c>
      <c r="R93" s="24">
        <f t="shared" si="15"/>
        <v>0</v>
      </c>
      <c r="S93" s="23">
        <f t="shared" si="15"/>
        <v>0</v>
      </c>
      <c r="T93" s="24">
        <f t="shared" si="15"/>
        <v>0</v>
      </c>
      <c r="U93" s="39">
        <f t="shared" si="21"/>
        <v>0</v>
      </c>
      <c r="V93" s="40">
        <f t="shared" si="21"/>
        <v>0</v>
      </c>
      <c r="W93" s="23">
        <f t="shared" si="16"/>
        <v>0</v>
      </c>
      <c r="X93" s="24">
        <f t="shared" si="16"/>
        <v>0</v>
      </c>
      <c r="Y93" s="23">
        <f t="shared" si="16"/>
        <v>0</v>
      </c>
      <c r="Z93" s="24">
        <f t="shared" si="16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7"/>
        <v>0</v>
      </c>
      <c r="D94" s="22">
        <f t="shared" si="17"/>
        <v>0</v>
      </c>
      <c r="E94" s="23">
        <f t="shared" si="17"/>
        <v>0</v>
      </c>
      <c r="F94" s="24">
        <f t="shared" si="17"/>
        <v>0</v>
      </c>
      <c r="G94" s="37">
        <f t="shared" si="18"/>
        <v>0</v>
      </c>
      <c r="H94" s="38">
        <f t="shared" si="18"/>
        <v>0</v>
      </c>
      <c r="I94" s="23">
        <f t="shared" si="14"/>
        <v>0</v>
      </c>
      <c r="J94" s="24">
        <f t="shared" si="14"/>
        <v>0</v>
      </c>
      <c r="K94" s="23">
        <f t="shared" si="14"/>
        <v>0</v>
      </c>
      <c r="L94" s="24">
        <f t="shared" si="14"/>
        <v>0</v>
      </c>
      <c r="M94" s="37">
        <f t="shared" si="19"/>
        <v>0</v>
      </c>
      <c r="N94" s="38">
        <f t="shared" si="19"/>
        <v>0</v>
      </c>
      <c r="O94" s="37">
        <f t="shared" si="20"/>
        <v>0</v>
      </c>
      <c r="P94" s="38">
        <f t="shared" si="20"/>
        <v>0</v>
      </c>
      <c r="Q94" s="23">
        <f t="shared" si="15"/>
        <v>0</v>
      </c>
      <c r="R94" s="24">
        <f t="shared" si="15"/>
        <v>0</v>
      </c>
      <c r="S94" s="23">
        <f t="shared" si="15"/>
        <v>0</v>
      </c>
      <c r="T94" s="24">
        <f t="shared" si="15"/>
        <v>0</v>
      </c>
      <c r="U94" s="39">
        <f t="shared" si="21"/>
        <v>0</v>
      </c>
      <c r="V94" s="40">
        <f t="shared" si="21"/>
        <v>0</v>
      </c>
      <c r="W94" s="23">
        <f t="shared" si="16"/>
        <v>0</v>
      </c>
      <c r="X94" s="24">
        <f t="shared" si="16"/>
        <v>0</v>
      </c>
      <c r="Y94" s="23">
        <f t="shared" si="16"/>
        <v>0</v>
      </c>
      <c r="Z94" s="24">
        <f t="shared" si="16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7"/>
        <v>0</v>
      </c>
      <c r="D95" s="22">
        <f t="shared" si="17"/>
        <v>0</v>
      </c>
      <c r="E95" s="23">
        <f t="shared" si="17"/>
        <v>0</v>
      </c>
      <c r="F95" s="24">
        <f t="shared" si="17"/>
        <v>0</v>
      </c>
      <c r="G95" s="37">
        <f t="shared" si="18"/>
        <v>0</v>
      </c>
      <c r="H95" s="38">
        <f t="shared" si="18"/>
        <v>0</v>
      </c>
      <c r="I95" s="23">
        <f t="shared" ref="I95:L102" si="24">I25+I60</f>
        <v>0</v>
      </c>
      <c r="J95" s="24">
        <f t="shared" si="24"/>
        <v>0</v>
      </c>
      <c r="K95" s="23">
        <f t="shared" si="24"/>
        <v>0</v>
      </c>
      <c r="L95" s="24">
        <f t="shared" si="24"/>
        <v>0</v>
      </c>
      <c r="M95" s="37">
        <f t="shared" si="19"/>
        <v>0</v>
      </c>
      <c r="N95" s="38">
        <f t="shared" si="19"/>
        <v>0</v>
      </c>
      <c r="O95" s="37">
        <f t="shared" si="20"/>
        <v>0</v>
      </c>
      <c r="P95" s="38">
        <f t="shared" si="20"/>
        <v>0</v>
      </c>
      <c r="Q95" s="23">
        <f t="shared" ref="Q95:T102" si="25">Q25+Q60</f>
        <v>0</v>
      </c>
      <c r="R95" s="24">
        <f t="shared" si="25"/>
        <v>0</v>
      </c>
      <c r="S95" s="23">
        <f t="shared" si="25"/>
        <v>0</v>
      </c>
      <c r="T95" s="24">
        <f t="shared" si="25"/>
        <v>0</v>
      </c>
      <c r="U95" s="39">
        <f t="shared" si="21"/>
        <v>0</v>
      </c>
      <c r="V95" s="40">
        <f t="shared" si="21"/>
        <v>0</v>
      </c>
      <c r="W95" s="23">
        <f t="shared" ref="W95:Z102" si="26">W25+W60</f>
        <v>0</v>
      </c>
      <c r="X95" s="24">
        <f t="shared" si="26"/>
        <v>0</v>
      </c>
      <c r="Y95" s="23">
        <f t="shared" si="26"/>
        <v>0</v>
      </c>
      <c r="Z95" s="24">
        <f t="shared" si="26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7">C26+C61</f>
        <v>0</v>
      </c>
      <c r="D96" s="22">
        <f t="shared" si="27"/>
        <v>0</v>
      </c>
      <c r="E96" s="23">
        <f t="shared" si="27"/>
        <v>0</v>
      </c>
      <c r="F96" s="24">
        <f t="shared" si="27"/>
        <v>0</v>
      </c>
      <c r="G96" s="37">
        <f t="shared" si="18"/>
        <v>0</v>
      </c>
      <c r="H96" s="38">
        <f t="shared" si="18"/>
        <v>0</v>
      </c>
      <c r="I96" s="23">
        <f t="shared" si="24"/>
        <v>0</v>
      </c>
      <c r="J96" s="24">
        <f t="shared" si="24"/>
        <v>0</v>
      </c>
      <c r="K96" s="23">
        <f t="shared" si="24"/>
        <v>0</v>
      </c>
      <c r="L96" s="24">
        <f t="shared" si="24"/>
        <v>0</v>
      </c>
      <c r="M96" s="37">
        <f t="shared" si="19"/>
        <v>0</v>
      </c>
      <c r="N96" s="38">
        <f t="shared" si="19"/>
        <v>0</v>
      </c>
      <c r="O96" s="37">
        <f t="shared" si="20"/>
        <v>0</v>
      </c>
      <c r="P96" s="38">
        <f t="shared" si="20"/>
        <v>0</v>
      </c>
      <c r="Q96" s="23">
        <f t="shared" si="25"/>
        <v>0</v>
      </c>
      <c r="R96" s="24">
        <f t="shared" si="25"/>
        <v>0</v>
      </c>
      <c r="S96" s="23">
        <f t="shared" si="25"/>
        <v>0</v>
      </c>
      <c r="T96" s="24">
        <f t="shared" si="25"/>
        <v>0</v>
      </c>
      <c r="U96" s="39">
        <f t="shared" si="21"/>
        <v>0</v>
      </c>
      <c r="V96" s="40">
        <f t="shared" si="21"/>
        <v>0</v>
      </c>
      <c r="W96" s="23">
        <f t="shared" si="26"/>
        <v>0</v>
      </c>
      <c r="X96" s="24">
        <f t="shared" si="26"/>
        <v>0</v>
      </c>
      <c r="Y96" s="23">
        <f t="shared" si="26"/>
        <v>0</v>
      </c>
      <c r="Z96" s="24">
        <f t="shared" si="26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7"/>
        <v>0</v>
      </c>
      <c r="D97" s="22">
        <f t="shared" si="27"/>
        <v>0</v>
      </c>
      <c r="E97" s="23">
        <f t="shared" si="27"/>
        <v>0</v>
      </c>
      <c r="F97" s="24">
        <f t="shared" si="27"/>
        <v>0</v>
      </c>
      <c r="G97" s="37">
        <f t="shared" si="18"/>
        <v>0</v>
      </c>
      <c r="H97" s="38">
        <f t="shared" si="18"/>
        <v>0</v>
      </c>
      <c r="I97" s="23">
        <f t="shared" si="24"/>
        <v>3095</v>
      </c>
      <c r="J97" s="24">
        <f t="shared" si="24"/>
        <v>1533258.9765000001</v>
      </c>
      <c r="K97" s="23">
        <f t="shared" si="24"/>
        <v>0</v>
      </c>
      <c r="L97" s="24">
        <f t="shared" si="24"/>
        <v>0</v>
      </c>
      <c r="M97" s="37">
        <f t="shared" si="19"/>
        <v>3095</v>
      </c>
      <c r="N97" s="38">
        <f t="shared" si="19"/>
        <v>1533258.9765000001</v>
      </c>
      <c r="O97" s="37">
        <f t="shared" si="20"/>
        <v>3095</v>
      </c>
      <c r="P97" s="38">
        <f t="shared" si="20"/>
        <v>1533258.9765000001</v>
      </c>
      <c r="Q97" s="23">
        <f t="shared" si="25"/>
        <v>0</v>
      </c>
      <c r="R97" s="24">
        <f t="shared" si="25"/>
        <v>0</v>
      </c>
      <c r="S97" s="23">
        <f t="shared" si="25"/>
        <v>0</v>
      </c>
      <c r="T97" s="24">
        <f t="shared" si="25"/>
        <v>0</v>
      </c>
      <c r="U97" s="39">
        <f t="shared" si="21"/>
        <v>0</v>
      </c>
      <c r="V97" s="40">
        <f t="shared" si="21"/>
        <v>0</v>
      </c>
      <c r="W97" s="23">
        <f t="shared" si="26"/>
        <v>0</v>
      </c>
      <c r="X97" s="24">
        <f t="shared" si="26"/>
        <v>0</v>
      </c>
      <c r="Y97" s="23">
        <f t="shared" si="26"/>
        <v>0</v>
      </c>
      <c r="Z97" s="24">
        <f t="shared" si="26"/>
        <v>0</v>
      </c>
      <c r="AA97" s="37">
        <f t="shared" si="22"/>
        <v>0</v>
      </c>
      <c r="AB97" s="38">
        <f t="shared" si="22"/>
        <v>0</v>
      </c>
      <c r="AC97" s="40">
        <f t="shared" si="23"/>
        <v>1533258.9765000001</v>
      </c>
    </row>
    <row r="98" spans="1:29">
      <c r="A98" s="41">
        <v>20</v>
      </c>
      <c r="B98" s="42" t="s">
        <v>87</v>
      </c>
      <c r="C98" s="23">
        <f t="shared" si="27"/>
        <v>0</v>
      </c>
      <c r="D98" s="22">
        <f t="shared" si="27"/>
        <v>0</v>
      </c>
      <c r="E98" s="23">
        <f t="shared" si="27"/>
        <v>0</v>
      </c>
      <c r="F98" s="24">
        <f t="shared" si="27"/>
        <v>0</v>
      </c>
      <c r="G98" s="37">
        <f t="shared" si="18"/>
        <v>0</v>
      </c>
      <c r="H98" s="38">
        <f t="shared" si="18"/>
        <v>0</v>
      </c>
      <c r="I98" s="23">
        <f t="shared" si="24"/>
        <v>229</v>
      </c>
      <c r="J98" s="24">
        <f t="shared" si="24"/>
        <v>66442.765320000006</v>
      </c>
      <c r="K98" s="23">
        <f t="shared" si="24"/>
        <v>0</v>
      </c>
      <c r="L98" s="24">
        <f t="shared" si="24"/>
        <v>0</v>
      </c>
      <c r="M98" s="37">
        <f t="shared" si="19"/>
        <v>229</v>
      </c>
      <c r="N98" s="38">
        <f t="shared" si="19"/>
        <v>66442.765320000006</v>
      </c>
      <c r="O98" s="37">
        <f t="shared" si="20"/>
        <v>229</v>
      </c>
      <c r="P98" s="38">
        <f t="shared" si="20"/>
        <v>66442.765320000006</v>
      </c>
      <c r="Q98" s="23">
        <f t="shared" si="25"/>
        <v>0</v>
      </c>
      <c r="R98" s="24">
        <f t="shared" si="25"/>
        <v>0</v>
      </c>
      <c r="S98" s="23">
        <f t="shared" si="25"/>
        <v>0</v>
      </c>
      <c r="T98" s="24">
        <f t="shared" si="25"/>
        <v>0</v>
      </c>
      <c r="U98" s="39">
        <f t="shared" si="21"/>
        <v>0</v>
      </c>
      <c r="V98" s="40">
        <f t="shared" si="21"/>
        <v>0</v>
      </c>
      <c r="W98" s="23">
        <f t="shared" si="26"/>
        <v>0</v>
      </c>
      <c r="X98" s="24">
        <f t="shared" si="26"/>
        <v>0</v>
      </c>
      <c r="Y98" s="23">
        <f t="shared" si="26"/>
        <v>0</v>
      </c>
      <c r="Z98" s="24">
        <f t="shared" si="26"/>
        <v>0</v>
      </c>
      <c r="AA98" s="37">
        <f t="shared" si="22"/>
        <v>0</v>
      </c>
      <c r="AB98" s="38">
        <f t="shared" si="22"/>
        <v>0</v>
      </c>
      <c r="AC98" s="40">
        <f t="shared" si="23"/>
        <v>66442.765320000006</v>
      </c>
    </row>
    <row r="99" spans="1:29">
      <c r="A99" s="41">
        <v>21</v>
      </c>
      <c r="B99" s="42" t="s">
        <v>88</v>
      </c>
      <c r="C99" s="23">
        <f t="shared" si="27"/>
        <v>0</v>
      </c>
      <c r="D99" s="22">
        <f t="shared" si="27"/>
        <v>0</v>
      </c>
      <c r="E99" s="23">
        <f t="shared" si="27"/>
        <v>0</v>
      </c>
      <c r="F99" s="24">
        <f t="shared" si="27"/>
        <v>0</v>
      </c>
      <c r="G99" s="37">
        <f t="shared" si="18"/>
        <v>0</v>
      </c>
      <c r="H99" s="38">
        <f t="shared" si="18"/>
        <v>0</v>
      </c>
      <c r="I99" s="23">
        <f t="shared" si="24"/>
        <v>255</v>
      </c>
      <c r="J99" s="24">
        <f t="shared" si="24"/>
        <v>59025.7935</v>
      </c>
      <c r="K99" s="23">
        <f t="shared" si="24"/>
        <v>0</v>
      </c>
      <c r="L99" s="24">
        <f t="shared" si="24"/>
        <v>0</v>
      </c>
      <c r="M99" s="37">
        <f t="shared" si="19"/>
        <v>255</v>
      </c>
      <c r="N99" s="38">
        <f t="shared" si="19"/>
        <v>59025.7935</v>
      </c>
      <c r="O99" s="37">
        <f t="shared" si="20"/>
        <v>255</v>
      </c>
      <c r="P99" s="38">
        <f t="shared" si="20"/>
        <v>59025.7935</v>
      </c>
      <c r="Q99" s="23">
        <f t="shared" si="25"/>
        <v>0</v>
      </c>
      <c r="R99" s="24">
        <f t="shared" si="25"/>
        <v>0</v>
      </c>
      <c r="S99" s="23">
        <f t="shared" si="25"/>
        <v>0</v>
      </c>
      <c r="T99" s="24">
        <f t="shared" si="25"/>
        <v>0</v>
      </c>
      <c r="U99" s="39">
        <f t="shared" si="21"/>
        <v>0</v>
      </c>
      <c r="V99" s="40">
        <f t="shared" si="21"/>
        <v>0</v>
      </c>
      <c r="W99" s="23">
        <f t="shared" si="26"/>
        <v>0</v>
      </c>
      <c r="X99" s="24">
        <f t="shared" si="26"/>
        <v>0</v>
      </c>
      <c r="Y99" s="23">
        <f t="shared" si="26"/>
        <v>0</v>
      </c>
      <c r="Z99" s="24">
        <f t="shared" si="26"/>
        <v>0</v>
      </c>
      <c r="AA99" s="37">
        <f t="shared" si="22"/>
        <v>0</v>
      </c>
      <c r="AB99" s="38">
        <f t="shared" si="22"/>
        <v>0</v>
      </c>
      <c r="AC99" s="40">
        <f t="shared" si="23"/>
        <v>59025.7935</v>
      </c>
    </row>
    <row r="100" spans="1:29">
      <c r="A100" s="41">
        <v>22</v>
      </c>
      <c r="B100" s="42" t="s">
        <v>89</v>
      </c>
      <c r="C100" s="23">
        <f t="shared" si="27"/>
        <v>0</v>
      </c>
      <c r="D100" s="22">
        <f t="shared" si="27"/>
        <v>0</v>
      </c>
      <c r="E100" s="23">
        <f t="shared" si="27"/>
        <v>0</v>
      </c>
      <c r="F100" s="24">
        <f t="shared" si="27"/>
        <v>0</v>
      </c>
      <c r="G100" s="37">
        <f t="shared" si="18"/>
        <v>0</v>
      </c>
      <c r="H100" s="38">
        <f t="shared" si="18"/>
        <v>0</v>
      </c>
      <c r="I100" s="23">
        <f t="shared" si="24"/>
        <v>0</v>
      </c>
      <c r="J100" s="24">
        <f t="shared" si="24"/>
        <v>0</v>
      </c>
      <c r="K100" s="23">
        <f t="shared" si="24"/>
        <v>0</v>
      </c>
      <c r="L100" s="24">
        <f t="shared" si="24"/>
        <v>0</v>
      </c>
      <c r="M100" s="37">
        <f t="shared" si="19"/>
        <v>0</v>
      </c>
      <c r="N100" s="38">
        <f t="shared" si="19"/>
        <v>0</v>
      </c>
      <c r="O100" s="37">
        <f t="shared" si="20"/>
        <v>0</v>
      </c>
      <c r="P100" s="38">
        <f t="shared" si="20"/>
        <v>0</v>
      </c>
      <c r="Q100" s="23">
        <f t="shared" si="25"/>
        <v>0</v>
      </c>
      <c r="R100" s="24">
        <f t="shared" si="25"/>
        <v>0</v>
      </c>
      <c r="S100" s="23">
        <f t="shared" si="25"/>
        <v>0</v>
      </c>
      <c r="T100" s="24">
        <f t="shared" si="25"/>
        <v>0</v>
      </c>
      <c r="U100" s="39">
        <f t="shared" si="21"/>
        <v>0</v>
      </c>
      <c r="V100" s="40">
        <f t="shared" si="21"/>
        <v>0</v>
      </c>
      <c r="W100" s="23">
        <f t="shared" si="26"/>
        <v>0</v>
      </c>
      <c r="X100" s="24">
        <f t="shared" si="26"/>
        <v>0</v>
      </c>
      <c r="Y100" s="23">
        <f t="shared" si="26"/>
        <v>0</v>
      </c>
      <c r="Z100" s="24">
        <f t="shared" si="26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7"/>
        <v>0</v>
      </c>
      <c r="D101" s="22">
        <f t="shared" si="27"/>
        <v>0</v>
      </c>
      <c r="E101" s="23">
        <f t="shared" si="27"/>
        <v>0</v>
      </c>
      <c r="F101" s="24">
        <f t="shared" si="27"/>
        <v>0</v>
      </c>
      <c r="G101" s="37">
        <f t="shared" si="18"/>
        <v>0</v>
      </c>
      <c r="H101" s="38">
        <f t="shared" si="18"/>
        <v>0</v>
      </c>
      <c r="I101" s="23">
        <f t="shared" si="24"/>
        <v>0</v>
      </c>
      <c r="J101" s="24">
        <f t="shared" si="24"/>
        <v>0</v>
      </c>
      <c r="K101" s="23">
        <f t="shared" si="24"/>
        <v>0</v>
      </c>
      <c r="L101" s="24">
        <f t="shared" si="24"/>
        <v>0</v>
      </c>
      <c r="M101" s="37">
        <f t="shared" si="19"/>
        <v>0</v>
      </c>
      <c r="N101" s="38">
        <f t="shared" si="19"/>
        <v>0</v>
      </c>
      <c r="O101" s="37">
        <f t="shared" si="20"/>
        <v>0</v>
      </c>
      <c r="P101" s="38">
        <f t="shared" si="20"/>
        <v>0</v>
      </c>
      <c r="Q101" s="23">
        <f t="shared" si="25"/>
        <v>0</v>
      </c>
      <c r="R101" s="24">
        <f t="shared" si="25"/>
        <v>0</v>
      </c>
      <c r="S101" s="23">
        <f t="shared" si="25"/>
        <v>0</v>
      </c>
      <c r="T101" s="24">
        <f t="shared" si="25"/>
        <v>0</v>
      </c>
      <c r="U101" s="39">
        <f t="shared" si="21"/>
        <v>0</v>
      </c>
      <c r="V101" s="40">
        <f t="shared" si="21"/>
        <v>0</v>
      </c>
      <c r="W101" s="23">
        <f t="shared" si="26"/>
        <v>0</v>
      </c>
      <c r="X101" s="24">
        <f t="shared" si="26"/>
        <v>0</v>
      </c>
      <c r="Y101" s="23">
        <f t="shared" si="26"/>
        <v>0</v>
      </c>
      <c r="Z101" s="24">
        <f t="shared" si="26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7"/>
        <v>0</v>
      </c>
      <c r="D102" s="22">
        <f t="shared" si="27"/>
        <v>0</v>
      </c>
      <c r="E102" s="23">
        <f t="shared" si="27"/>
        <v>0</v>
      </c>
      <c r="F102" s="24">
        <f t="shared" si="27"/>
        <v>0</v>
      </c>
      <c r="G102" s="37">
        <f t="shared" si="18"/>
        <v>0</v>
      </c>
      <c r="H102" s="38">
        <f t="shared" si="18"/>
        <v>0</v>
      </c>
      <c r="I102" s="23">
        <f t="shared" si="24"/>
        <v>0</v>
      </c>
      <c r="J102" s="24">
        <f t="shared" si="24"/>
        <v>0</v>
      </c>
      <c r="K102" s="23">
        <f t="shared" si="24"/>
        <v>0</v>
      </c>
      <c r="L102" s="24">
        <f t="shared" si="24"/>
        <v>0</v>
      </c>
      <c r="M102" s="37">
        <f t="shared" si="19"/>
        <v>0</v>
      </c>
      <c r="N102" s="38">
        <f t="shared" si="19"/>
        <v>0</v>
      </c>
      <c r="O102" s="37">
        <f t="shared" si="20"/>
        <v>0</v>
      </c>
      <c r="P102" s="38">
        <f t="shared" si="20"/>
        <v>0</v>
      </c>
      <c r="Q102" s="23">
        <f t="shared" si="25"/>
        <v>0</v>
      </c>
      <c r="R102" s="24">
        <f t="shared" si="25"/>
        <v>0</v>
      </c>
      <c r="S102" s="23">
        <f t="shared" si="25"/>
        <v>0</v>
      </c>
      <c r="T102" s="24">
        <f t="shared" si="25"/>
        <v>0</v>
      </c>
      <c r="U102" s="39">
        <f t="shared" si="21"/>
        <v>0</v>
      </c>
      <c r="V102" s="40">
        <f t="shared" si="21"/>
        <v>0</v>
      </c>
      <c r="W102" s="23">
        <f t="shared" si="26"/>
        <v>0</v>
      </c>
      <c r="X102" s="24">
        <f t="shared" si="26"/>
        <v>0</v>
      </c>
      <c r="Y102" s="23">
        <f t="shared" si="26"/>
        <v>0</v>
      </c>
      <c r="Z102" s="24">
        <f t="shared" si="26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0</v>
      </c>
      <c r="F103" s="38">
        <f t="shared" si="28"/>
        <v>0</v>
      </c>
      <c r="G103" s="37">
        <f t="shared" si="28"/>
        <v>0</v>
      </c>
      <c r="H103" s="38">
        <f t="shared" si="28"/>
        <v>0</v>
      </c>
      <c r="I103" s="37">
        <f t="shared" si="28"/>
        <v>3844</v>
      </c>
      <c r="J103" s="38">
        <f t="shared" si="28"/>
        <v>1752311.0716200001</v>
      </c>
      <c r="K103" s="37">
        <f t="shared" si="28"/>
        <v>0</v>
      </c>
      <c r="L103" s="38">
        <f t="shared" si="28"/>
        <v>0</v>
      </c>
      <c r="M103" s="37">
        <f t="shared" si="28"/>
        <v>3844</v>
      </c>
      <c r="N103" s="38">
        <f t="shared" si="28"/>
        <v>1752311.0716200001</v>
      </c>
      <c r="O103" s="37">
        <f t="shared" si="28"/>
        <v>3844</v>
      </c>
      <c r="P103" s="38">
        <f t="shared" si="28"/>
        <v>1752311.0716200001</v>
      </c>
      <c r="Q103" s="39">
        <f t="shared" si="28"/>
        <v>0</v>
      </c>
      <c r="R103" s="40">
        <f t="shared" si="28"/>
        <v>0</v>
      </c>
      <c r="S103" s="39">
        <f t="shared" si="28"/>
        <v>0</v>
      </c>
      <c r="T103" s="40">
        <f t="shared" si="28"/>
        <v>0</v>
      </c>
      <c r="U103" s="39">
        <f t="shared" si="28"/>
        <v>0</v>
      </c>
      <c r="V103" s="40">
        <f t="shared" si="28"/>
        <v>0</v>
      </c>
      <c r="W103" s="37">
        <f t="shared" si="28"/>
        <v>0</v>
      </c>
      <c r="X103" s="38">
        <f t="shared" si="28"/>
        <v>0</v>
      </c>
      <c r="Y103" s="37">
        <f t="shared" si="28"/>
        <v>0</v>
      </c>
      <c r="Z103" s="38">
        <f t="shared" si="28"/>
        <v>0</v>
      </c>
      <c r="AA103" s="37">
        <f t="shared" si="28"/>
        <v>0</v>
      </c>
      <c r="AB103" s="38">
        <f t="shared" si="28"/>
        <v>0</v>
      </c>
      <c r="AC103" s="40">
        <f t="shared" si="28"/>
        <v>1752311.0716200001</v>
      </c>
    </row>
  </sheetData>
  <mergeCells count="93">
    <mergeCell ref="AC75:AC77"/>
    <mergeCell ref="C76:H76"/>
    <mergeCell ref="I76:N76"/>
    <mergeCell ref="O76:P77"/>
    <mergeCell ref="C77:C78"/>
    <mergeCell ref="D77:D78"/>
    <mergeCell ref="E77:E78"/>
    <mergeCell ref="F77:F78"/>
    <mergeCell ref="G77:H77"/>
    <mergeCell ref="I77:I78"/>
    <mergeCell ref="AA77:AB77"/>
    <mergeCell ref="L77:L78"/>
    <mergeCell ref="M77:N77"/>
    <mergeCell ref="Q77:Q78"/>
    <mergeCell ref="R77:R78"/>
    <mergeCell ref="S77:S78"/>
    <mergeCell ref="Q75:V76"/>
    <mergeCell ref="W75:AB76"/>
    <mergeCell ref="J77:J78"/>
    <mergeCell ref="K77:K78"/>
    <mergeCell ref="T42:T43"/>
    <mergeCell ref="U42:V42"/>
    <mergeCell ref="W42:W43"/>
    <mergeCell ref="X42:X43"/>
    <mergeCell ref="Y42:Y43"/>
    <mergeCell ref="Z42:Z43"/>
    <mergeCell ref="T77:T78"/>
    <mergeCell ref="U77:V77"/>
    <mergeCell ref="W77:W78"/>
    <mergeCell ref="X77:X78"/>
    <mergeCell ref="Y77:Y78"/>
    <mergeCell ref="Z77:Z78"/>
    <mergeCell ref="A72:E72"/>
    <mergeCell ref="G72:I72"/>
    <mergeCell ref="A75:A78"/>
    <mergeCell ref="B75:B78"/>
    <mergeCell ref="C75:P75"/>
    <mergeCell ref="A40:A43"/>
    <mergeCell ref="B40:B43"/>
    <mergeCell ref="C40:P40"/>
    <mergeCell ref="Q40:V41"/>
    <mergeCell ref="W40:AB41"/>
    <mergeCell ref="S42:S43"/>
    <mergeCell ref="D42:D43"/>
    <mergeCell ref="E42:E43"/>
    <mergeCell ref="F42:F43"/>
    <mergeCell ref="G42:H42"/>
    <mergeCell ref="I42:I43"/>
    <mergeCell ref="J42:J43"/>
    <mergeCell ref="K42:K43"/>
    <mergeCell ref="L42:L43"/>
    <mergeCell ref="M42:N42"/>
    <mergeCell ref="Q42:Q43"/>
    <mergeCell ref="AC40:AC42"/>
    <mergeCell ref="C41:H41"/>
    <mergeCell ref="I41:N41"/>
    <mergeCell ref="O41:P42"/>
    <mergeCell ref="C42:C43"/>
    <mergeCell ref="R42:R43"/>
    <mergeCell ref="AA42:AB42"/>
    <mergeCell ref="AC5:AC7"/>
    <mergeCell ref="Q5:V6"/>
    <mergeCell ref="A37:E37"/>
    <mergeCell ref="G37:I37"/>
    <mergeCell ref="M7:N7"/>
    <mergeCell ref="Q7:Q8"/>
    <mergeCell ref="R7:R8"/>
    <mergeCell ref="W7:W8"/>
    <mergeCell ref="X7:X8"/>
    <mergeCell ref="Y7:Y8"/>
    <mergeCell ref="Z7:Z8"/>
    <mergeCell ref="AA7:AB7"/>
    <mergeCell ref="G7:H7"/>
    <mergeCell ref="S7:S8"/>
    <mergeCell ref="T7:T8"/>
    <mergeCell ref="U7:V7"/>
    <mergeCell ref="W5:AB6"/>
    <mergeCell ref="A2:E2"/>
    <mergeCell ref="G2:I2"/>
    <mergeCell ref="A5:A8"/>
    <mergeCell ref="B5:B8"/>
    <mergeCell ref="C5:P5"/>
    <mergeCell ref="I7:I8"/>
    <mergeCell ref="J7:J8"/>
    <mergeCell ref="K7:K8"/>
    <mergeCell ref="L7:L8"/>
    <mergeCell ref="C6:H6"/>
    <mergeCell ref="I6:N6"/>
    <mergeCell ref="O6:P7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AC103"/>
  <sheetViews>
    <sheetView zoomScale="55" zoomScaleNormal="55" workbookViewId="0">
      <selection activeCell="W97" sqref="W97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4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3.42578125" style="15" customWidth="1"/>
    <col min="15" max="15" width="11.140625" style="12" customWidth="1"/>
    <col min="16" max="16" width="16" style="15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1.140625" style="15" customWidth="1"/>
    <col min="25" max="25" width="11.140625" style="12" customWidth="1"/>
    <col min="26" max="26" width="11.140625" style="15" customWidth="1"/>
    <col min="27" max="27" width="11.140625" style="12" customWidth="1"/>
    <col min="28" max="28" width="11.140625" style="15" customWidth="1"/>
    <col min="29" max="29" width="13.4257812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150024</v>
      </c>
      <c r="G2" s="131" t="str">
        <f>VLOOKUP(F2,Списки!$A$1:$B$68,2,0)</f>
        <v>ГБУЗ "Родильный дом №2"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60"/>
      <c r="B3" s="60"/>
      <c r="C3" s="60"/>
      <c r="D3" s="60"/>
      <c r="E3" s="60"/>
      <c r="F3" s="28"/>
      <c r="G3" s="60"/>
      <c r="H3" s="60"/>
      <c r="I3" s="60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0.91800000000000004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61" t="s">
        <v>105</v>
      </c>
      <c r="H8" s="62" t="s">
        <v>98</v>
      </c>
      <c r="I8" s="115"/>
      <c r="J8" s="116"/>
      <c r="K8" s="115"/>
      <c r="L8" s="116"/>
      <c r="M8" s="61" t="s">
        <v>105</v>
      </c>
      <c r="N8" s="62" t="s">
        <v>98</v>
      </c>
      <c r="O8" s="61" t="s">
        <v>105</v>
      </c>
      <c r="P8" s="62" t="s">
        <v>98</v>
      </c>
      <c r="Q8" s="121"/>
      <c r="R8" s="123"/>
      <c r="S8" s="121"/>
      <c r="T8" s="123"/>
      <c r="U8" s="64" t="s">
        <v>105</v>
      </c>
      <c r="V8" s="63" t="s">
        <v>98</v>
      </c>
      <c r="W8" s="115"/>
      <c r="X8" s="116"/>
      <c r="Y8" s="115"/>
      <c r="Z8" s="116"/>
      <c r="AA8" s="61" t="s">
        <v>105</v>
      </c>
      <c r="AB8" s="62" t="s">
        <v>98</v>
      </c>
      <c r="AC8" s="63" t="s">
        <v>98</v>
      </c>
    </row>
    <row r="9" spans="1:29">
      <c r="A9" s="41">
        <v>1</v>
      </c>
      <c r="B9" s="42" t="s">
        <v>68</v>
      </c>
      <c r="C9" s="21"/>
      <c r="D9" s="22">
        <f>C9*Тарифы!B4*$C$4</f>
        <v>0</v>
      </c>
      <c r="E9" s="23"/>
      <c r="F9" s="24">
        <f>E9*Тарифы!C4*$C$4</f>
        <v>0</v>
      </c>
      <c r="G9" s="37">
        <f>C9+E9</f>
        <v>0</v>
      </c>
      <c r="H9" s="38">
        <f>D9+F9</f>
        <v>0</v>
      </c>
      <c r="I9" s="23"/>
      <c r="J9" s="24">
        <f>I9*Тарифы!D4*$C$4</f>
        <v>0</v>
      </c>
      <c r="K9" s="23"/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/>
      <c r="R9" s="24">
        <f>Q9*Тарифы!F4*$C$4</f>
        <v>0</v>
      </c>
      <c r="S9" s="23"/>
      <c r="T9" s="24">
        <f>S9*Тарифы!G4*$C$4</f>
        <v>0</v>
      </c>
      <c r="U9" s="39">
        <f>Q9+S9</f>
        <v>0</v>
      </c>
      <c r="V9" s="40">
        <f>R9+T9</f>
        <v>0</v>
      </c>
      <c r="W9" s="23"/>
      <c r="X9" s="24">
        <f>W9*Тарифы!H4*$C$4</f>
        <v>0</v>
      </c>
      <c r="Y9" s="23"/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/>
      <c r="D10" s="22">
        <f>C10*Тарифы!B5*$C$4</f>
        <v>0</v>
      </c>
      <c r="E10" s="23"/>
      <c r="F10" s="24">
        <f>E10*Тарифы!C5*$C$4</f>
        <v>0</v>
      </c>
      <c r="G10" s="37">
        <f t="shared" ref="G10:H32" si="0">C10+E10</f>
        <v>0</v>
      </c>
      <c r="H10" s="38">
        <f t="shared" si="0"/>
        <v>0</v>
      </c>
      <c r="I10" s="23"/>
      <c r="J10" s="24">
        <f>I10*Тарифы!D5*$C$4</f>
        <v>0</v>
      </c>
      <c r="K10" s="23"/>
      <c r="L10" s="24">
        <f>K10*Тарифы!E5*$C$4</f>
        <v>0</v>
      </c>
      <c r="M10" s="37">
        <f t="shared" ref="M10:N32" si="1">I10+K10</f>
        <v>0</v>
      </c>
      <c r="N10" s="38">
        <f t="shared" si="1"/>
        <v>0</v>
      </c>
      <c r="O10" s="37">
        <f t="shared" ref="O10:P32" si="2">G10+M10</f>
        <v>0</v>
      </c>
      <c r="P10" s="38">
        <f t="shared" si="2"/>
        <v>0</v>
      </c>
      <c r="Q10" s="23"/>
      <c r="R10" s="24">
        <f>Q10*Тарифы!F5*$C$4</f>
        <v>0</v>
      </c>
      <c r="S10" s="23"/>
      <c r="T10" s="24">
        <f>S10*Тарифы!G5*$C$4</f>
        <v>0</v>
      </c>
      <c r="U10" s="39">
        <f t="shared" ref="U10:V32" si="3">Q10+S10</f>
        <v>0</v>
      </c>
      <c r="V10" s="40">
        <f t="shared" si="3"/>
        <v>0</v>
      </c>
      <c r="W10" s="23"/>
      <c r="X10" s="24">
        <f>W10*Тарифы!H5*$C$4</f>
        <v>0</v>
      </c>
      <c r="Y10" s="23"/>
      <c r="Z10" s="24">
        <f>Y10*Тарифы!I5*$C$4</f>
        <v>0</v>
      </c>
      <c r="AA10" s="37">
        <f t="shared" ref="AA10:AB32" si="4">W10+Y10</f>
        <v>0</v>
      </c>
      <c r="AB10" s="38">
        <f t="shared" si="4"/>
        <v>0</v>
      </c>
      <c r="AC10" s="40">
        <f t="shared" ref="AC10:AC32" si="5">P10+V10+AB10</f>
        <v>0</v>
      </c>
    </row>
    <row r="11" spans="1:29">
      <c r="A11" s="41">
        <v>3</v>
      </c>
      <c r="B11" s="42" t="s">
        <v>70</v>
      </c>
      <c r="C11" s="21"/>
      <c r="D11" s="22">
        <f>C11*Тарифы!B6*$C$4</f>
        <v>0</v>
      </c>
      <c r="E11" s="23"/>
      <c r="F11" s="24">
        <f>E11*Тарифы!C6*$C$4</f>
        <v>0</v>
      </c>
      <c r="G11" s="37">
        <f t="shared" si="0"/>
        <v>0</v>
      </c>
      <c r="H11" s="38">
        <f t="shared" si="0"/>
        <v>0</v>
      </c>
      <c r="I11" s="23">
        <v>368</v>
      </c>
      <c r="J11" s="24">
        <f>I11*Тарифы!D6*$C$4</f>
        <v>129957.51456000001</v>
      </c>
      <c r="K11" s="23"/>
      <c r="L11" s="24">
        <f>K11*Тарифы!E6*$C$4</f>
        <v>0</v>
      </c>
      <c r="M11" s="37">
        <f t="shared" si="1"/>
        <v>368</v>
      </c>
      <c r="N11" s="38">
        <f t="shared" si="1"/>
        <v>129957.51456000001</v>
      </c>
      <c r="O11" s="37">
        <f t="shared" si="2"/>
        <v>368</v>
      </c>
      <c r="P11" s="38">
        <f t="shared" si="2"/>
        <v>129957.51456000001</v>
      </c>
      <c r="Q11" s="23"/>
      <c r="R11" s="24">
        <f>Q11*Тарифы!F6*$C$4</f>
        <v>0</v>
      </c>
      <c r="S11" s="23"/>
      <c r="T11" s="24">
        <f>S11*Тарифы!G6*$C$4</f>
        <v>0</v>
      </c>
      <c r="U11" s="39">
        <f t="shared" si="3"/>
        <v>0</v>
      </c>
      <c r="V11" s="40">
        <f t="shared" si="3"/>
        <v>0</v>
      </c>
      <c r="W11" s="23"/>
      <c r="X11" s="24">
        <f>W11*Тарифы!H6*$C$4</f>
        <v>0</v>
      </c>
      <c r="Y11" s="23"/>
      <c r="Z11" s="24">
        <f>Y11*Тарифы!I6*$C$4</f>
        <v>0</v>
      </c>
      <c r="AA11" s="37">
        <f t="shared" si="4"/>
        <v>0</v>
      </c>
      <c r="AB11" s="38">
        <f t="shared" si="4"/>
        <v>0</v>
      </c>
      <c r="AC11" s="40">
        <f t="shared" si="5"/>
        <v>129957.51456000001</v>
      </c>
    </row>
    <row r="12" spans="1:29">
      <c r="A12" s="41">
        <v>4</v>
      </c>
      <c r="B12" s="42" t="s">
        <v>71</v>
      </c>
      <c r="C12" s="21"/>
      <c r="D12" s="22">
        <f>C12*Тарифы!B7*$C$4</f>
        <v>0</v>
      </c>
      <c r="E12" s="23"/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/>
      <c r="J12" s="24">
        <f>I12*Тарифы!D7*$C$4</f>
        <v>0</v>
      </c>
      <c r="K12" s="23"/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/>
      <c r="R12" s="24">
        <f>Q12*Тарифы!F7*$C$4</f>
        <v>0</v>
      </c>
      <c r="S12" s="23"/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/>
      <c r="X12" s="24">
        <f>W12*Тарифы!H7*$C$4</f>
        <v>0</v>
      </c>
      <c r="Y12" s="23"/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/>
      <c r="D13" s="22">
        <f>C13*Тарифы!B8*$C$4</f>
        <v>0</v>
      </c>
      <c r="E13" s="23"/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/>
      <c r="J13" s="24">
        <f>I13*Тарифы!D8*$C$4</f>
        <v>0</v>
      </c>
      <c r="K13" s="23"/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/>
      <c r="R13" s="24">
        <f>Q13*Тарифы!F8*$C$4</f>
        <v>0</v>
      </c>
      <c r="S13" s="23"/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/>
      <c r="X13" s="24">
        <f>W13*Тарифы!H8*$C$4</f>
        <v>0</v>
      </c>
      <c r="Y13" s="23"/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/>
      <c r="D14" s="22">
        <f>C14*Тарифы!B9*$C$4</f>
        <v>0</v>
      </c>
      <c r="E14" s="23"/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/>
      <c r="J14" s="24">
        <f>I14*Тарифы!D9*$C$4</f>
        <v>0</v>
      </c>
      <c r="K14" s="23"/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/>
      <c r="R14" s="24">
        <f>Q14*Тарифы!F9*$C$4</f>
        <v>0</v>
      </c>
      <c r="S14" s="23"/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/>
      <c r="X14" s="24">
        <f>W14*Тарифы!H9*$C$4</f>
        <v>0</v>
      </c>
      <c r="Y14" s="23"/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/>
      <c r="D15" s="22">
        <f>C15*Тарифы!B10*$C$4</f>
        <v>0</v>
      </c>
      <c r="E15" s="23"/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/>
      <c r="J15" s="24">
        <f>I15*Тарифы!D10*$C$4</f>
        <v>0</v>
      </c>
      <c r="K15" s="23"/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/>
      <c r="R15" s="24">
        <f>Q15*Тарифы!F10*$C$4</f>
        <v>0</v>
      </c>
      <c r="S15" s="23"/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/>
      <c r="X15" s="24">
        <f>W15*Тарифы!H10*$C$4</f>
        <v>0</v>
      </c>
      <c r="Y15" s="23"/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/>
      <c r="D16" s="22">
        <f>C16*Тарифы!B11*$C$4</f>
        <v>0</v>
      </c>
      <c r="E16" s="23"/>
      <c r="F16" s="24">
        <f>E16*Тарифы!C11*$C$4</f>
        <v>0</v>
      </c>
      <c r="G16" s="37">
        <f t="shared" si="0"/>
        <v>0</v>
      </c>
      <c r="H16" s="38">
        <f t="shared" si="0"/>
        <v>0</v>
      </c>
      <c r="I16" s="23"/>
      <c r="J16" s="24">
        <f>I16*Тарифы!D11*$C$4</f>
        <v>0</v>
      </c>
      <c r="K16" s="23"/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0</v>
      </c>
      <c r="P16" s="38">
        <f t="shared" si="2"/>
        <v>0</v>
      </c>
      <c r="Q16" s="23"/>
      <c r="R16" s="24">
        <f>Q16*Тарифы!F11*$C$4</f>
        <v>0</v>
      </c>
      <c r="S16" s="23"/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/>
      <c r="X16" s="24">
        <f>W16*Тарифы!H11*$C$4</f>
        <v>0</v>
      </c>
      <c r="Y16" s="23"/>
      <c r="Z16" s="24">
        <f>Y16*Тарифы!I11*$C$4</f>
        <v>0</v>
      </c>
      <c r="AA16" s="37">
        <f t="shared" si="4"/>
        <v>0</v>
      </c>
      <c r="AB16" s="38">
        <f t="shared" si="4"/>
        <v>0</v>
      </c>
      <c r="AC16" s="40">
        <f t="shared" si="5"/>
        <v>0</v>
      </c>
    </row>
    <row r="17" spans="1:29">
      <c r="A17" s="41">
        <v>9</v>
      </c>
      <c r="B17" s="42" t="s">
        <v>76</v>
      </c>
      <c r="C17" s="21"/>
      <c r="D17" s="22">
        <f>C17*Тарифы!B12*$C$4</f>
        <v>0</v>
      </c>
      <c r="E17" s="23"/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/>
      <c r="J17" s="24">
        <f>I17*Тарифы!D12*$C$4</f>
        <v>0</v>
      </c>
      <c r="K17" s="23"/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/>
      <c r="R17" s="24">
        <f>Q17*Тарифы!F12*$C$4</f>
        <v>0</v>
      </c>
      <c r="S17" s="23"/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/>
      <c r="X17" s="24">
        <f>W17*Тарифы!H12*$C$4</f>
        <v>0</v>
      </c>
      <c r="Y17" s="23"/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/>
      <c r="D18" s="22">
        <f>C18*Тарифы!B13*$C$4</f>
        <v>0</v>
      </c>
      <c r="E18" s="23"/>
      <c r="F18" s="24">
        <f>E18*Тарифы!C13*$C$4</f>
        <v>0</v>
      </c>
      <c r="G18" s="37">
        <f t="shared" si="0"/>
        <v>0</v>
      </c>
      <c r="H18" s="38">
        <f t="shared" si="0"/>
        <v>0</v>
      </c>
      <c r="I18" s="23"/>
      <c r="J18" s="24">
        <f>I18*Тарифы!D13*$C$4</f>
        <v>0</v>
      </c>
      <c r="K18" s="23"/>
      <c r="L18" s="24">
        <f>K18*Тарифы!E13*$C$4</f>
        <v>0</v>
      </c>
      <c r="M18" s="37">
        <f t="shared" si="1"/>
        <v>0</v>
      </c>
      <c r="N18" s="38">
        <f t="shared" si="1"/>
        <v>0</v>
      </c>
      <c r="O18" s="37">
        <f t="shared" si="2"/>
        <v>0</v>
      </c>
      <c r="P18" s="38">
        <f t="shared" si="2"/>
        <v>0</v>
      </c>
      <c r="Q18" s="23"/>
      <c r="R18" s="24">
        <f>Q18*Тарифы!F13*$C$4</f>
        <v>0</v>
      </c>
      <c r="S18" s="23"/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/>
      <c r="X18" s="24">
        <f>W18*Тарифы!H13*$C$4</f>
        <v>0</v>
      </c>
      <c r="Y18" s="23"/>
      <c r="Z18" s="24">
        <f>Y18*Тарифы!I13*$C$4</f>
        <v>0</v>
      </c>
      <c r="AA18" s="37">
        <f t="shared" si="4"/>
        <v>0</v>
      </c>
      <c r="AB18" s="38">
        <f t="shared" si="4"/>
        <v>0</v>
      </c>
      <c r="AC18" s="40">
        <f t="shared" si="5"/>
        <v>0</v>
      </c>
    </row>
    <row r="19" spans="1:29">
      <c r="A19" s="41">
        <v>11</v>
      </c>
      <c r="B19" s="42" t="s">
        <v>78</v>
      </c>
      <c r="C19" s="21"/>
      <c r="D19" s="22">
        <f>C19*Тарифы!B14*$C$4</f>
        <v>0</v>
      </c>
      <c r="E19" s="23"/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/>
      <c r="J19" s="24">
        <f>I19*Тарифы!D14*$C$4</f>
        <v>0</v>
      </c>
      <c r="K19" s="23"/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/>
      <c r="R19" s="24">
        <f>Q19*Тарифы!F14*$C$4</f>
        <v>0</v>
      </c>
      <c r="S19" s="23"/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/>
      <c r="X19" s="24">
        <f>W19*Тарифы!H14*$C$4</f>
        <v>0</v>
      </c>
      <c r="Y19" s="23"/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/>
      <c r="D20" s="22">
        <f>C20*Тарифы!B15*$C$4</f>
        <v>0</v>
      </c>
      <c r="E20" s="23"/>
      <c r="F20" s="24">
        <f>E20*Тарифы!C15*$C$4</f>
        <v>0</v>
      </c>
      <c r="G20" s="37">
        <f t="shared" si="0"/>
        <v>0</v>
      </c>
      <c r="H20" s="38">
        <f t="shared" si="0"/>
        <v>0</v>
      </c>
      <c r="I20" s="23"/>
      <c r="J20" s="24">
        <f>I20*Тарифы!D15*$C$4</f>
        <v>0</v>
      </c>
      <c r="K20" s="23"/>
      <c r="L20" s="24">
        <f>K20*Тарифы!E15*$C$4</f>
        <v>0</v>
      </c>
      <c r="M20" s="37">
        <f t="shared" si="1"/>
        <v>0</v>
      </c>
      <c r="N20" s="38">
        <f t="shared" si="1"/>
        <v>0</v>
      </c>
      <c r="O20" s="37">
        <f t="shared" si="2"/>
        <v>0</v>
      </c>
      <c r="P20" s="38">
        <f t="shared" si="2"/>
        <v>0</v>
      </c>
      <c r="Q20" s="23"/>
      <c r="R20" s="24">
        <f>Q20*Тарифы!F15*$C$4</f>
        <v>0</v>
      </c>
      <c r="S20" s="23"/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/>
      <c r="X20" s="24">
        <f>W20*Тарифы!H15*$C$4</f>
        <v>0</v>
      </c>
      <c r="Y20" s="23"/>
      <c r="Z20" s="24">
        <f>Y20*Тарифы!I15*$C$4</f>
        <v>0</v>
      </c>
      <c r="AA20" s="37">
        <f t="shared" si="4"/>
        <v>0</v>
      </c>
      <c r="AB20" s="38">
        <f t="shared" si="4"/>
        <v>0</v>
      </c>
      <c r="AC20" s="40">
        <f t="shared" si="5"/>
        <v>0</v>
      </c>
    </row>
    <row r="21" spans="1:29">
      <c r="A21" s="41">
        <v>13</v>
      </c>
      <c r="B21" s="42" t="s">
        <v>80</v>
      </c>
      <c r="C21" s="21"/>
      <c r="D21" s="22">
        <f>C21*Тарифы!B16*$C$4</f>
        <v>0</v>
      </c>
      <c r="E21" s="23"/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/>
      <c r="J21" s="24">
        <f>I21*Тарифы!D16*$C$4</f>
        <v>0</v>
      </c>
      <c r="K21" s="23"/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/>
      <c r="R21" s="24">
        <f>Q21*Тарифы!F16*$C$4</f>
        <v>0</v>
      </c>
      <c r="S21" s="23"/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/>
      <c r="X21" s="24">
        <f>W21*Тарифы!H16*$C$4</f>
        <v>0</v>
      </c>
      <c r="Y21" s="23"/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/>
      <c r="D22" s="22">
        <f>C22*Тарифы!B17*$C$4</f>
        <v>0</v>
      </c>
      <c r="E22" s="23"/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/>
      <c r="J22" s="24">
        <f>I22*Тарифы!D17*$C$4</f>
        <v>0</v>
      </c>
      <c r="K22" s="23"/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/>
      <c r="R22" s="24">
        <f>Q22*Тарифы!F17*$C$4</f>
        <v>0</v>
      </c>
      <c r="S22" s="23"/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/>
      <c r="X22" s="24">
        <f>W22*Тарифы!H17*$C$4</f>
        <v>0</v>
      </c>
      <c r="Y22" s="23"/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/>
      <c r="D23" s="22">
        <f>C23*Тарифы!B18*$C$4</f>
        <v>0</v>
      </c>
      <c r="E23" s="23"/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/>
      <c r="J23" s="24">
        <f>I23*Тарифы!D18*$C$4</f>
        <v>0</v>
      </c>
      <c r="K23" s="23"/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/>
      <c r="R23" s="24">
        <f>Q23*Тарифы!F18*$C$4</f>
        <v>0</v>
      </c>
      <c r="S23" s="23"/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/>
      <c r="X23" s="24">
        <f>W23*Тарифы!H18*$C$4</f>
        <v>0</v>
      </c>
      <c r="Y23" s="23"/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/>
      <c r="D24" s="22">
        <f>C24*Тарифы!B19*$C$4</f>
        <v>0</v>
      </c>
      <c r="E24" s="23"/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/>
      <c r="J24" s="24">
        <f>I24*Тарифы!D19*$C$4</f>
        <v>0</v>
      </c>
      <c r="K24" s="23"/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/>
      <c r="R24" s="24">
        <f>Q24*Тарифы!F19*$C$4</f>
        <v>0</v>
      </c>
      <c r="S24" s="23"/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/>
      <c r="X24" s="24">
        <f>W24*Тарифы!H19*$C$4</f>
        <v>0</v>
      </c>
      <c r="Y24" s="23"/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/>
      <c r="D25" s="22">
        <f>C25*Тарифы!B20*$C$4</f>
        <v>0</v>
      </c>
      <c r="E25" s="23"/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/>
      <c r="J25" s="24">
        <f>I25*Тарифы!D20*$C$4</f>
        <v>0</v>
      </c>
      <c r="K25" s="23"/>
      <c r="L25" s="24">
        <f>K25*Тарифы!E20*$C$4</f>
        <v>0</v>
      </c>
      <c r="M25" s="37">
        <f t="shared" si="1"/>
        <v>0</v>
      </c>
      <c r="N25" s="38">
        <f t="shared" si="1"/>
        <v>0</v>
      </c>
      <c r="O25" s="37">
        <f t="shared" si="2"/>
        <v>0</v>
      </c>
      <c r="P25" s="38">
        <f t="shared" si="2"/>
        <v>0</v>
      </c>
      <c r="Q25" s="23"/>
      <c r="R25" s="24">
        <f>Q25*Тарифы!F20*$C$4</f>
        <v>0</v>
      </c>
      <c r="S25" s="23"/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/>
      <c r="X25" s="24">
        <f>W25*Тарифы!H20*$C$4</f>
        <v>0</v>
      </c>
      <c r="Y25" s="23"/>
      <c r="Z25" s="24">
        <f>Y25*Тарифы!I20*$C$4</f>
        <v>0</v>
      </c>
      <c r="AA25" s="37">
        <f t="shared" si="4"/>
        <v>0</v>
      </c>
      <c r="AB25" s="38">
        <f t="shared" si="4"/>
        <v>0</v>
      </c>
      <c r="AC25" s="40">
        <f t="shared" si="5"/>
        <v>0</v>
      </c>
    </row>
    <row r="26" spans="1:29">
      <c r="A26" s="41">
        <v>18</v>
      </c>
      <c r="B26" s="42" t="s">
        <v>85</v>
      </c>
      <c r="C26" s="21"/>
      <c r="D26" s="22">
        <f>C26*Тарифы!B21*$C$4</f>
        <v>0</v>
      </c>
      <c r="E26" s="23"/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/>
      <c r="J26" s="24">
        <f>I26*Тарифы!D21*$C$4</f>
        <v>0</v>
      </c>
      <c r="K26" s="23"/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/>
      <c r="R26" s="24">
        <f>Q26*Тарифы!F21*$C$4</f>
        <v>0</v>
      </c>
      <c r="S26" s="23"/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/>
      <c r="X26" s="24">
        <f>W26*Тарифы!H21*$C$4</f>
        <v>0</v>
      </c>
      <c r="Y26" s="23"/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/>
      <c r="D27" s="22">
        <f>C27*Тарифы!B22*$C$4</f>
        <v>0</v>
      </c>
      <c r="E27" s="23"/>
      <c r="F27" s="24">
        <f>E27*Тарифы!C22*$C$4</f>
        <v>0</v>
      </c>
      <c r="G27" s="37">
        <f t="shared" si="0"/>
        <v>0</v>
      </c>
      <c r="H27" s="38">
        <f t="shared" si="0"/>
        <v>0</v>
      </c>
      <c r="I27" s="23">
        <v>1000</v>
      </c>
      <c r="J27" s="24">
        <f>I27*Тарифы!D22*$C$4</f>
        <v>495398.7</v>
      </c>
      <c r="K27" s="23"/>
      <c r="L27" s="24">
        <f>K27*Тарифы!E22*$C$4</f>
        <v>0</v>
      </c>
      <c r="M27" s="37">
        <f t="shared" si="1"/>
        <v>1000</v>
      </c>
      <c r="N27" s="38">
        <f t="shared" si="1"/>
        <v>495398.7</v>
      </c>
      <c r="O27" s="37">
        <f t="shared" si="2"/>
        <v>1000</v>
      </c>
      <c r="P27" s="38">
        <f t="shared" si="2"/>
        <v>495398.7</v>
      </c>
      <c r="Q27" s="23"/>
      <c r="R27" s="24">
        <f>Q27*Тарифы!F22*$C$4</f>
        <v>0</v>
      </c>
      <c r="S27" s="23"/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>
        <v>389</v>
      </c>
      <c r="X27" s="24">
        <f>W27*Тарифы!H22*$C$4</f>
        <v>561542.89500000002</v>
      </c>
      <c r="Y27" s="23"/>
      <c r="Z27" s="24">
        <f>Y27*Тарифы!I22*$C$4</f>
        <v>0</v>
      </c>
      <c r="AA27" s="37">
        <f t="shared" si="4"/>
        <v>389</v>
      </c>
      <c r="AB27" s="38">
        <f t="shared" si="4"/>
        <v>561542.89500000002</v>
      </c>
      <c r="AC27" s="40">
        <f t="shared" si="5"/>
        <v>1056941.595</v>
      </c>
    </row>
    <row r="28" spans="1:29">
      <c r="A28" s="41">
        <v>20</v>
      </c>
      <c r="B28" s="42" t="s">
        <v>87</v>
      </c>
      <c r="C28" s="23"/>
      <c r="D28" s="22">
        <f>C28*Тарифы!B23*$C$4</f>
        <v>0</v>
      </c>
      <c r="E28" s="23"/>
      <c r="F28" s="24">
        <f>E28*Тарифы!C23*$C$4</f>
        <v>0</v>
      </c>
      <c r="G28" s="37">
        <f t="shared" si="0"/>
        <v>0</v>
      </c>
      <c r="H28" s="38">
        <f t="shared" si="0"/>
        <v>0</v>
      </c>
      <c r="I28" s="23"/>
      <c r="J28" s="24">
        <f>I28*Тарифы!D23*$C$4</f>
        <v>0</v>
      </c>
      <c r="K28" s="23"/>
      <c r="L28" s="24">
        <f>K28*Тарифы!E23*$C$4</f>
        <v>0</v>
      </c>
      <c r="M28" s="37">
        <f t="shared" si="1"/>
        <v>0</v>
      </c>
      <c r="N28" s="38">
        <f t="shared" si="1"/>
        <v>0</v>
      </c>
      <c r="O28" s="37">
        <f t="shared" si="2"/>
        <v>0</v>
      </c>
      <c r="P28" s="38">
        <f t="shared" si="2"/>
        <v>0</v>
      </c>
      <c r="Q28" s="23"/>
      <c r="R28" s="24">
        <f>Q28*Тарифы!F23*$C$4</f>
        <v>0</v>
      </c>
      <c r="S28" s="23"/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/>
      <c r="X28" s="24">
        <f>W28*Тарифы!H23*$C$4</f>
        <v>0</v>
      </c>
      <c r="Y28" s="23"/>
      <c r="Z28" s="24">
        <f>Y28*Тарифы!I23*$C$4</f>
        <v>0</v>
      </c>
      <c r="AA28" s="37">
        <f t="shared" si="4"/>
        <v>0</v>
      </c>
      <c r="AB28" s="38">
        <f t="shared" si="4"/>
        <v>0</v>
      </c>
      <c r="AC28" s="40">
        <f t="shared" si="5"/>
        <v>0</v>
      </c>
    </row>
    <row r="29" spans="1:29">
      <c r="A29" s="41">
        <v>21</v>
      </c>
      <c r="B29" s="42" t="s">
        <v>88</v>
      </c>
      <c r="C29" s="23"/>
      <c r="D29" s="22">
        <f>C29*Тарифы!B24*$C$4</f>
        <v>0</v>
      </c>
      <c r="E29" s="23"/>
      <c r="F29" s="24">
        <f>E29*Тарифы!C24*$C$4</f>
        <v>0</v>
      </c>
      <c r="G29" s="37">
        <f t="shared" si="0"/>
        <v>0</v>
      </c>
      <c r="H29" s="38">
        <f t="shared" si="0"/>
        <v>0</v>
      </c>
      <c r="I29" s="23"/>
      <c r="J29" s="24">
        <f>I29*Тарифы!D24*$C$4</f>
        <v>0</v>
      </c>
      <c r="K29" s="23"/>
      <c r="L29" s="24">
        <f>K29*Тарифы!E24*$C$4</f>
        <v>0</v>
      </c>
      <c r="M29" s="37">
        <f t="shared" si="1"/>
        <v>0</v>
      </c>
      <c r="N29" s="38">
        <f t="shared" si="1"/>
        <v>0</v>
      </c>
      <c r="O29" s="37">
        <f t="shared" si="2"/>
        <v>0</v>
      </c>
      <c r="P29" s="38">
        <f t="shared" si="2"/>
        <v>0</v>
      </c>
      <c r="Q29" s="23"/>
      <c r="R29" s="24">
        <f>Q29*Тарифы!F24*$C$4</f>
        <v>0</v>
      </c>
      <c r="S29" s="23"/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/>
      <c r="X29" s="24">
        <f>W29*Тарифы!H24*$C$4</f>
        <v>0</v>
      </c>
      <c r="Y29" s="23"/>
      <c r="Z29" s="24">
        <f>Y29*Тарифы!I24*$C$4</f>
        <v>0</v>
      </c>
      <c r="AA29" s="37">
        <f t="shared" si="4"/>
        <v>0</v>
      </c>
      <c r="AB29" s="38">
        <f t="shared" si="4"/>
        <v>0</v>
      </c>
      <c r="AC29" s="40">
        <f t="shared" si="5"/>
        <v>0</v>
      </c>
    </row>
    <row r="30" spans="1:29">
      <c r="A30" s="41">
        <v>22</v>
      </c>
      <c r="B30" s="42" t="s">
        <v>89</v>
      </c>
      <c r="C30" s="23"/>
      <c r="D30" s="22">
        <f>C30*Тарифы!B25*$C$4</f>
        <v>0</v>
      </c>
      <c r="E30" s="23"/>
      <c r="F30" s="24">
        <f>E30*Тарифы!C25*$C$4</f>
        <v>0</v>
      </c>
      <c r="G30" s="37">
        <f t="shared" si="0"/>
        <v>0</v>
      </c>
      <c r="H30" s="38">
        <f t="shared" si="0"/>
        <v>0</v>
      </c>
      <c r="I30" s="23"/>
      <c r="J30" s="24">
        <f>I30*Тарифы!D25*$C$4</f>
        <v>0</v>
      </c>
      <c r="K30" s="23"/>
      <c r="L30" s="24">
        <f>K30*Тарифы!E25*$C$4</f>
        <v>0</v>
      </c>
      <c r="M30" s="37">
        <f t="shared" si="1"/>
        <v>0</v>
      </c>
      <c r="N30" s="38">
        <f t="shared" si="1"/>
        <v>0</v>
      </c>
      <c r="O30" s="37">
        <f t="shared" si="2"/>
        <v>0</v>
      </c>
      <c r="P30" s="38">
        <f t="shared" si="2"/>
        <v>0</v>
      </c>
      <c r="Q30" s="23"/>
      <c r="R30" s="24">
        <f>Q30*Тарифы!F25*$C$4</f>
        <v>0</v>
      </c>
      <c r="S30" s="23"/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/>
      <c r="X30" s="24">
        <f>W30*Тарифы!H25*$C$4</f>
        <v>0</v>
      </c>
      <c r="Y30" s="23"/>
      <c r="Z30" s="24">
        <f>Y30*Тарифы!I25*$C$4</f>
        <v>0</v>
      </c>
      <c r="AA30" s="37">
        <f t="shared" si="4"/>
        <v>0</v>
      </c>
      <c r="AB30" s="38">
        <f t="shared" si="4"/>
        <v>0</v>
      </c>
      <c r="AC30" s="40">
        <f t="shared" si="5"/>
        <v>0</v>
      </c>
    </row>
    <row r="31" spans="1:29">
      <c r="A31" s="41">
        <v>23</v>
      </c>
      <c r="B31" s="42" t="s">
        <v>90</v>
      </c>
      <c r="C31" s="23"/>
      <c r="D31" s="22">
        <f>C31*Тарифы!B26*$C$4</f>
        <v>0</v>
      </c>
      <c r="E31" s="23"/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/>
      <c r="J31" s="24">
        <f>I31*Тарифы!D26*$C$4</f>
        <v>0</v>
      </c>
      <c r="K31" s="23"/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/>
      <c r="R31" s="24">
        <f>Q31*Тарифы!F26*$C$4</f>
        <v>0</v>
      </c>
      <c r="S31" s="23"/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/>
      <c r="X31" s="24">
        <f>W31*Тарифы!H26*$C$4</f>
        <v>0</v>
      </c>
      <c r="Y31" s="23"/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/>
      <c r="D32" s="22">
        <f>C32*Тарифы!B27*$C$4</f>
        <v>0</v>
      </c>
      <c r="E32" s="23"/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/>
      <c r="J32" s="24">
        <f>I32*Тарифы!D27*$C$4</f>
        <v>0</v>
      </c>
      <c r="K32" s="23"/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0</v>
      </c>
      <c r="P32" s="38">
        <f t="shared" si="2"/>
        <v>0</v>
      </c>
      <c r="Q32" s="23"/>
      <c r="R32" s="24">
        <f>Q32*Тарифы!F27*$C$4</f>
        <v>0</v>
      </c>
      <c r="S32" s="23"/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/>
      <c r="X32" s="24">
        <f>W32*Тарифы!H27*$C$4</f>
        <v>0</v>
      </c>
      <c r="Y32" s="23"/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0</v>
      </c>
    </row>
    <row r="33" spans="1:29" s="10" customFormat="1">
      <c r="A33" s="43"/>
      <c r="B33" s="44" t="s">
        <v>107</v>
      </c>
      <c r="C33" s="37">
        <f t="shared" ref="C33:AC33" si="6">SUM(C9:C32)</f>
        <v>0</v>
      </c>
      <c r="D33" s="38">
        <f t="shared" si="6"/>
        <v>0</v>
      </c>
      <c r="E33" s="37">
        <f t="shared" si="6"/>
        <v>0</v>
      </c>
      <c r="F33" s="38">
        <f t="shared" si="6"/>
        <v>0</v>
      </c>
      <c r="G33" s="37">
        <f t="shared" si="6"/>
        <v>0</v>
      </c>
      <c r="H33" s="38">
        <f t="shared" si="6"/>
        <v>0</v>
      </c>
      <c r="I33" s="37">
        <f t="shared" si="6"/>
        <v>1368</v>
      </c>
      <c r="J33" s="38">
        <f t="shared" si="6"/>
        <v>625356.21455999999</v>
      </c>
      <c r="K33" s="37">
        <f t="shared" si="6"/>
        <v>0</v>
      </c>
      <c r="L33" s="38">
        <f t="shared" si="6"/>
        <v>0</v>
      </c>
      <c r="M33" s="37">
        <f t="shared" si="6"/>
        <v>1368</v>
      </c>
      <c r="N33" s="38">
        <f t="shared" si="6"/>
        <v>625356.21455999999</v>
      </c>
      <c r="O33" s="37">
        <f t="shared" si="6"/>
        <v>1368</v>
      </c>
      <c r="P33" s="38">
        <f t="shared" si="6"/>
        <v>625356.21455999999</v>
      </c>
      <c r="Q33" s="39">
        <f t="shared" si="6"/>
        <v>0</v>
      </c>
      <c r="R33" s="40">
        <f t="shared" si="6"/>
        <v>0</v>
      </c>
      <c r="S33" s="39">
        <f t="shared" si="6"/>
        <v>0</v>
      </c>
      <c r="T33" s="40">
        <f t="shared" si="6"/>
        <v>0</v>
      </c>
      <c r="U33" s="39">
        <f t="shared" si="6"/>
        <v>0</v>
      </c>
      <c r="V33" s="40">
        <f t="shared" si="6"/>
        <v>0</v>
      </c>
      <c r="W33" s="37">
        <f t="shared" si="6"/>
        <v>389</v>
      </c>
      <c r="X33" s="38">
        <f t="shared" si="6"/>
        <v>561542.89500000002</v>
      </c>
      <c r="Y33" s="37">
        <f t="shared" si="6"/>
        <v>0</v>
      </c>
      <c r="Z33" s="38">
        <f t="shared" si="6"/>
        <v>0</v>
      </c>
      <c r="AA33" s="37">
        <f t="shared" si="6"/>
        <v>389</v>
      </c>
      <c r="AB33" s="38">
        <f t="shared" si="6"/>
        <v>561542.89500000002</v>
      </c>
      <c r="AC33" s="40">
        <f t="shared" si="6"/>
        <v>1186899.10956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150024</v>
      </c>
      <c r="G37" s="131" t="str">
        <f>VLOOKUP(F37,Списки!$A$1:$B$68,2,0)</f>
        <v>ГБУЗ "Родильный дом №2"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60"/>
      <c r="B38" s="60"/>
      <c r="C38" s="60"/>
      <c r="D38" s="60"/>
      <c r="E38" s="60"/>
      <c r="F38" s="28"/>
      <c r="G38" s="60"/>
      <c r="H38" s="60"/>
      <c r="I38" s="60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0.91800000000000004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61" t="s">
        <v>105</v>
      </c>
      <c r="H43" s="62" t="s">
        <v>98</v>
      </c>
      <c r="I43" s="115"/>
      <c r="J43" s="116"/>
      <c r="K43" s="115"/>
      <c r="L43" s="116"/>
      <c r="M43" s="61" t="s">
        <v>105</v>
      </c>
      <c r="N43" s="62" t="s">
        <v>98</v>
      </c>
      <c r="O43" s="61" t="s">
        <v>105</v>
      </c>
      <c r="P43" s="62" t="s">
        <v>98</v>
      </c>
      <c r="Q43" s="121"/>
      <c r="R43" s="123"/>
      <c r="S43" s="121"/>
      <c r="T43" s="123"/>
      <c r="U43" s="64" t="s">
        <v>105</v>
      </c>
      <c r="V43" s="63" t="s">
        <v>98</v>
      </c>
      <c r="W43" s="115"/>
      <c r="X43" s="116"/>
      <c r="Y43" s="115"/>
      <c r="Z43" s="116"/>
      <c r="AA43" s="61" t="s">
        <v>105</v>
      </c>
      <c r="AB43" s="62" t="s">
        <v>98</v>
      </c>
      <c r="AC43" s="63" t="s">
        <v>98</v>
      </c>
    </row>
    <row r="44" spans="1:29">
      <c r="A44" s="41">
        <v>1</v>
      </c>
      <c r="B44" s="42" t="s">
        <v>68</v>
      </c>
      <c r="C44" s="21"/>
      <c r="D44" s="22">
        <f>C44*Тарифы!B4*$C$4</f>
        <v>0</v>
      </c>
      <c r="E44" s="23"/>
      <c r="F44" s="24">
        <f>E44*Тарифы!C4*$C$4</f>
        <v>0</v>
      </c>
      <c r="G44" s="37">
        <f>C44+E44</f>
        <v>0</v>
      </c>
      <c r="H44" s="38">
        <f>D44+F44</f>
        <v>0</v>
      </c>
      <c r="I44" s="23"/>
      <c r="J44" s="24">
        <f>I44*Тарифы!D4*$C$4</f>
        <v>0</v>
      </c>
      <c r="K44" s="23"/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/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/>
      <c r="X44" s="24">
        <f>W44*Тарифы!H4*$C$4</f>
        <v>0</v>
      </c>
      <c r="Y44" s="23"/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/>
      <c r="D45" s="22">
        <f>C45*Тарифы!B5*$C$4</f>
        <v>0</v>
      </c>
      <c r="E45" s="23"/>
      <c r="F45" s="24">
        <f>E45*Тарифы!C5*$C$4</f>
        <v>0</v>
      </c>
      <c r="G45" s="37">
        <f t="shared" ref="G45:H67" si="7">C45+E45</f>
        <v>0</v>
      </c>
      <c r="H45" s="38">
        <f t="shared" si="7"/>
        <v>0</v>
      </c>
      <c r="I45" s="23"/>
      <c r="J45" s="24">
        <f>I45*Тарифы!D5*$C$4</f>
        <v>0</v>
      </c>
      <c r="K45" s="23"/>
      <c r="L45" s="24">
        <f>K45*Тарифы!E5*$C$4</f>
        <v>0</v>
      </c>
      <c r="M45" s="37">
        <f t="shared" ref="M45:N67" si="8">I45+K45</f>
        <v>0</v>
      </c>
      <c r="N45" s="38">
        <f t="shared" si="8"/>
        <v>0</v>
      </c>
      <c r="O45" s="37">
        <f t="shared" ref="O45:P67" si="9">G45+M45</f>
        <v>0</v>
      </c>
      <c r="P45" s="38">
        <f t="shared" si="9"/>
        <v>0</v>
      </c>
      <c r="Q45" s="23"/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/>
      <c r="X45" s="24">
        <f>W45*Тарифы!H5*$C$4</f>
        <v>0</v>
      </c>
      <c r="Y45" s="23"/>
      <c r="Z45" s="24">
        <f>Y45*Тарифы!I5*$C$4</f>
        <v>0</v>
      </c>
      <c r="AA45" s="37">
        <f t="shared" ref="AA45:AB67" si="11">W45+Y45</f>
        <v>0</v>
      </c>
      <c r="AB45" s="38">
        <f t="shared" si="11"/>
        <v>0</v>
      </c>
      <c r="AC45" s="40">
        <f t="shared" ref="AC45:AC67" si="12">P45+V45+AB45</f>
        <v>0</v>
      </c>
    </row>
    <row r="46" spans="1:29">
      <c r="A46" s="41">
        <v>3</v>
      </c>
      <c r="B46" s="42" t="s">
        <v>70</v>
      </c>
      <c r="C46" s="21"/>
      <c r="D46" s="22">
        <f>C46*Тарифы!B6*$C$4</f>
        <v>0</v>
      </c>
      <c r="E46" s="23"/>
      <c r="F46" s="24">
        <f>E46*Тарифы!C6*$C$4</f>
        <v>0</v>
      </c>
      <c r="G46" s="37">
        <f t="shared" si="7"/>
        <v>0</v>
      </c>
      <c r="H46" s="38">
        <f t="shared" si="7"/>
        <v>0</v>
      </c>
      <c r="I46" s="23">
        <v>111</v>
      </c>
      <c r="J46" s="24">
        <f>I46*Тарифы!D6*$C$4</f>
        <v>39199.141619999995</v>
      </c>
      <c r="K46" s="23"/>
      <c r="L46" s="24">
        <f>K46*Тарифы!E6*$C$4</f>
        <v>0</v>
      </c>
      <c r="M46" s="37">
        <f t="shared" si="8"/>
        <v>111</v>
      </c>
      <c r="N46" s="38">
        <f t="shared" si="8"/>
        <v>39199.141619999995</v>
      </c>
      <c r="O46" s="37">
        <f t="shared" si="9"/>
        <v>111</v>
      </c>
      <c r="P46" s="38">
        <f t="shared" si="9"/>
        <v>39199.141619999995</v>
      </c>
      <c r="Q46" s="23"/>
      <c r="R46" s="24">
        <f>Q46*Тарифы!F6*$C$4</f>
        <v>0</v>
      </c>
      <c r="S46" s="23"/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/>
      <c r="X46" s="24">
        <f>W46*Тарифы!H6*$C$4</f>
        <v>0</v>
      </c>
      <c r="Y46" s="23"/>
      <c r="Z46" s="24">
        <f>Y46*Тарифы!I6*$C$4</f>
        <v>0</v>
      </c>
      <c r="AA46" s="37">
        <f t="shared" si="11"/>
        <v>0</v>
      </c>
      <c r="AB46" s="38">
        <f t="shared" si="11"/>
        <v>0</v>
      </c>
      <c r="AC46" s="40">
        <f t="shared" si="12"/>
        <v>39199.141619999995</v>
      </c>
    </row>
    <row r="47" spans="1:29">
      <c r="A47" s="41">
        <v>4</v>
      </c>
      <c r="B47" s="42" t="s">
        <v>71</v>
      </c>
      <c r="C47" s="21"/>
      <c r="D47" s="22">
        <f>C47*Тарифы!B7*$C$4</f>
        <v>0</v>
      </c>
      <c r="E47" s="23"/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/>
      <c r="J47" s="24">
        <f>I47*Тарифы!D7*$C$4</f>
        <v>0</v>
      </c>
      <c r="K47" s="23"/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/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/>
      <c r="X47" s="24">
        <f>W47*Тарифы!H7*$C$4</f>
        <v>0</v>
      </c>
      <c r="Y47" s="23"/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/>
      <c r="D48" s="22">
        <f>C48*Тарифы!B8*$C$4</f>
        <v>0</v>
      </c>
      <c r="E48" s="23"/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/>
      <c r="J48" s="24">
        <f>I48*Тарифы!D8*$C$4</f>
        <v>0</v>
      </c>
      <c r="K48" s="23"/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/>
      <c r="X48" s="24">
        <f>W48*Тарифы!H8*$C$4</f>
        <v>0</v>
      </c>
      <c r="Y48" s="23"/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/>
      <c r="D49" s="22">
        <f>C49*Тарифы!B9*$C$4</f>
        <v>0</v>
      </c>
      <c r="E49" s="23"/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/>
      <c r="J49" s="24">
        <f>I49*Тарифы!D9*$C$4</f>
        <v>0</v>
      </c>
      <c r="K49" s="23"/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/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/>
      <c r="X49" s="24">
        <f>W49*Тарифы!H9*$C$4</f>
        <v>0</v>
      </c>
      <c r="Y49" s="23"/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/>
      <c r="D50" s="22">
        <f>C50*Тарифы!B10*$C$4</f>
        <v>0</v>
      </c>
      <c r="E50" s="23"/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/>
      <c r="J50" s="24">
        <f>I50*Тарифы!D10*$C$4</f>
        <v>0</v>
      </c>
      <c r="K50" s="23"/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/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/>
      <c r="X50" s="24">
        <f>W50*Тарифы!H10*$C$4</f>
        <v>0</v>
      </c>
      <c r="Y50" s="23"/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/>
      <c r="D51" s="22">
        <f>C51*Тарифы!B11*$C$4</f>
        <v>0</v>
      </c>
      <c r="E51" s="23"/>
      <c r="F51" s="24">
        <f>E51*Тарифы!C11*$C$4</f>
        <v>0</v>
      </c>
      <c r="G51" s="37">
        <f t="shared" si="7"/>
        <v>0</v>
      </c>
      <c r="H51" s="38">
        <f t="shared" si="7"/>
        <v>0</v>
      </c>
      <c r="I51" s="23"/>
      <c r="J51" s="24">
        <f>I51*Тарифы!D11*$C$4</f>
        <v>0</v>
      </c>
      <c r="K51" s="23"/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0</v>
      </c>
      <c r="P51" s="38">
        <f t="shared" si="9"/>
        <v>0</v>
      </c>
      <c r="Q51" s="23"/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/>
      <c r="X51" s="24">
        <f>W51*Тарифы!H11*$C$4</f>
        <v>0</v>
      </c>
      <c r="Y51" s="23"/>
      <c r="Z51" s="24">
        <f>Y51*Тарифы!I11*$C$4</f>
        <v>0</v>
      </c>
      <c r="AA51" s="37">
        <f t="shared" si="11"/>
        <v>0</v>
      </c>
      <c r="AB51" s="38">
        <f t="shared" si="11"/>
        <v>0</v>
      </c>
      <c r="AC51" s="40">
        <f t="shared" si="12"/>
        <v>0</v>
      </c>
    </row>
    <row r="52" spans="1:29">
      <c r="A52" s="41">
        <v>9</v>
      </c>
      <c r="B52" s="42" t="s">
        <v>76</v>
      </c>
      <c r="C52" s="21"/>
      <c r="D52" s="22">
        <f>C52*Тарифы!B12*$C$4</f>
        <v>0</v>
      </c>
      <c r="E52" s="23"/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/>
      <c r="J52" s="24">
        <f>I52*Тарифы!D12*$C$4</f>
        <v>0</v>
      </c>
      <c r="K52" s="23"/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/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/>
      <c r="X52" s="24">
        <f>W52*Тарифы!H12*$C$4</f>
        <v>0</v>
      </c>
      <c r="Y52" s="23"/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/>
      <c r="D53" s="22">
        <f>C53*Тарифы!B13*$C$4</f>
        <v>0</v>
      </c>
      <c r="E53" s="23"/>
      <c r="F53" s="24">
        <f>E53*Тарифы!C13*$C$4</f>
        <v>0</v>
      </c>
      <c r="G53" s="37">
        <f t="shared" si="7"/>
        <v>0</v>
      </c>
      <c r="H53" s="38">
        <f t="shared" si="7"/>
        <v>0</v>
      </c>
      <c r="I53" s="23"/>
      <c r="J53" s="24">
        <f>I53*Тарифы!D13*$C$4</f>
        <v>0</v>
      </c>
      <c r="K53" s="23"/>
      <c r="L53" s="24">
        <f>K53*Тарифы!E13*$C$4</f>
        <v>0</v>
      </c>
      <c r="M53" s="37">
        <f t="shared" si="8"/>
        <v>0</v>
      </c>
      <c r="N53" s="38">
        <f t="shared" si="8"/>
        <v>0</v>
      </c>
      <c r="O53" s="37">
        <f t="shared" si="9"/>
        <v>0</v>
      </c>
      <c r="P53" s="38">
        <f t="shared" si="9"/>
        <v>0</v>
      </c>
      <c r="Q53" s="23"/>
      <c r="R53" s="24">
        <f>Q53*Тарифы!F13*$C$4</f>
        <v>0</v>
      </c>
      <c r="S53" s="23"/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/>
      <c r="X53" s="24">
        <f>W53*Тарифы!H13*$C$4</f>
        <v>0</v>
      </c>
      <c r="Y53" s="23"/>
      <c r="Z53" s="24">
        <f>Y53*Тарифы!I13*$C$4</f>
        <v>0</v>
      </c>
      <c r="AA53" s="37">
        <f t="shared" si="11"/>
        <v>0</v>
      </c>
      <c r="AB53" s="38">
        <f t="shared" si="11"/>
        <v>0</v>
      </c>
      <c r="AC53" s="40">
        <f t="shared" si="12"/>
        <v>0</v>
      </c>
    </row>
    <row r="54" spans="1:29">
      <c r="A54" s="41">
        <v>11</v>
      </c>
      <c r="B54" s="42" t="s">
        <v>78</v>
      </c>
      <c r="C54" s="21"/>
      <c r="D54" s="22">
        <f>C54*Тарифы!B14*$C$4</f>
        <v>0</v>
      </c>
      <c r="E54" s="23"/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/>
      <c r="J54" s="24">
        <f>I54*Тарифы!D14*$C$4</f>
        <v>0</v>
      </c>
      <c r="K54" s="23"/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/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/>
      <c r="X54" s="24">
        <f>W54*Тарифы!H14*$C$4</f>
        <v>0</v>
      </c>
      <c r="Y54" s="23"/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/>
      <c r="D55" s="22">
        <f>C55*Тарифы!B15*$C$4</f>
        <v>0</v>
      </c>
      <c r="E55" s="23"/>
      <c r="F55" s="24">
        <f>E55*Тарифы!C15*$C$4</f>
        <v>0</v>
      </c>
      <c r="G55" s="37">
        <f t="shared" si="7"/>
        <v>0</v>
      </c>
      <c r="H55" s="38">
        <f t="shared" si="7"/>
        <v>0</v>
      </c>
      <c r="I55" s="23"/>
      <c r="J55" s="24">
        <f>I55*Тарифы!D15*$C$4</f>
        <v>0</v>
      </c>
      <c r="K55" s="23"/>
      <c r="L55" s="24">
        <f>K55*Тарифы!E15*$C$4</f>
        <v>0</v>
      </c>
      <c r="M55" s="37">
        <f t="shared" si="8"/>
        <v>0</v>
      </c>
      <c r="N55" s="38">
        <f t="shared" si="8"/>
        <v>0</v>
      </c>
      <c r="O55" s="37">
        <f t="shared" si="9"/>
        <v>0</v>
      </c>
      <c r="P55" s="38">
        <f t="shared" si="9"/>
        <v>0</v>
      </c>
      <c r="Q55" s="23"/>
      <c r="R55" s="24">
        <f>Q55*Тарифы!F15*$C$4</f>
        <v>0</v>
      </c>
      <c r="S55" s="23"/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/>
      <c r="X55" s="24">
        <f>W55*Тарифы!H15*$C$4</f>
        <v>0</v>
      </c>
      <c r="Y55" s="23"/>
      <c r="Z55" s="24">
        <f>Y55*Тарифы!I15*$C$4</f>
        <v>0</v>
      </c>
      <c r="AA55" s="37">
        <f t="shared" si="11"/>
        <v>0</v>
      </c>
      <c r="AB55" s="38">
        <f t="shared" si="11"/>
        <v>0</v>
      </c>
      <c r="AC55" s="40">
        <f t="shared" si="12"/>
        <v>0</v>
      </c>
    </row>
    <row r="56" spans="1:29">
      <c r="A56" s="41">
        <v>13</v>
      </c>
      <c r="B56" s="42" t="s">
        <v>80</v>
      </c>
      <c r="C56" s="21"/>
      <c r="D56" s="22">
        <f>C56*Тарифы!B16*$C$4</f>
        <v>0</v>
      </c>
      <c r="E56" s="23"/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/>
      <c r="J56" s="24">
        <f>I56*Тарифы!D16*$C$4</f>
        <v>0</v>
      </c>
      <c r="K56" s="23"/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/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/>
      <c r="X56" s="24">
        <f>W56*Тарифы!H16*$C$4</f>
        <v>0</v>
      </c>
      <c r="Y56" s="23"/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/>
      <c r="D57" s="22">
        <f>C57*Тарифы!B17*$C$4</f>
        <v>0</v>
      </c>
      <c r="E57" s="23"/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/>
      <c r="J57" s="24">
        <f>I57*Тарифы!D17*$C$4</f>
        <v>0</v>
      </c>
      <c r="K57" s="23"/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/>
      <c r="X57" s="24">
        <f>W57*Тарифы!H17*$C$4</f>
        <v>0</v>
      </c>
      <c r="Y57" s="23"/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/>
      <c r="D58" s="22">
        <f>C58*Тарифы!B18*$C$4</f>
        <v>0</v>
      </c>
      <c r="E58" s="23"/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/>
      <c r="J58" s="24">
        <f>I58*Тарифы!D18*$C$4</f>
        <v>0</v>
      </c>
      <c r="K58" s="23"/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/>
      <c r="X58" s="24">
        <f>W58*Тарифы!H18*$C$4</f>
        <v>0</v>
      </c>
      <c r="Y58" s="23"/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/>
      <c r="D59" s="22">
        <f>C59*Тарифы!B19*$C$4</f>
        <v>0</v>
      </c>
      <c r="E59" s="23"/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/>
      <c r="J59" s="24">
        <f>I59*Тарифы!D19*$C$4</f>
        <v>0</v>
      </c>
      <c r="K59" s="23"/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/>
      <c r="X59" s="24">
        <f>W59*Тарифы!H19*$C$4</f>
        <v>0</v>
      </c>
      <c r="Y59" s="23"/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/>
      <c r="D60" s="22">
        <f>C60*Тарифы!B20*$C$4</f>
        <v>0</v>
      </c>
      <c r="E60" s="23"/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/>
      <c r="J60" s="24">
        <f>I60*Тарифы!D20*$C$4</f>
        <v>0</v>
      </c>
      <c r="K60" s="23"/>
      <c r="L60" s="24">
        <f>K60*Тарифы!E20*$C$4</f>
        <v>0</v>
      </c>
      <c r="M60" s="37">
        <f t="shared" si="8"/>
        <v>0</v>
      </c>
      <c r="N60" s="38">
        <f t="shared" si="8"/>
        <v>0</v>
      </c>
      <c r="O60" s="37">
        <f t="shared" si="9"/>
        <v>0</v>
      </c>
      <c r="P60" s="38">
        <f t="shared" si="9"/>
        <v>0</v>
      </c>
      <c r="Q60" s="23"/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/>
      <c r="X60" s="24">
        <f>W60*Тарифы!H20*$C$4</f>
        <v>0</v>
      </c>
      <c r="Y60" s="23"/>
      <c r="Z60" s="24">
        <f>Y60*Тарифы!I20*$C$4</f>
        <v>0</v>
      </c>
      <c r="AA60" s="37">
        <f t="shared" si="11"/>
        <v>0</v>
      </c>
      <c r="AB60" s="38">
        <f t="shared" si="11"/>
        <v>0</v>
      </c>
      <c r="AC60" s="40">
        <f t="shared" si="12"/>
        <v>0</v>
      </c>
    </row>
    <row r="61" spans="1:29">
      <c r="A61" s="41">
        <v>18</v>
      </c>
      <c r="B61" s="42" t="s">
        <v>85</v>
      </c>
      <c r="C61" s="21"/>
      <c r="D61" s="22">
        <f>C61*Тарифы!B21*$C$4</f>
        <v>0</v>
      </c>
      <c r="E61" s="23"/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/>
      <c r="J61" s="24">
        <f>I61*Тарифы!D21*$C$4</f>
        <v>0</v>
      </c>
      <c r="K61" s="23"/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/>
      <c r="R61" s="24">
        <f>Q61*Тарифы!F21*$C$4</f>
        <v>0</v>
      </c>
      <c r="S61" s="23"/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/>
      <c r="X61" s="24">
        <f>W61*Тарифы!H21*$C$4</f>
        <v>0</v>
      </c>
      <c r="Y61" s="23"/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/>
      <c r="D62" s="22">
        <f>C62*Тарифы!B22*$C$4</f>
        <v>0</v>
      </c>
      <c r="E62" s="23"/>
      <c r="F62" s="24">
        <f>E62*Тарифы!C22*$C$4</f>
        <v>0</v>
      </c>
      <c r="G62" s="37">
        <f t="shared" si="7"/>
        <v>0</v>
      </c>
      <c r="H62" s="38">
        <f t="shared" si="7"/>
        <v>0</v>
      </c>
      <c r="I62" s="23">
        <v>272</v>
      </c>
      <c r="J62" s="24">
        <f>I62*Тарифы!D22*$C$4</f>
        <v>134748.44639999999</v>
      </c>
      <c r="K62" s="23"/>
      <c r="L62" s="24">
        <f>K62*Тарифы!E22*$C$4</f>
        <v>0</v>
      </c>
      <c r="M62" s="37">
        <f t="shared" si="8"/>
        <v>272</v>
      </c>
      <c r="N62" s="38">
        <f t="shared" si="8"/>
        <v>134748.44639999999</v>
      </c>
      <c r="O62" s="37">
        <f t="shared" si="9"/>
        <v>272</v>
      </c>
      <c r="P62" s="38">
        <f t="shared" si="9"/>
        <v>134748.44639999999</v>
      </c>
      <c r="Q62" s="23"/>
      <c r="R62" s="24">
        <f>Q62*Тарифы!F22*$C$4</f>
        <v>0</v>
      </c>
      <c r="S62" s="23"/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116</v>
      </c>
      <c r="X62" s="24">
        <f>W62*Тарифы!H22*$C$4</f>
        <v>167452.38</v>
      </c>
      <c r="Y62" s="23"/>
      <c r="Z62" s="24">
        <f>Y62*Тарифы!I22*$C$4</f>
        <v>0</v>
      </c>
      <c r="AA62" s="37">
        <f t="shared" si="11"/>
        <v>116</v>
      </c>
      <c r="AB62" s="38">
        <f t="shared" si="11"/>
        <v>167452.38</v>
      </c>
      <c r="AC62" s="40">
        <f t="shared" si="12"/>
        <v>302200.82640000002</v>
      </c>
    </row>
    <row r="63" spans="1:29">
      <c r="A63" s="41">
        <v>20</v>
      </c>
      <c r="B63" s="42" t="s">
        <v>87</v>
      </c>
      <c r="C63" s="23"/>
      <c r="D63" s="22">
        <f>C63*Тарифы!B23*$C$4</f>
        <v>0</v>
      </c>
      <c r="E63" s="23"/>
      <c r="F63" s="24">
        <f>E63*Тарифы!C23*$C$4</f>
        <v>0</v>
      </c>
      <c r="G63" s="37">
        <f t="shared" si="7"/>
        <v>0</v>
      </c>
      <c r="H63" s="38">
        <f t="shared" si="7"/>
        <v>0</v>
      </c>
      <c r="I63" s="23"/>
      <c r="J63" s="24">
        <f>I63*Тарифы!D23*$C$4</f>
        <v>0</v>
      </c>
      <c r="K63" s="23"/>
      <c r="L63" s="24">
        <f>K63*Тарифы!E23*$C$4</f>
        <v>0</v>
      </c>
      <c r="M63" s="37">
        <f t="shared" si="8"/>
        <v>0</v>
      </c>
      <c r="N63" s="38">
        <f t="shared" si="8"/>
        <v>0</v>
      </c>
      <c r="O63" s="37">
        <f t="shared" si="9"/>
        <v>0</v>
      </c>
      <c r="P63" s="38">
        <f t="shared" si="9"/>
        <v>0</v>
      </c>
      <c r="Q63" s="23"/>
      <c r="R63" s="24">
        <f>Q63*Тарифы!F23*$C$4</f>
        <v>0</v>
      </c>
      <c r="S63" s="23"/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/>
      <c r="X63" s="24">
        <f>W63*Тарифы!H23*$C$4</f>
        <v>0</v>
      </c>
      <c r="Y63" s="23"/>
      <c r="Z63" s="24">
        <f>Y63*Тарифы!I23*$C$4</f>
        <v>0</v>
      </c>
      <c r="AA63" s="37">
        <f t="shared" si="11"/>
        <v>0</v>
      </c>
      <c r="AB63" s="38">
        <f t="shared" si="11"/>
        <v>0</v>
      </c>
      <c r="AC63" s="40">
        <f t="shared" si="12"/>
        <v>0</v>
      </c>
    </row>
    <row r="64" spans="1:29">
      <c r="A64" s="41">
        <v>21</v>
      </c>
      <c r="B64" s="42" t="s">
        <v>88</v>
      </c>
      <c r="C64" s="23"/>
      <c r="D64" s="22">
        <f>C64*Тарифы!B24*$C$4</f>
        <v>0</v>
      </c>
      <c r="E64" s="23"/>
      <c r="F64" s="24">
        <f>E64*Тарифы!C24*$C$4</f>
        <v>0</v>
      </c>
      <c r="G64" s="37">
        <f t="shared" si="7"/>
        <v>0</v>
      </c>
      <c r="H64" s="38">
        <f t="shared" si="7"/>
        <v>0</v>
      </c>
      <c r="I64" s="23"/>
      <c r="J64" s="24">
        <f>I64*Тарифы!D24*$C$4</f>
        <v>0</v>
      </c>
      <c r="K64" s="23"/>
      <c r="L64" s="24">
        <f>K64*Тарифы!E24*$C$4</f>
        <v>0</v>
      </c>
      <c r="M64" s="37">
        <f t="shared" si="8"/>
        <v>0</v>
      </c>
      <c r="N64" s="38">
        <f t="shared" si="8"/>
        <v>0</v>
      </c>
      <c r="O64" s="37">
        <f t="shared" si="9"/>
        <v>0</v>
      </c>
      <c r="P64" s="38">
        <f t="shared" si="9"/>
        <v>0</v>
      </c>
      <c r="Q64" s="23"/>
      <c r="R64" s="24">
        <f>Q64*Тарифы!F24*$C$4</f>
        <v>0</v>
      </c>
      <c r="S64" s="23"/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/>
      <c r="X64" s="24">
        <f>W64*Тарифы!H24*$C$4</f>
        <v>0</v>
      </c>
      <c r="Y64" s="23"/>
      <c r="Z64" s="24">
        <f>Y64*Тарифы!I24*$C$4</f>
        <v>0</v>
      </c>
      <c r="AA64" s="37">
        <f t="shared" si="11"/>
        <v>0</v>
      </c>
      <c r="AB64" s="38">
        <f t="shared" si="11"/>
        <v>0</v>
      </c>
      <c r="AC64" s="40">
        <f t="shared" si="12"/>
        <v>0</v>
      </c>
    </row>
    <row r="65" spans="1:29">
      <c r="A65" s="41">
        <v>22</v>
      </c>
      <c r="B65" s="42" t="s">
        <v>89</v>
      </c>
      <c r="C65" s="23"/>
      <c r="D65" s="22">
        <f>C65*Тарифы!B25*$C$4</f>
        <v>0</v>
      </c>
      <c r="E65" s="23"/>
      <c r="F65" s="24">
        <f>E65*Тарифы!C25*$C$4</f>
        <v>0</v>
      </c>
      <c r="G65" s="37">
        <f t="shared" si="7"/>
        <v>0</v>
      </c>
      <c r="H65" s="38">
        <f t="shared" si="7"/>
        <v>0</v>
      </c>
      <c r="I65" s="23"/>
      <c r="J65" s="24">
        <f>I65*Тарифы!D25*$C$4</f>
        <v>0</v>
      </c>
      <c r="K65" s="23"/>
      <c r="L65" s="24">
        <f>K65*Тарифы!E25*$C$4</f>
        <v>0</v>
      </c>
      <c r="M65" s="37">
        <f t="shared" si="8"/>
        <v>0</v>
      </c>
      <c r="N65" s="38">
        <f t="shared" si="8"/>
        <v>0</v>
      </c>
      <c r="O65" s="37">
        <f t="shared" si="9"/>
        <v>0</v>
      </c>
      <c r="P65" s="38">
        <f t="shared" si="9"/>
        <v>0</v>
      </c>
      <c r="Q65" s="23"/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/>
      <c r="X65" s="24">
        <f>W65*Тарифы!H25*$C$4</f>
        <v>0</v>
      </c>
      <c r="Y65" s="23"/>
      <c r="Z65" s="24">
        <f>Y65*Тарифы!I25*$C$4</f>
        <v>0</v>
      </c>
      <c r="AA65" s="37">
        <f t="shared" si="11"/>
        <v>0</v>
      </c>
      <c r="AB65" s="38">
        <f t="shared" si="11"/>
        <v>0</v>
      </c>
      <c r="AC65" s="40">
        <f t="shared" si="12"/>
        <v>0</v>
      </c>
    </row>
    <row r="66" spans="1:29">
      <c r="A66" s="41">
        <v>23</v>
      </c>
      <c r="B66" s="42" t="s">
        <v>90</v>
      </c>
      <c r="C66" s="23"/>
      <c r="D66" s="22">
        <f>C66*Тарифы!B26*$C$4</f>
        <v>0</v>
      </c>
      <c r="E66" s="23"/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/>
      <c r="J66" s="24">
        <f>I66*Тарифы!D26*$C$4</f>
        <v>0</v>
      </c>
      <c r="K66" s="23"/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/>
      <c r="X66" s="24">
        <f>W66*Тарифы!H26*$C$4</f>
        <v>0</v>
      </c>
      <c r="Y66" s="23"/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/>
      <c r="D67" s="22">
        <f>C67*Тарифы!B27*$C$4</f>
        <v>0</v>
      </c>
      <c r="E67" s="23"/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/>
      <c r="J67" s="24">
        <f>I67*Тарифы!D27*$C$4</f>
        <v>0</v>
      </c>
      <c r="K67" s="23"/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0</v>
      </c>
      <c r="P67" s="38">
        <f t="shared" si="9"/>
        <v>0</v>
      </c>
      <c r="Q67" s="23"/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/>
      <c r="X67" s="24">
        <f>W67*Тарифы!H27*$C$4</f>
        <v>0</v>
      </c>
      <c r="Y67" s="23"/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0</v>
      </c>
    </row>
    <row r="68" spans="1:29" s="10" customFormat="1">
      <c r="A68" s="43"/>
      <c r="B68" s="44" t="s">
        <v>107</v>
      </c>
      <c r="C68" s="37">
        <f t="shared" ref="C68:AC68" si="13">SUM(C44:C67)</f>
        <v>0</v>
      </c>
      <c r="D68" s="38">
        <f t="shared" si="13"/>
        <v>0</v>
      </c>
      <c r="E68" s="37">
        <f t="shared" si="13"/>
        <v>0</v>
      </c>
      <c r="F68" s="38">
        <f t="shared" si="13"/>
        <v>0</v>
      </c>
      <c r="G68" s="37">
        <f t="shared" si="13"/>
        <v>0</v>
      </c>
      <c r="H68" s="38">
        <f t="shared" si="13"/>
        <v>0</v>
      </c>
      <c r="I68" s="37">
        <f t="shared" si="13"/>
        <v>383</v>
      </c>
      <c r="J68" s="38">
        <f t="shared" si="13"/>
        <v>173947.58801999997</v>
      </c>
      <c r="K68" s="37">
        <f t="shared" si="13"/>
        <v>0</v>
      </c>
      <c r="L68" s="38">
        <f t="shared" si="13"/>
        <v>0</v>
      </c>
      <c r="M68" s="37">
        <f t="shared" si="13"/>
        <v>383</v>
      </c>
      <c r="N68" s="38">
        <f t="shared" si="13"/>
        <v>173947.58801999997</v>
      </c>
      <c r="O68" s="37">
        <f t="shared" si="13"/>
        <v>383</v>
      </c>
      <c r="P68" s="38">
        <f t="shared" si="13"/>
        <v>173947.58801999997</v>
      </c>
      <c r="Q68" s="39">
        <f t="shared" si="13"/>
        <v>0</v>
      </c>
      <c r="R68" s="40">
        <f t="shared" si="13"/>
        <v>0</v>
      </c>
      <c r="S68" s="39">
        <f t="shared" si="13"/>
        <v>0</v>
      </c>
      <c r="T68" s="40">
        <f t="shared" si="13"/>
        <v>0</v>
      </c>
      <c r="U68" s="39">
        <f t="shared" si="13"/>
        <v>0</v>
      </c>
      <c r="V68" s="40">
        <f t="shared" si="13"/>
        <v>0</v>
      </c>
      <c r="W68" s="37">
        <f t="shared" si="13"/>
        <v>116</v>
      </c>
      <c r="X68" s="38">
        <f t="shared" si="13"/>
        <v>167452.38</v>
      </c>
      <c r="Y68" s="37">
        <f t="shared" si="13"/>
        <v>0</v>
      </c>
      <c r="Z68" s="38">
        <f t="shared" si="13"/>
        <v>0</v>
      </c>
      <c r="AA68" s="37">
        <f t="shared" si="13"/>
        <v>116</v>
      </c>
      <c r="AB68" s="38">
        <f t="shared" si="13"/>
        <v>167452.38</v>
      </c>
      <c r="AC68" s="40">
        <f t="shared" si="13"/>
        <v>341399.96802000003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150024</v>
      </c>
      <c r="G72" s="131" t="str">
        <f>VLOOKUP(F72,Списки!$A$1:$B$68,2,0)</f>
        <v>ГБУЗ "Родильный дом №2"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60"/>
      <c r="B73" s="60"/>
      <c r="C73" s="60"/>
      <c r="D73" s="60"/>
      <c r="E73" s="60"/>
      <c r="F73" s="28"/>
      <c r="G73" s="60"/>
      <c r="H73" s="60"/>
      <c r="I73" s="60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0.91800000000000004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61" t="s">
        <v>105</v>
      </c>
      <c r="H78" s="62" t="s">
        <v>98</v>
      </c>
      <c r="I78" s="115"/>
      <c r="J78" s="116"/>
      <c r="K78" s="115"/>
      <c r="L78" s="116"/>
      <c r="M78" s="61" t="s">
        <v>105</v>
      </c>
      <c r="N78" s="62" t="s">
        <v>98</v>
      </c>
      <c r="O78" s="61" t="s">
        <v>105</v>
      </c>
      <c r="P78" s="62" t="s">
        <v>98</v>
      </c>
      <c r="Q78" s="121"/>
      <c r="R78" s="123"/>
      <c r="S78" s="121"/>
      <c r="T78" s="123"/>
      <c r="U78" s="64" t="s">
        <v>105</v>
      </c>
      <c r="V78" s="63" t="s">
        <v>98</v>
      </c>
      <c r="W78" s="115"/>
      <c r="X78" s="116"/>
      <c r="Y78" s="115"/>
      <c r="Z78" s="116"/>
      <c r="AA78" s="61" t="s">
        <v>105</v>
      </c>
      <c r="AB78" s="62" t="s">
        <v>98</v>
      </c>
      <c r="AC78" s="63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 t="shared" ref="I79:L94" si="14">I9+I44</f>
        <v>0</v>
      </c>
      <c r="J79" s="24">
        <f t="shared" si="14"/>
        <v>0</v>
      </c>
      <c r="K79" s="23">
        <f t="shared" si="14"/>
        <v>0</v>
      </c>
      <c r="L79" s="24">
        <f t="shared" si="14"/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 t="shared" ref="Q79:T94" si="15">Q9+Q44</f>
        <v>0</v>
      </c>
      <c r="R79" s="24">
        <f t="shared" si="15"/>
        <v>0</v>
      </c>
      <c r="S79" s="23">
        <f t="shared" si="15"/>
        <v>0</v>
      </c>
      <c r="T79" s="24">
        <f t="shared" si="15"/>
        <v>0</v>
      </c>
      <c r="U79" s="39">
        <f>Q79+S79</f>
        <v>0</v>
      </c>
      <c r="V79" s="40">
        <f>R79+T79</f>
        <v>0</v>
      </c>
      <c r="W79" s="23">
        <f t="shared" ref="W79:Z94" si="16">W9+W44</f>
        <v>0</v>
      </c>
      <c r="X79" s="24">
        <f t="shared" si="16"/>
        <v>0</v>
      </c>
      <c r="Y79" s="23">
        <f t="shared" si="16"/>
        <v>0</v>
      </c>
      <c r="Z79" s="24">
        <f t="shared" si="16"/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F95" si="17">C10+C45</f>
        <v>0</v>
      </c>
      <c r="D80" s="22">
        <f t="shared" si="17"/>
        <v>0</v>
      </c>
      <c r="E80" s="23">
        <f t="shared" si="17"/>
        <v>0</v>
      </c>
      <c r="F80" s="24">
        <f t="shared" si="17"/>
        <v>0</v>
      </c>
      <c r="G80" s="37">
        <f t="shared" ref="G80:H102" si="18">C80+E80</f>
        <v>0</v>
      </c>
      <c r="H80" s="38">
        <f t="shared" si="18"/>
        <v>0</v>
      </c>
      <c r="I80" s="23">
        <f t="shared" si="14"/>
        <v>0</v>
      </c>
      <c r="J80" s="24">
        <f t="shared" si="14"/>
        <v>0</v>
      </c>
      <c r="K80" s="23">
        <f t="shared" si="14"/>
        <v>0</v>
      </c>
      <c r="L80" s="24">
        <f t="shared" si="14"/>
        <v>0</v>
      </c>
      <c r="M80" s="37">
        <f t="shared" ref="M80:N102" si="19">I80+K80</f>
        <v>0</v>
      </c>
      <c r="N80" s="38">
        <f t="shared" si="19"/>
        <v>0</v>
      </c>
      <c r="O80" s="37">
        <f t="shared" ref="O80:P102" si="20">G80+M80</f>
        <v>0</v>
      </c>
      <c r="P80" s="38">
        <f t="shared" si="20"/>
        <v>0</v>
      </c>
      <c r="Q80" s="23">
        <f t="shared" si="15"/>
        <v>0</v>
      </c>
      <c r="R80" s="24">
        <f t="shared" si="15"/>
        <v>0</v>
      </c>
      <c r="S80" s="23">
        <f t="shared" si="15"/>
        <v>0</v>
      </c>
      <c r="T80" s="24">
        <f t="shared" si="15"/>
        <v>0</v>
      </c>
      <c r="U80" s="39">
        <f t="shared" ref="U80:V102" si="21">Q80+S80</f>
        <v>0</v>
      </c>
      <c r="V80" s="40">
        <f t="shared" si="21"/>
        <v>0</v>
      </c>
      <c r="W80" s="23">
        <f t="shared" si="16"/>
        <v>0</v>
      </c>
      <c r="X80" s="24">
        <f t="shared" si="16"/>
        <v>0</v>
      </c>
      <c r="Y80" s="23">
        <f t="shared" si="16"/>
        <v>0</v>
      </c>
      <c r="Z80" s="24">
        <f t="shared" si="16"/>
        <v>0</v>
      </c>
      <c r="AA80" s="37">
        <f t="shared" ref="AA80:AB102" si="22">W80+Y80</f>
        <v>0</v>
      </c>
      <c r="AB80" s="38">
        <f t="shared" si="22"/>
        <v>0</v>
      </c>
      <c r="AC80" s="40">
        <f t="shared" ref="AC80:AC102" si="23">P80+V80+AB80</f>
        <v>0</v>
      </c>
    </row>
    <row r="81" spans="1:29">
      <c r="A81" s="41">
        <v>3</v>
      </c>
      <c r="B81" s="42" t="s">
        <v>70</v>
      </c>
      <c r="C81" s="21">
        <f t="shared" si="17"/>
        <v>0</v>
      </c>
      <c r="D81" s="22">
        <f t="shared" si="17"/>
        <v>0</v>
      </c>
      <c r="E81" s="23">
        <f t="shared" si="17"/>
        <v>0</v>
      </c>
      <c r="F81" s="24">
        <f t="shared" si="17"/>
        <v>0</v>
      </c>
      <c r="G81" s="37">
        <f t="shared" si="18"/>
        <v>0</v>
      </c>
      <c r="H81" s="38">
        <f t="shared" si="18"/>
        <v>0</v>
      </c>
      <c r="I81" s="23">
        <f t="shared" si="14"/>
        <v>479</v>
      </c>
      <c r="J81" s="24">
        <f t="shared" si="14"/>
        <v>169156.65617999999</v>
      </c>
      <c r="K81" s="23">
        <f t="shared" si="14"/>
        <v>0</v>
      </c>
      <c r="L81" s="24">
        <f t="shared" si="14"/>
        <v>0</v>
      </c>
      <c r="M81" s="37">
        <f t="shared" si="19"/>
        <v>479</v>
      </c>
      <c r="N81" s="38">
        <f t="shared" si="19"/>
        <v>169156.65617999999</v>
      </c>
      <c r="O81" s="37">
        <f t="shared" si="20"/>
        <v>479</v>
      </c>
      <c r="P81" s="38">
        <f t="shared" si="20"/>
        <v>169156.65617999999</v>
      </c>
      <c r="Q81" s="23">
        <f t="shared" si="15"/>
        <v>0</v>
      </c>
      <c r="R81" s="24">
        <f t="shared" si="15"/>
        <v>0</v>
      </c>
      <c r="S81" s="23">
        <f t="shared" si="15"/>
        <v>0</v>
      </c>
      <c r="T81" s="24">
        <f t="shared" si="15"/>
        <v>0</v>
      </c>
      <c r="U81" s="39">
        <f t="shared" si="21"/>
        <v>0</v>
      </c>
      <c r="V81" s="40">
        <f t="shared" si="21"/>
        <v>0</v>
      </c>
      <c r="W81" s="23">
        <f t="shared" si="16"/>
        <v>0</v>
      </c>
      <c r="X81" s="24">
        <f t="shared" si="16"/>
        <v>0</v>
      </c>
      <c r="Y81" s="23">
        <f t="shared" si="16"/>
        <v>0</v>
      </c>
      <c r="Z81" s="24">
        <f t="shared" si="16"/>
        <v>0</v>
      </c>
      <c r="AA81" s="37">
        <f t="shared" si="22"/>
        <v>0</v>
      </c>
      <c r="AB81" s="38">
        <f t="shared" si="22"/>
        <v>0</v>
      </c>
      <c r="AC81" s="40">
        <f t="shared" si="23"/>
        <v>169156.65617999999</v>
      </c>
    </row>
    <row r="82" spans="1:29">
      <c r="A82" s="41">
        <v>4</v>
      </c>
      <c r="B82" s="42" t="s">
        <v>71</v>
      </c>
      <c r="C82" s="21">
        <f t="shared" si="17"/>
        <v>0</v>
      </c>
      <c r="D82" s="22">
        <f t="shared" si="17"/>
        <v>0</v>
      </c>
      <c r="E82" s="23">
        <f t="shared" si="17"/>
        <v>0</v>
      </c>
      <c r="F82" s="24">
        <f t="shared" si="17"/>
        <v>0</v>
      </c>
      <c r="G82" s="37">
        <f t="shared" si="18"/>
        <v>0</v>
      </c>
      <c r="H82" s="38">
        <f t="shared" si="18"/>
        <v>0</v>
      </c>
      <c r="I82" s="23">
        <f t="shared" si="14"/>
        <v>0</v>
      </c>
      <c r="J82" s="24">
        <f t="shared" si="14"/>
        <v>0</v>
      </c>
      <c r="K82" s="23">
        <f t="shared" si="14"/>
        <v>0</v>
      </c>
      <c r="L82" s="24">
        <f t="shared" si="14"/>
        <v>0</v>
      </c>
      <c r="M82" s="37">
        <f t="shared" si="19"/>
        <v>0</v>
      </c>
      <c r="N82" s="38">
        <f t="shared" si="19"/>
        <v>0</v>
      </c>
      <c r="O82" s="37">
        <f t="shared" si="20"/>
        <v>0</v>
      </c>
      <c r="P82" s="38">
        <f t="shared" si="20"/>
        <v>0</v>
      </c>
      <c r="Q82" s="23">
        <f t="shared" si="15"/>
        <v>0</v>
      </c>
      <c r="R82" s="24">
        <f t="shared" si="15"/>
        <v>0</v>
      </c>
      <c r="S82" s="23">
        <f t="shared" si="15"/>
        <v>0</v>
      </c>
      <c r="T82" s="24">
        <f t="shared" si="15"/>
        <v>0</v>
      </c>
      <c r="U82" s="39">
        <f t="shared" si="21"/>
        <v>0</v>
      </c>
      <c r="V82" s="40">
        <f t="shared" si="21"/>
        <v>0</v>
      </c>
      <c r="W82" s="23">
        <f t="shared" si="16"/>
        <v>0</v>
      </c>
      <c r="X82" s="24">
        <f t="shared" si="16"/>
        <v>0</v>
      </c>
      <c r="Y82" s="23">
        <f t="shared" si="16"/>
        <v>0</v>
      </c>
      <c r="Z82" s="24">
        <f t="shared" si="16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7"/>
        <v>0</v>
      </c>
      <c r="D83" s="22">
        <f t="shared" si="17"/>
        <v>0</v>
      </c>
      <c r="E83" s="23">
        <f t="shared" si="17"/>
        <v>0</v>
      </c>
      <c r="F83" s="24">
        <f t="shared" si="17"/>
        <v>0</v>
      </c>
      <c r="G83" s="37">
        <f t="shared" si="18"/>
        <v>0</v>
      </c>
      <c r="H83" s="38">
        <f t="shared" si="18"/>
        <v>0</v>
      </c>
      <c r="I83" s="23">
        <f t="shared" si="14"/>
        <v>0</v>
      </c>
      <c r="J83" s="24">
        <f t="shared" si="14"/>
        <v>0</v>
      </c>
      <c r="K83" s="23">
        <f t="shared" si="14"/>
        <v>0</v>
      </c>
      <c r="L83" s="24">
        <f t="shared" si="14"/>
        <v>0</v>
      </c>
      <c r="M83" s="37">
        <f t="shared" si="19"/>
        <v>0</v>
      </c>
      <c r="N83" s="38">
        <f t="shared" si="19"/>
        <v>0</v>
      </c>
      <c r="O83" s="37">
        <f t="shared" si="20"/>
        <v>0</v>
      </c>
      <c r="P83" s="38">
        <f t="shared" si="20"/>
        <v>0</v>
      </c>
      <c r="Q83" s="23">
        <f t="shared" si="15"/>
        <v>0</v>
      </c>
      <c r="R83" s="24">
        <f t="shared" si="15"/>
        <v>0</v>
      </c>
      <c r="S83" s="23">
        <f t="shared" si="15"/>
        <v>0</v>
      </c>
      <c r="T83" s="24">
        <f t="shared" si="15"/>
        <v>0</v>
      </c>
      <c r="U83" s="39">
        <f t="shared" si="21"/>
        <v>0</v>
      </c>
      <c r="V83" s="40">
        <f t="shared" si="21"/>
        <v>0</v>
      </c>
      <c r="W83" s="23">
        <f t="shared" si="16"/>
        <v>0</v>
      </c>
      <c r="X83" s="24">
        <f t="shared" si="16"/>
        <v>0</v>
      </c>
      <c r="Y83" s="23">
        <f t="shared" si="16"/>
        <v>0</v>
      </c>
      <c r="Z83" s="24">
        <f t="shared" si="16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7"/>
        <v>0</v>
      </c>
      <c r="D84" s="22">
        <f t="shared" si="17"/>
        <v>0</v>
      </c>
      <c r="E84" s="23">
        <f t="shared" si="17"/>
        <v>0</v>
      </c>
      <c r="F84" s="24">
        <f t="shared" si="17"/>
        <v>0</v>
      </c>
      <c r="G84" s="37">
        <f t="shared" si="18"/>
        <v>0</v>
      </c>
      <c r="H84" s="38">
        <f t="shared" si="18"/>
        <v>0</v>
      </c>
      <c r="I84" s="23">
        <f t="shared" si="14"/>
        <v>0</v>
      </c>
      <c r="J84" s="24">
        <f t="shared" si="14"/>
        <v>0</v>
      </c>
      <c r="K84" s="23">
        <f t="shared" si="14"/>
        <v>0</v>
      </c>
      <c r="L84" s="24">
        <f t="shared" si="14"/>
        <v>0</v>
      </c>
      <c r="M84" s="37">
        <f t="shared" si="19"/>
        <v>0</v>
      </c>
      <c r="N84" s="38">
        <f t="shared" si="19"/>
        <v>0</v>
      </c>
      <c r="O84" s="37">
        <f t="shared" si="20"/>
        <v>0</v>
      </c>
      <c r="P84" s="38">
        <f t="shared" si="20"/>
        <v>0</v>
      </c>
      <c r="Q84" s="23">
        <f t="shared" si="15"/>
        <v>0</v>
      </c>
      <c r="R84" s="24">
        <f t="shared" si="15"/>
        <v>0</v>
      </c>
      <c r="S84" s="23">
        <f t="shared" si="15"/>
        <v>0</v>
      </c>
      <c r="T84" s="24">
        <f t="shared" si="15"/>
        <v>0</v>
      </c>
      <c r="U84" s="39">
        <f t="shared" si="21"/>
        <v>0</v>
      </c>
      <c r="V84" s="40">
        <f t="shared" si="21"/>
        <v>0</v>
      </c>
      <c r="W84" s="23">
        <f t="shared" si="16"/>
        <v>0</v>
      </c>
      <c r="X84" s="24">
        <f t="shared" si="16"/>
        <v>0</v>
      </c>
      <c r="Y84" s="23">
        <f t="shared" si="16"/>
        <v>0</v>
      </c>
      <c r="Z84" s="24">
        <f t="shared" si="16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7"/>
        <v>0</v>
      </c>
      <c r="D85" s="22">
        <f t="shared" si="17"/>
        <v>0</v>
      </c>
      <c r="E85" s="23">
        <f t="shared" si="17"/>
        <v>0</v>
      </c>
      <c r="F85" s="24">
        <f t="shared" si="17"/>
        <v>0</v>
      </c>
      <c r="G85" s="37">
        <f t="shared" si="18"/>
        <v>0</v>
      </c>
      <c r="H85" s="38">
        <f t="shared" si="18"/>
        <v>0</v>
      </c>
      <c r="I85" s="23">
        <f t="shared" si="14"/>
        <v>0</v>
      </c>
      <c r="J85" s="24">
        <f t="shared" si="14"/>
        <v>0</v>
      </c>
      <c r="K85" s="23">
        <f t="shared" si="14"/>
        <v>0</v>
      </c>
      <c r="L85" s="24">
        <f t="shared" si="14"/>
        <v>0</v>
      </c>
      <c r="M85" s="37">
        <f t="shared" si="19"/>
        <v>0</v>
      </c>
      <c r="N85" s="38">
        <f t="shared" si="19"/>
        <v>0</v>
      </c>
      <c r="O85" s="37">
        <f t="shared" si="20"/>
        <v>0</v>
      </c>
      <c r="P85" s="38">
        <f t="shared" si="20"/>
        <v>0</v>
      </c>
      <c r="Q85" s="23">
        <f t="shared" si="15"/>
        <v>0</v>
      </c>
      <c r="R85" s="24">
        <f t="shared" si="15"/>
        <v>0</v>
      </c>
      <c r="S85" s="23">
        <f t="shared" si="15"/>
        <v>0</v>
      </c>
      <c r="T85" s="24">
        <f t="shared" si="15"/>
        <v>0</v>
      </c>
      <c r="U85" s="39">
        <f t="shared" si="21"/>
        <v>0</v>
      </c>
      <c r="V85" s="40">
        <f t="shared" si="21"/>
        <v>0</v>
      </c>
      <c r="W85" s="23">
        <f t="shared" si="16"/>
        <v>0</v>
      </c>
      <c r="X85" s="24">
        <f t="shared" si="16"/>
        <v>0</v>
      </c>
      <c r="Y85" s="23">
        <f t="shared" si="16"/>
        <v>0</v>
      </c>
      <c r="Z85" s="24">
        <f t="shared" si="16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7"/>
        <v>0</v>
      </c>
      <c r="D86" s="22">
        <f t="shared" si="17"/>
        <v>0</v>
      </c>
      <c r="E86" s="23">
        <f t="shared" si="17"/>
        <v>0</v>
      </c>
      <c r="F86" s="24">
        <f t="shared" si="17"/>
        <v>0</v>
      </c>
      <c r="G86" s="37">
        <f t="shared" si="18"/>
        <v>0</v>
      </c>
      <c r="H86" s="38">
        <f t="shared" si="18"/>
        <v>0</v>
      </c>
      <c r="I86" s="23">
        <f t="shared" si="14"/>
        <v>0</v>
      </c>
      <c r="J86" s="24">
        <f t="shared" si="14"/>
        <v>0</v>
      </c>
      <c r="K86" s="23">
        <f t="shared" si="14"/>
        <v>0</v>
      </c>
      <c r="L86" s="24">
        <f t="shared" si="14"/>
        <v>0</v>
      </c>
      <c r="M86" s="37">
        <f t="shared" si="19"/>
        <v>0</v>
      </c>
      <c r="N86" s="38">
        <f t="shared" si="19"/>
        <v>0</v>
      </c>
      <c r="O86" s="37">
        <f t="shared" si="20"/>
        <v>0</v>
      </c>
      <c r="P86" s="38">
        <f t="shared" si="20"/>
        <v>0</v>
      </c>
      <c r="Q86" s="23">
        <f t="shared" si="15"/>
        <v>0</v>
      </c>
      <c r="R86" s="24">
        <f t="shared" si="15"/>
        <v>0</v>
      </c>
      <c r="S86" s="23">
        <f t="shared" si="15"/>
        <v>0</v>
      </c>
      <c r="T86" s="24">
        <f t="shared" si="15"/>
        <v>0</v>
      </c>
      <c r="U86" s="39">
        <f t="shared" si="21"/>
        <v>0</v>
      </c>
      <c r="V86" s="40">
        <f t="shared" si="21"/>
        <v>0</v>
      </c>
      <c r="W86" s="23">
        <f t="shared" si="16"/>
        <v>0</v>
      </c>
      <c r="X86" s="24">
        <f t="shared" si="16"/>
        <v>0</v>
      </c>
      <c r="Y86" s="23">
        <f t="shared" si="16"/>
        <v>0</v>
      </c>
      <c r="Z86" s="24">
        <f t="shared" si="16"/>
        <v>0</v>
      </c>
      <c r="AA86" s="37">
        <f t="shared" si="22"/>
        <v>0</v>
      </c>
      <c r="AB86" s="38">
        <f t="shared" si="22"/>
        <v>0</v>
      </c>
      <c r="AC86" s="40">
        <f t="shared" si="23"/>
        <v>0</v>
      </c>
    </row>
    <row r="87" spans="1:29">
      <c r="A87" s="41">
        <v>9</v>
      </c>
      <c r="B87" s="42" t="s">
        <v>76</v>
      </c>
      <c r="C87" s="21">
        <f t="shared" si="17"/>
        <v>0</v>
      </c>
      <c r="D87" s="22">
        <f t="shared" si="17"/>
        <v>0</v>
      </c>
      <c r="E87" s="23">
        <f t="shared" si="17"/>
        <v>0</v>
      </c>
      <c r="F87" s="24">
        <f t="shared" si="17"/>
        <v>0</v>
      </c>
      <c r="G87" s="37">
        <f t="shared" si="18"/>
        <v>0</v>
      </c>
      <c r="H87" s="38">
        <f t="shared" si="18"/>
        <v>0</v>
      </c>
      <c r="I87" s="23">
        <f t="shared" si="14"/>
        <v>0</v>
      </c>
      <c r="J87" s="24">
        <f t="shared" si="14"/>
        <v>0</v>
      </c>
      <c r="K87" s="23">
        <f t="shared" si="14"/>
        <v>0</v>
      </c>
      <c r="L87" s="24">
        <f t="shared" si="14"/>
        <v>0</v>
      </c>
      <c r="M87" s="37">
        <f t="shared" si="19"/>
        <v>0</v>
      </c>
      <c r="N87" s="38">
        <f t="shared" si="19"/>
        <v>0</v>
      </c>
      <c r="O87" s="37">
        <f t="shared" si="20"/>
        <v>0</v>
      </c>
      <c r="P87" s="38">
        <f t="shared" si="20"/>
        <v>0</v>
      </c>
      <c r="Q87" s="23">
        <f t="shared" si="15"/>
        <v>0</v>
      </c>
      <c r="R87" s="24">
        <f t="shared" si="15"/>
        <v>0</v>
      </c>
      <c r="S87" s="23">
        <f t="shared" si="15"/>
        <v>0</v>
      </c>
      <c r="T87" s="24">
        <f t="shared" si="15"/>
        <v>0</v>
      </c>
      <c r="U87" s="39">
        <f t="shared" si="21"/>
        <v>0</v>
      </c>
      <c r="V87" s="40">
        <f t="shared" si="21"/>
        <v>0</v>
      </c>
      <c r="W87" s="23">
        <f t="shared" si="16"/>
        <v>0</v>
      </c>
      <c r="X87" s="24">
        <f t="shared" si="16"/>
        <v>0</v>
      </c>
      <c r="Y87" s="23">
        <f t="shared" si="16"/>
        <v>0</v>
      </c>
      <c r="Z87" s="24">
        <f t="shared" si="16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7"/>
        <v>0</v>
      </c>
      <c r="D88" s="22">
        <f t="shared" si="17"/>
        <v>0</v>
      </c>
      <c r="E88" s="23">
        <f t="shared" si="17"/>
        <v>0</v>
      </c>
      <c r="F88" s="24">
        <f t="shared" si="17"/>
        <v>0</v>
      </c>
      <c r="G88" s="37">
        <f t="shared" si="18"/>
        <v>0</v>
      </c>
      <c r="H88" s="38">
        <f t="shared" si="18"/>
        <v>0</v>
      </c>
      <c r="I88" s="23">
        <f t="shared" si="14"/>
        <v>0</v>
      </c>
      <c r="J88" s="24">
        <f t="shared" si="14"/>
        <v>0</v>
      </c>
      <c r="K88" s="23">
        <f t="shared" si="14"/>
        <v>0</v>
      </c>
      <c r="L88" s="24">
        <f t="shared" si="14"/>
        <v>0</v>
      </c>
      <c r="M88" s="37">
        <f t="shared" si="19"/>
        <v>0</v>
      </c>
      <c r="N88" s="38">
        <f t="shared" si="19"/>
        <v>0</v>
      </c>
      <c r="O88" s="37">
        <f t="shared" si="20"/>
        <v>0</v>
      </c>
      <c r="P88" s="38">
        <f t="shared" si="20"/>
        <v>0</v>
      </c>
      <c r="Q88" s="23">
        <f t="shared" si="15"/>
        <v>0</v>
      </c>
      <c r="R88" s="24">
        <f t="shared" si="15"/>
        <v>0</v>
      </c>
      <c r="S88" s="23">
        <f t="shared" si="15"/>
        <v>0</v>
      </c>
      <c r="T88" s="24">
        <f t="shared" si="15"/>
        <v>0</v>
      </c>
      <c r="U88" s="39">
        <f t="shared" si="21"/>
        <v>0</v>
      </c>
      <c r="V88" s="40">
        <f t="shared" si="21"/>
        <v>0</v>
      </c>
      <c r="W88" s="23">
        <f t="shared" si="16"/>
        <v>0</v>
      </c>
      <c r="X88" s="24">
        <f t="shared" si="16"/>
        <v>0</v>
      </c>
      <c r="Y88" s="23">
        <f t="shared" si="16"/>
        <v>0</v>
      </c>
      <c r="Z88" s="24">
        <f t="shared" si="16"/>
        <v>0</v>
      </c>
      <c r="AA88" s="37">
        <f t="shared" si="22"/>
        <v>0</v>
      </c>
      <c r="AB88" s="38">
        <f t="shared" si="22"/>
        <v>0</v>
      </c>
      <c r="AC88" s="40">
        <f t="shared" si="23"/>
        <v>0</v>
      </c>
    </row>
    <row r="89" spans="1:29">
      <c r="A89" s="41">
        <v>11</v>
      </c>
      <c r="B89" s="42" t="s">
        <v>78</v>
      </c>
      <c r="C89" s="21">
        <f t="shared" si="17"/>
        <v>0</v>
      </c>
      <c r="D89" s="22">
        <f t="shared" si="17"/>
        <v>0</v>
      </c>
      <c r="E89" s="23">
        <f t="shared" si="17"/>
        <v>0</v>
      </c>
      <c r="F89" s="24">
        <f t="shared" si="17"/>
        <v>0</v>
      </c>
      <c r="G89" s="37">
        <f t="shared" si="18"/>
        <v>0</v>
      </c>
      <c r="H89" s="38">
        <f t="shared" si="18"/>
        <v>0</v>
      </c>
      <c r="I89" s="23">
        <f t="shared" si="14"/>
        <v>0</v>
      </c>
      <c r="J89" s="24">
        <f t="shared" si="14"/>
        <v>0</v>
      </c>
      <c r="K89" s="23">
        <f t="shared" si="14"/>
        <v>0</v>
      </c>
      <c r="L89" s="24">
        <f t="shared" si="14"/>
        <v>0</v>
      </c>
      <c r="M89" s="37">
        <f t="shared" si="19"/>
        <v>0</v>
      </c>
      <c r="N89" s="38">
        <f t="shared" si="19"/>
        <v>0</v>
      </c>
      <c r="O89" s="37">
        <f t="shared" si="20"/>
        <v>0</v>
      </c>
      <c r="P89" s="38">
        <f t="shared" si="20"/>
        <v>0</v>
      </c>
      <c r="Q89" s="23">
        <f t="shared" si="15"/>
        <v>0</v>
      </c>
      <c r="R89" s="24">
        <f t="shared" si="15"/>
        <v>0</v>
      </c>
      <c r="S89" s="23">
        <f t="shared" si="15"/>
        <v>0</v>
      </c>
      <c r="T89" s="24">
        <f t="shared" si="15"/>
        <v>0</v>
      </c>
      <c r="U89" s="39">
        <f t="shared" si="21"/>
        <v>0</v>
      </c>
      <c r="V89" s="40">
        <f t="shared" si="21"/>
        <v>0</v>
      </c>
      <c r="W89" s="23">
        <f t="shared" si="16"/>
        <v>0</v>
      </c>
      <c r="X89" s="24">
        <f t="shared" si="16"/>
        <v>0</v>
      </c>
      <c r="Y89" s="23">
        <f t="shared" si="16"/>
        <v>0</v>
      </c>
      <c r="Z89" s="24">
        <f t="shared" si="16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7"/>
        <v>0</v>
      </c>
      <c r="D90" s="22">
        <f t="shared" si="17"/>
        <v>0</v>
      </c>
      <c r="E90" s="23">
        <f t="shared" si="17"/>
        <v>0</v>
      </c>
      <c r="F90" s="24">
        <f t="shared" si="17"/>
        <v>0</v>
      </c>
      <c r="G90" s="37">
        <f t="shared" si="18"/>
        <v>0</v>
      </c>
      <c r="H90" s="38">
        <f t="shared" si="18"/>
        <v>0</v>
      </c>
      <c r="I90" s="23">
        <f t="shared" si="14"/>
        <v>0</v>
      </c>
      <c r="J90" s="24">
        <f t="shared" si="14"/>
        <v>0</v>
      </c>
      <c r="K90" s="23">
        <f t="shared" si="14"/>
        <v>0</v>
      </c>
      <c r="L90" s="24">
        <f t="shared" si="14"/>
        <v>0</v>
      </c>
      <c r="M90" s="37">
        <f t="shared" si="19"/>
        <v>0</v>
      </c>
      <c r="N90" s="38">
        <f t="shared" si="19"/>
        <v>0</v>
      </c>
      <c r="O90" s="37">
        <f t="shared" si="20"/>
        <v>0</v>
      </c>
      <c r="P90" s="38">
        <f t="shared" si="20"/>
        <v>0</v>
      </c>
      <c r="Q90" s="23">
        <f t="shared" si="15"/>
        <v>0</v>
      </c>
      <c r="R90" s="24">
        <f t="shared" si="15"/>
        <v>0</v>
      </c>
      <c r="S90" s="23">
        <f t="shared" si="15"/>
        <v>0</v>
      </c>
      <c r="T90" s="24">
        <f t="shared" si="15"/>
        <v>0</v>
      </c>
      <c r="U90" s="39">
        <f t="shared" si="21"/>
        <v>0</v>
      </c>
      <c r="V90" s="40">
        <f t="shared" si="21"/>
        <v>0</v>
      </c>
      <c r="W90" s="23">
        <f t="shared" si="16"/>
        <v>0</v>
      </c>
      <c r="X90" s="24">
        <f t="shared" si="16"/>
        <v>0</v>
      </c>
      <c r="Y90" s="23">
        <f t="shared" si="16"/>
        <v>0</v>
      </c>
      <c r="Z90" s="24">
        <f t="shared" si="16"/>
        <v>0</v>
      </c>
      <c r="AA90" s="37">
        <f t="shared" si="22"/>
        <v>0</v>
      </c>
      <c r="AB90" s="38">
        <f t="shared" si="22"/>
        <v>0</v>
      </c>
      <c r="AC90" s="40">
        <f t="shared" si="23"/>
        <v>0</v>
      </c>
    </row>
    <row r="91" spans="1:29">
      <c r="A91" s="41">
        <v>13</v>
      </c>
      <c r="B91" s="42" t="s">
        <v>80</v>
      </c>
      <c r="C91" s="21">
        <f t="shared" si="17"/>
        <v>0</v>
      </c>
      <c r="D91" s="22">
        <f t="shared" si="17"/>
        <v>0</v>
      </c>
      <c r="E91" s="23">
        <f t="shared" si="17"/>
        <v>0</v>
      </c>
      <c r="F91" s="24">
        <f t="shared" si="17"/>
        <v>0</v>
      </c>
      <c r="G91" s="37">
        <f t="shared" si="18"/>
        <v>0</v>
      </c>
      <c r="H91" s="38">
        <f t="shared" si="18"/>
        <v>0</v>
      </c>
      <c r="I91" s="23">
        <f t="shared" si="14"/>
        <v>0</v>
      </c>
      <c r="J91" s="24">
        <f t="shared" si="14"/>
        <v>0</v>
      </c>
      <c r="K91" s="23">
        <f t="shared" si="14"/>
        <v>0</v>
      </c>
      <c r="L91" s="24">
        <f t="shared" si="14"/>
        <v>0</v>
      </c>
      <c r="M91" s="37">
        <f t="shared" si="19"/>
        <v>0</v>
      </c>
      <c r="N91" s="38">
        <f t="shared" si="19"/>
        <v>0</v>
      </c>
      <c r="O91" s="37">
        <f t="shared" si="20"/>
        <v>0</v>
      </c>
      <c r="P91" s="38">
        <f t="shared" si="20"/>
        <v>0</v>
      </c>
      <c r="Q91" s="23">
        <f t="shared" si="15"/>
        <v>0</v>
      </c>
      <c r="R91" s="24">
        <f t="shared" si="15"/>
        <v>0</v>
      </c>
      <c r="S91" s="23">
        <f t="shared" si="15"/>
        <v>0</v>
      </c>
      <c r="T91" s="24">
        <f t="shared" si="15"/>
        <v>0</v>
      </c>
      <c r="U91" s="39">
        <f t="shared" si="21"/>
        <v>0</v>
      </c>
      <c r="V91" s="40">
        <f t="shared" si="21"/>
        <v>0</v>
      </c>
      <c r="W91" s="23">
        <f t="shared" si="16"/>
        <v>0</v>
      </c>
      <c r="X91" s="24">
        <f t="shared" si="16"/>
        <v>0</v>
      </c>
      <c r="Y91" s="23">
        <f t="shared" si="16"/>
        <v>0</v>
      </c>
      <c r="Z91" s="24">
        <f t="shared" si="16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7"/>
        <v>0</v>
      </c>
      <c r="D92" s="22">
        <f t="shared" si="17"/>
        <v>0</v>
      </c>
      <c r="E92" s="23">
        <f t="shared" si="17"/>
        <v>0</v>
      </c>
      <c r="F92" s="24">
        <f t="shared" si="17"/>
        <v>0</v>
      </c>
      <c r="G92" s="37">
        <f t="shared" si="18"/>
        <v>0</v>
      </c>
      <c r="H92" s="38">
        <f t="shared" si="18"/>
        <v>0</v>
      </c>
      <c r="I92" s="23">
        <f t="shared" si="14"/>
        <v>0</v>
      </c>
      <c r="J92" s="24">
        <f t="shared" si="14"/>
        <v>0</v>
      </c>
      <c r="K92" s="23">
        <f t="shared" si="14"/>
        <v>0</v>
      </c>
      <c r="L92" s="24">
        <f t="shared" si="14"/>
        <v>0</v>
      </c>
      <c r="M92" s="37">
        <f t="shared" si="19"/>
        <v>0</v>
      </c>
      <c r="N92" s="38">
        <f t="shared" si="19"/>
        <v>0</v>
      </c>
      <c r="O92" s="37">
        <f t="shared" si="20"/>
        <v>0</v>
      </c>
      <c r="P92" s="38">
        <f t="shared" si="20"/>
        <v>0</v>
      </c>
      <c r="Q92" s="23">
        <f t="shared" si="15"/>
        <v>0</v>
      </c>
      <c r="R92" s="24">
        <f t="shared" si="15"/>
        <v>0</v>
      </c>
      <c r="S92" s="23">
        <f t="shared" si="15"/>
        <v>0</v>
      </c>
      <c r="T92" s="24">
        <f t="shared" si="15"/>
        <v>0</v>
      </c>
      <c r="U92" s="39">
        <f t="shared" si="21"/>
        <v>0</v>
      </c>
      <c r="V92" s="40">
        <f t="shared" si="21"/>
        <v>0</v>
      </c>
      <c r="W92" s="23">
        <f t="shared" si="16"/>
        <v>0</v>
      </c>
      <c r="X92" s="24">
        <f t="shared" si="16"/>
        <v>0</v>
      </c>
      <c r="Y92" s="23">
        <f t="shared" si="16"/>
        <v>0</v>
      </c>
      <c r="Z92" s="24">
        <f t="shared" si="16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7"/>
        <v>0</v>
      </c>
      <c r="D93" s="22">
        <f t="shared" si="17"/>
        <v>0</v>
      </c>
      <c r="E93" s="23">
        <f t="shared" si="17"/>
        <v>0</v>
      </c>
      <c r="F93" s="24">
        <f t="shared" si="17"/>
        <v>0</v>
      </c>
      <c r="G93" s="37">
        <f t="shared" si="18"/>
        <v>0</v>
      </c>
      <c r="H93" s="38">
        <f t="shared" si="18"/>
        <v>0</v>
      </c>
      <c r="I93" s="23">
        <f t="shared" si="14"/>
        <v>0</v>
      </c>
      <c r="J93" s="24">
        <f t="shared" si="14"/>
        <v>0</v>
      </c>
      <c r="K93" s="23">
        <f t="shared" si="14"/>
        <v>0</v>
      </c>
      <c r="L93" s="24">
        <f t="shared" si="14"/>
        <v>0</v>
      </c>
      <c r="M93" s="37">
        <f t="shared" si="19"/>
        <v>0</v>
      </c>
      <c r="N93" s="38">
        <f t="shared" si="19"/>
        <v>0</v>
      </c>
      <c r="O93" s="37">
        <f t="shared" si="20"/>
        <v>0</v>
      </c>
      <c r="P93" s="38">
        <f t="shared" si="20"/>
        <v>0</v>
      </c>
      <c r="Q93" s="23">
        <f t="shared" si="15"/>
        <v>0</v>
      </c>
      <c r="R93" s="24">
        <f t="shared" si="15"/>
        <v>0</v>
      </c>
      <c r="S93" s="23">
        <f t="shared" si="15"/>
        <v>0</v>
      </c>
      <c r="T93" s="24">
        <f t="shared" si="15"/>
        <v>0</v>
      </c>
      <c r="U93" s="39">
        <f t="shared" si="21"/>
        <v>0</v>
      </c>
      <c r="V93" s="40">
        <f t="shared" si="21"/>
        <v>0</v>
      </c>
      <c r="W93" s="23">
        <f t="shared" si="16"/>
        <v>0</v>
      </c>
      <c r="X93" s="24">
        <f t="shared" si="16"/>
        <v>0</v>
      </c>
      <c r="Y93" s="23">
        <f t="shared" si="16"/>
        <v>0</v>
      </c>
      <c r="Z93" s="24">
        <f t="shared" si="16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7"/>
        <v>0</v>
      </c>
      <c r="D94" s="22">
        <f t="shared" si="17"/>
        <v>0</v>
      </c>
      <c r="E94" s="23">
        <f t="shared" si="17"/>
        <v>0</v>
      </c>
      <c r="F94" s="24">
        <f t="shared" si="17"/>
        <v>0</v>
      </c>
      <c r="G94" s="37">
        <f t="shared" si="18"/>
        <v>0</v>
      </c>
      <c r="H94" s="38">
        <f t="shared" si="18"/>
        <v>0</v>
      </c>
      <c r="I94" s="23">
        <f t="shared" si="14"/>
        <v>0</v>
      </c>
      <c r="J94" s="24">
        <f t="shared" si="14"/>
        <v>0</v>
      </c>
      <c r="K94" s="23">
        <f t="shared" si="14"/>
        <v>0</v>
      </c>
      <c r="L94" s="24">
        <f t="shared" si="14"/>
        <v>0</v>
      </c>
      <c r="M94" s="37">
        <f t="shared" si="19"/>
        <v>0</v>
      </c>
      <c r="N94" s="38">
        <f t="shared" si="19"/>
        <v>0</v>
      </c>
      <c r="O94" s="37">
        <f t="shared" si="20"/>
        <v>0</v>
      </c>
      <c r="P94" s="38">
        <f t="shared" si="20"/>
        <v>0</v>
      </c>
      <c r="Q94" s="23">
        <f t="shared" si="15"/>
        <v>0</v>
      </c>
      <c r="R94" s="24">
        <f t="shared" si="15"/>
        <v>0</v>
      </c>
      <c r="S94" s="23">
        <f t="shared" si="15"/>
        <v>0</v>
      </c>
      <c r="T94" s="24">
        <f t="shared" si="15"/>
        <v>0</v>
      </c>
      <c r="U94" s="39">
        <f t="shared" si="21"/>
        <v>0</v>
      </c>
      <c r="V94" s="40">
        <f t="shared" si="21"/>
        <v>0</v>
      </c>
      <c r="W94" s="23">
        <f t="shared" si="16"/>
        <v>0</v>
      </c>
      <c r="X94" s="24">
        <f t="shared" si="16"/>
        <v>0</v>
      </c>
      <c r="Y94" s="23">
        <f t="shared" si="16"/>
        <v>0</v>
      </c>
      <c r="Z94" s="24">
        <f t="shared" si="16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7"/>
        <v>0</v>
      </c>
      <c r="D95" s="22">
        <f t="shared" si="17"/>
        <v>0</v>
      </c>
      <c r="E95" s="23">
        <f t="shared" si="17"/>
        <v>0</v>
      </c>
      <c r="F95" s="24">
        <f t="shared" si="17"/>
        <v>0</v>
      </c>
      <c r="G95" s="37">
        <f t="shared" si="18"/>
        <v>0</v>
      </c>
      <c r="H95" s="38">
        <f t="shared" si="18"/>
        <v>0</v>
      </c>
      <c r="I95" s="23">
        <f t="shared" ref="I95:L102" si="24">I25+I60</f>
        <v>0</v>
      </c>
      <c r="J95" s="24">
        <f t="shared" si="24"/>
        <v>0</v>
      </c>
      <c r="K95" s="23">
        <f t="shared" si="24"/>
        <v>0</v>
      </c>
      <c r="L95" s="24">
        <f t="shared" si="24"/>
        <v>0</v>
      </c>
      <c r="M95" s="37">
        <f t="shared" si="19"/>
        <v>0</v>
      </c>
      <c r="N95" s="38">
        <f t="shared" si="19"/>
        <v>0</v>
      </c>
      <c r="O95" s="37">
        <f t="shared" si="20"/>
        <v>0</v>
      </c>
      <c r="P95" s="38">
        <f t="shared" si="20"/>
        <v>0</v>
      </c>
      <c r="Q95" s="23">
        <f t="shared" ref="Q95:T102" si="25">Q25+Q60</f>
        <v>0</v>
      </c>
      <c r="R95" s="24">
        <f t="shared" si="25"/>
        <v>0</v>
      </c>
      <c r="S95" s="23">
        <f t="shared" si="25"/>
        <v>0</v>
      </c>
      <c r="T95" s="24">
        <f t="shared" si="25"/>
        <v>0</v>
      </c>
      <c r="U95" s="39">
        <f t="shared" si="21"/>
        <v>0</v>
      </c>
      <c r="V95" s="40">
        <f t="shared" si="21"/>
        <v>0</v>
      </c>
      <c r="W95" s="23">
        <f t="shared" ref="W95:Z102" si="26">W25+W60</f>
        <v>0</v>
      </c>
      <c r="X95" s="24">
        <f t="shared" si="26"/>
        <v>0</v>
      </c>
      <c r="Y95" s="23">
        <f t="shared" si="26"/>
        <v>0</v>
      </c>
      <c r="Z95" s="24">
        <f t="shared" si="26"/>
        <v>0</v>
      </c>
      <c r="AA95" s="37">
        <f t="shared" si="22"/>
        <v>0</v>
      </c>
      <c r="AB95" s="38">
        <f t="shared" si="22"/>
        <v>0</v>
      </c>
      <c r="AC95" s="40">
        <f t="shared" si="23"/>
        <v>0</v>
      </c>
    </row>
    <row r="96" spans="1:29">
      <c r="A96" s="41">
        <v>18</v>
      </c>
      <c r="B96" s="42" t="s">
        <v>85</v>
      </c>
      <c r="C96" s="21">
        <f t="shared" ref="C96:F102" si="27">C26+C61</f>
        <v>0</v>
      </c>
      <c r="D96" s="22">
        <f t="shared" si="27"/>
        <v>0</v>
      </c>
      <c r="E96" s="23">
        <f t="shared" si="27"/>
        <v>0</v>
      </c>
      <c r="F96" s="24">
        <f t="shared" si="27"/>
        <v>0</v>
      </c>
      <c r="G96" s="37">
        <f t="shared" si="18"/>
        <v>0</v>
      </c>
      <c r="H96" s="38">
        <f t="shared" si="18"/>
        <v>0</v>
      </c>
      <c r="I96" s="23">
        <f t="shared" si="24"/>
        <v>0</v>
      </c>
      <c r="J96" s="24">
        <f t="shared" si="24"/>
        <v>0</v>
      </c>
      <c r="K96" s="23">
        <f t="shared" si="24"/>
        <v>0</v>
      </c>
      <c r="L96" s="24">
        <f t="shared" si="24"/>
        <v>0</v>
      </c>
      <c r="M96" s="37">
        <f t="shared" si="19"/>
        <v>0</v>
      </c>
      <c r="N96" s="38">
        <f t="shared" si="19"/>
        <v>0</v>
      </c>
      <c r="O96" s="37">
        <f t="shared" si="20"/>
        <v>0</v>
      </c>
      <c r="P96" s="38">
        <f t="shared" si="20"/>
        <v>0</v>
      </c>
      <c r="Q96" s="23">
        <f t="shared" si="25"/>
        <v>0</v>
      </c>
      <c r="R96" s="24">
        <f t="shared" si="25"/>
        <v>0</v>
      </c>
      <c r="S96" s="23">
        <f t="shared" si="25"/>
        <v>0</v>
      </c>
      <c r="T96" s="24">
        <f t="shared" si="25"/>
        <v>0</v>
      </c>
      <c r="U96" s="39">
        <f t="shared" si="21"/>
        <v>0</v>
      </c>
      <c r="V96" s="40">
        <f t="shared" si="21"/>
        <v>0</v>
      </c>
      <c r="W96" s="23">
        <f t="shared" si="26"/>
        <v>0</v>
      </c>
      <c r="X96" s="24">
        <f t="shared" si="26"/>
        <v>0</v>
      </c>
      <c r="Y96" s="23">
        <f t="shared" si="26"/>
        <v>0</v>
      </c>
      <c r="Z96" s="24">
        <f t="shared" si="26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7"/>
        <v>0</v>
      </c>
      <c r="D97" s="22">
        <f t="shared" si="27"/>
        <v>0</v>
      </c>
      <c r="E97" s="23">
        <f t="shared" si="27"/>
        <v>0</v>
      </c>
      <c r="F97" s="24">
        <f t="shared" si="27"/>
        <v>0</v>
      </c>
      <c r="G97" s="37">
        <f t="shared" si="18"/>
        <v>0</v>
      </c>
      <c r="H97" s="38">
        <f t="shared" si="18"/>
        <v>0</v>
      </c>
      <c r="I97" s="23">
        <f t="shared" si="24"/>
        <v>1272</v>
      </c>
      <c r="J97" s="24">
        <f t="shared" si="24"/>
        <v>630147.14639999997</v>
      </c>
      <c r="K97" s="23">
        <f t="shared" si="24"/>
        <v>0</v>
      </c>
      <c r="L97" s="24">
        <f t="shared" si="24"/>
        <v>0</v>
      </c>
      <c r="M97" s="37">
        <f t="shared" si="19"/>
        <v>1272</v>
      </c>
      <c r="N97" s="38">
        <f t="shared" si="19"/>
        <v>630147.14639999997</v>
      </c>
      <c r="O97" s="37">
        <f t="shared" si="20"/>
        <v>1272</v>
      </c>
      <c r="P97" s="38">
        <f t="shared" si="20"/>
        <v>630147.14639999997</v>
      </c>
      <c r="Q97" s="23">
        <f t="shared" si="25"/>
        <v>0</v>
      </c>
      <c r="R97" s="24">
        <f t="shared" si="25"/>
        <v>0</v>
      </c>
      <c r="S97" s="23">
        <f t="shared" si="25"/>
        <v>0</v>
      </c>
      <c r="T97" s="24">
        <f t="shared" si="25"/>
        <v>0</v>
      </c>
      <c r="U97" s="39">
        <f t="shared" si="21"/>
        <v>0</v>
      </c>
      <c r="V97" s="40">
        <f t="shared" si="21"/>
        <v>0</v>
      </c>
      <c r="W97" s="23">
        <f t="shared" si="26"/>
        <v>505</v>
      </c>
      <c r="X97" s="24">
        <f t="shared" si="26"/>
        <v>728995.27500000002</v>
      </c>
      <c r="Y97" s="23">
        <f t="shared" si="26"/>
        <v>0</v>
      </c>
      <c r="Z97" s="24">
        <f t="shared" si="26"/>
        <v>0</v>
      </c>
      <c r="AA97" s="37">
        <f t="shared" si="22"/>
        <v>505</v>
      </c>
      <c r="AB97" s="38">
        <f t="shared" si="22"/>
        <v>728995.27500000002</v>
      </c>
      <c r="AC97" s="40">
        <f t="shared" si="23"/>
        <v>1359142.4213999999</v>
      </c>
    </row>
    <row r="98" spans="1:29">
      <c r="A98" s="41">
        <v>20</v>
      </c>
      <c r="B98" s="42" t="s">
        <v>87</v>
      </c>
      <c r="C98" s="23">
        <f t="shared" si="27"/>
        <v>0</v>
      </c>
      <c r="D98" s="22">
        <f t="shared" si="27"/>
        <v>0</v>
      </c>
      <c r="E98" s="23">
        <f t="shared" si="27"/>
        <v>0</v>
      </c>
      <c r="F98" s="24">
        <f t="shared" si="27"/>
        <v>0</v>
      </c>
      <c r="G98" s="37">
        <f t="shared" si="18"/>
        <v>0</v>
      </c>
      <c r="H98" s="38">
        <f t="shared" si="18"/>
        <v>0</v>
      </c>
      <c r="I98" s="23">
        <f t="shared" si="24"/>
        <v>0</v>
      </c>
      <c r="J98" s="24">
        <f t="shared" si="24"/>
        <v>0</v>
      </c>
      <c r="K98" s="23">
        <f t="shared" si="24"/>
        <v>0</v>
      </c>
      <c r="L98" s="24">
        <f t="shared" si="24"/>
        <v>0</v>
      </c>
      <c r="M98" s="37">
        <f t="shared" si="19"/>
        <v>0</v>
      </c>
      <c r="N98" s="38">
        <f t="shared" si="19"/>
        <v>0</v>
      </c>
      <c r="O98" s="37">
        <f t="shared" si="20"/>
        <v>0</v>
      </c>
      <c r="P98" s="38">
        <f t="shared" si="20"/>
        <v>0</v>
      </c>
      <c r="Q98" s="23">
        <f t="shared" si="25"/>
        <v>0</v>
      </c>
      <c r="R98" s="24">
        <f t="shared" si="25"/>
        <v>0</v>
      </c>
      <c r="S98" s="23">
        <f t="shared" si="25"/>
        <v>0</v>
      </c>
      <c r="T98" s="24">
        <f t="shared" si="25"/>
        <v>0</v>
      </c>
      <c r="U98" s="39">
        <f t="shared" si="21"/>
        <v>0</v>
      </c>
      <c r="V98" s="40">
        <f t="shared" si="21"/>
        <v>0</v>
      </c>
      <c r="W98" s="23">
        <f t="shared" si="26"/>
        <v>0</v>
      </c>
      <c r="X98" s="24">
        <f t="shared" si="26"/>
        <v>0</v>
      </c>
      <c r="Y98" s="23">
        <f t="shared" si="26"/>
        <v>0</v>
      </c>
      <c r="Z98" s="24">
        <f t="shared" si="26"/>
        <v>0</v>
      </c>
      <c r="AA98" s="37">
        <f t="shared" si="22"/>
        <v>0</v>
      </c>
      <c r="AB98" s="38">
        <f t="shared" si="22"/>
        <v>0</v>
      </c>
      <c r="AC98" s="40">
        <f t="shared" si="23"/>
        <v>0</v>
      </c>
    </row>
    <row r="99" spans="1:29">
      <c r="A99" s="41">
        <v>21</v>
      </c>
      <c r="B99" s="42" t="s">
        <v>88</v>
      </c>
      <c r="C99" s="23">
        <f t="shared" si="27"/>
        <v>0</v>
      </c>
      <c r="D99" s="22">
        <f t="shared" si="27"/>
        <v>0</v>
      </c>
      <c r="E99" s="23">
        <f t="shared" si="27"/>
        <v>0</v>
      </c>
      <c r="F99" s="24">
        <f t="shared" si="27"/>
        <v>0</v>
      </c>
      <c r="G99" s="37">
        <f t="shared" si="18"/>
        <v>0</v>
      </c>
      <c r="H99" s="38">
        <f t="shared" si="18"/>
        <v>0</v>
      </c>
      <c r="I99" s="23">
        <f t="shared" si="24"/>
        <v>0</v>
      </c>
      <c r="J99" s="24">
        <f t="shared" si="24"/>
        <v>0</v>
      </c>
      <c r="K99" s="23">
        <f t="shared" si="24"/>
        <v>0</v>
      </c>
      <c r="L99" s="24">
        <f t="shared" si="24"/>
        <v>0</v>
      </c>
      <c r="M99" s="37">
        <f t="shared" si="19"/>
        <v>0</v>
      </c>
      <c r="N99" s="38">
        <f t="shared" si="19"/>
        <v>0</v>
      </c>
      <c r="O99" s="37">
        <f t="shared" si="20"/>
        <v>0</v>
      </c>
      <c r="P99" s="38">
        <f t="shared" si="20"/>
        <v>0</v>
      </c>
      <c r="Q99" s="23">
        <f t="shared" si="25"/>
        <v>0</v>
      </c>
      <c r="R99" s="24">
        <f t="shared" si="25"/>
        <v>0</v>
      </c>
      <c r="S99" s="23">
        <f t="shared" si="25"/>
        <v>0</v>
      </c>
      <c r="T99" s="24">
        <f t="shared" si="25"/>
        <v>0</v>
      </c>
      <c r="U99" s="39">
        <f t="shared" si="21"/>
        <v>0</v>
      </c>
      <c r="V99" s="40">
        <f t="shared" si="21"/>
        <v>0</v>
      </c>
      <c r="W99" s="23">
        <f t="shared" si="26"/>
        <v>0</v>
      </c>
      <c r="X99" s="24">
        <f t="shared" si="26"/>
        <v>0</v>
      </c>
      <c r="Y99" s="23">
        <f t="shared" si="26"/>
        <v>0</v>
      </c>
      <c r="Z99" s="24">
        <f t="shared" si="26"/>
        <v>0</v>
      </c>
      <c r="AA99" s="37">
        <f t="shared" si="22"/>
        <v>0</v>
      </c>
      <c r="AB99" s="38">
        <f t="shared" si="22"/>
        <v>0</v>
      </c>
      <c r="AC99" s="40">
        <f t="shared" si="23"/>
        <v>0</v>
      </c>
    </row>
    <row r="100" spans="1:29">
      <c r="A100" s="41">
        <v>22</v>
      </c>
      <c r="B100" s="42" t="s">
        <v>89</v>
      </c>
      <c r="C100" s="23">
        <f t="shared" si="27"/>
        <v>0</v>
      </c>
      <c r="D100" s="22">
        <f t="shared" si="27"/>
        <v>0</v>
      </c>
      <c r="E100" s="23">
        <f t="shared" si="27"/>
        <v>0</v>
      </c>
      <c r="F100" s="24">
        <f t="shared" si="27"/>
        <v>0</v>
      </c>
      <c r="G100" s="37">
        <f t="shared" si="18"/>
        <v>0</v>
      </c>
      <c r="H100" s="38">
        <f t="shared" si="18"/>
        <v>0</v>
      </c>
      <c r="I100" s="23">
        <f t="shared" si="24"/>
        <v>0</v>
      </c>
      <c r="J100" s="24">
        <f t="shared" si="24"/>
        <v>0</v>
      </c>
      <c r="K100" s="23">
        <f t="shared" si="24"/>
        <v>0</v>
      </c>
      <c r="L100" s="24">
        <f t="shared" si="24"/>
        <v>0</v>
      </c>
      <c r="M100" s="37">
        <f t="shared" si="19"/>
        <v>0</v>
      </c>
      <c r="N100" s="38">
        <f t="shared" si="19"/>
        <v>0</v>
      </c>
      <c r="O100" s="37">
        <f t="shared" si="20"/>
        <v>0</v>
      </c>
      <c r="P100" s="38">
        <f t="shared" si="20"/>
        <v>0</v>
      </c>
      <c r="Q100" s="23">
        <f t="shared" si="25"/>
        <v>0</v>
      </c>
      <c r="R100" s="24">
        <f t="shared" si="25"/>
        <v>0</v>
      </c>
      <c r="S100" s="23">
        <f t="shared" si="25"/>
        <v>0</v>
      </c>
      <c r="T100" s="24">
        <f t="shared" si="25"/>
        <v>0</v>
      </c>
      <c r="U100" s="39">
        <f t="shared" si="21"/>
        <v>0</v>
      </c>
      <c r="V100" s="40">
        <f t="shared" si="21"/>
        <v>0</v>
      </c>
      <c r="W100" s="23">
        <f t="shared" si="26"/>
        <v>0</v>
      </c>
      <c r="X100" s="24">
        <f t="shared" si="26"/>
        <v>0</v>
      </c>
      <c r="Y100" s="23">
        <f t="shared" si="26"/>
        <v>0</v>
      </c>
      <c r="Z100" s="24">
        <f t="shared" si="26"/>
        <v>0</v>
      </c>
      <c r="AA100" s="37">
        <f t="shared" si="22"/>
        <v>0</v>
      </c>
      <c r="AB100" s="38">
        <f t="shared" si="22"/>
        <v>0</v>
      </c>
      <c r="AC100" s="40">
        <f t="shared" si="23"/>
        <v>0</v>
      </c>
    </row>
    <row r="101" spans="1:29">
      <c r="A101" s="41">
        <v>23</v>
      </c>
      <c r="B101" s="42" t="s">
        <v>90</v>
      </c>
      <c r="C101" s="23">
        <f t="shared" si="27"/>
        <v>0</v>
      </c>
      <c r="D101" s="22">
        <f t="shared" si="27"/>
        <v>0</v>
      </c>
      <c r="E101" s="23">
        <f t="shared" si="27"/>
        <v>0</v>
      </c>
      <c r="F101" s="24">
        <f t="shared" si="27"/>
        <v>0</v>
      </c>
      <c r="G101" s="37">
        <f t="shared" si="18"/>
        <v>0</v>
      </c>
      <c r="H101" s="38">
        <f t="shared" si="18"/>
        <v>0</v>
      </c>
      <c r="I101" s="23">
        <f t="shared" si="24"/>
        <v>0</v>
      </c>
      <c r="J101" s="24">
        <f t="shared" si="24"/>
        <v>0</v>
      </c>
      <c r="K101" s="23">
        <f t="shared" si="24"/>
        <v>0</v>
      </c>
      <c r="L101" s="24">
        <f t="shared" si="24"/>
        <v>0</v>
      </c>
      <c r="M101" s="37">
        <f t="shared" si="19"/>
        <v>0</v>
      </c>
      <c r="N101" s="38">
        <f t="shared" si="19"/>
        <v>0</v>
      </c>
      <c r="O101" s="37">
        <f t="shared" si="20"/>
        <v>0</v>
      </c>
      <c r="P101" s="38">
        <f t="shared" si="20"/>
        <v>0</v>
      </c>
      <c r="Q101" s="23">
        <f t="shared" si="25"/>
        <v>0</v>
      </c>
      <c r="R101" s="24">
        <f t="shared" si="25"/>
        <v>0</v>
      </c>
      <c r="S101" s="23">
        <f t="shared" si="25"/>
        <v>0</v>
      </c>
      <c r="T101" s="24">
        <f t="shared" si="25"/>
        <v>0</v>
      </c>
      <c r="U101" s="39">
        <f t="shared" si="21"/>
        <v>0</v>
      </c>
      <c r="V101" s="40">
        <f t="shared" si="21"/>
        <v>0</v>
      </c>
      <c r="W101" s="23">
        <f t="shared" si="26"/>
        <v>0</v>
      </c>
      <c r="X101" s="24">
        <f t="shared" si="26"/>
        <v>0</v>
      </c>
      <c r="Y101" s="23">
        <f t="shared" si="26"/>
        <v>0</v>
      </c>
      <c r="Z101" s="24">
        <f t="shared" si="26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7"/>
        <v>0</v>
      </c>
      <c r="D102" s="22">
        <f t="shared" si="27"/>
        <v>0</v>
      </c>
      <c r="E102" s="23">
        <f t="shared" si="27"/>
        <v>0</v>
      </c>
      <c r="F102" s="24">
        <f t="shared" si="27"/>
        <v>0</v>
      </c>
      <c r="G102" s="37">
        <f t="shared" si="18"/>
        <v>0</v>
      </c>
      <c r="H102" s="38">
        <f t="shared" si="18"/>
        <v>0</v>
      </c>
      <c r="I102" s="23">
        <f t="shared" si="24"/>
        <v>0</v>
      </c>
      <c r="J102" s="24">
        <f t="shared" si="24"/>
        <v>0</v>
      </c>
      <c r="K102" s="23">
        <f t="shared" si="24"/>
        <v>0</v>
      </c>
      <c r="L102" s="24">
        <f t="shared" si="24"/>
        <v>0</v>
      </c>
      <c r="M102" s="37">
        <f t="shared" si="19"/>
        <v>0</v>
      </c>
      <c r="N102" s="38">
        <f t="shared" si="19"/>
        <v>0</v>
      </c>
      <c r="O102" s="37">
        <f t="shared" si="20"/>
        <v>0</v>
      </c>
      <c r="P102" s="38">
        <f t="shared" si="20"/>
        <v>0</v>
      </c>
      <c r="Q102" s="23">
        <f t="shared" si="25"/>
        <v>0</v>
      </c>
      <c r="R102" s="24">
        <f t="shared" si="25"/>
        <v>0</v>
      </c>
      <c r="S102" s="23">
        <f t="shared" si="25"/>
        <v>0</v>
      </c>
      <c r="T102" s="24">
        <f t="shared" si="25"/>
        <v>0</v>
      </c>
      <c r="U102" s="39">
        <f t="shared" si="21"/>
        <v>0</v>
      </c>
      <c r="V102" s="40">
        <f t="shared" si="21"/>
        <v>0</v>
      </c>
      <c r="W102" s="23">
        <f t="shared" si="26"/>
        <v>0</v>
      </c>
      <c r="X102" s="24">
        <f t="shared" si="26"/>
        <v>0</v>
      </c>
      <c r="Y102" s="23">
        <f t="shared" si="26"/>
        <v>0</v>
      </c>
      <c r="Z102" s="24">
        <f t="shared" si="26"/>
        <v>0</v>
      </c>
      <c r="AA102" s="37">
        <f t="shared" si="22"/>
        <v>0</v>
      </c>
      <c r="AB102" s="38">
        <f t="shared" si="22"/>
        <v>0</v>
      </c>
      <c r="AC102" s="40">
        <f t="shared" si="23"/>
        <v>0</v>
      </c>
    </row>
    <row r="103" spans="1:29" s="10" customFormat="1">
      <c r="A103" s="43"/>
      <c r="B103" s="44" t="s">
        <v>107</v>
      </c>
      <c r="C103" s="37">
        <f t="shared" ref="C103:AC103" si="28">SUM(C79:C102)</f>
        <v>0</v>
      </c>
      <c r="D103" s="38">
        <f t="shared" si="28"/>
        <v>0</v>
      </c>
      <c r="E103" s="37">
        <f t="shared" si="28"/>
        <v>0</v>
      </c>
      <c r="F103" s="38">
        <f t="shared" si="28"/>
        <v>0</v>
      </c>
      <c r="G103" s="37">
        <f t="shared" si="28"/>
        <v>0</v>
      </c>
      <c r="H103" s="38">
        <f t="shared" si="28"/>
        <v>0</v>
      </c>
      <c r="I103" s="37">
        <f t="shared" si="28"/>
        <v>1751</v>
      </c>
      <c r="J103" s="38">
        <f t="shared" si="28"/>
        <v>799303.8025799999</v>
      </c>
      <c r="K103" s="37">
        <f t="shared" si="28"/>
        <v>0</v>
      </c>
      <c r="L103" s="38">
        <f t="shared" si="28"/>
        <v>0</v>
      </c>
      <c r="M103" s="37">
        <f t="shared" si="28"/>
        <v>1751</v>
      </c>
      <c r="N103" s="38">
        <f t="shared" si="28"/>
        <v>799303.8025799999</v>
      </c>
      <c r="O103" s="37">
        <f t="shared" si="28"/>
        <v>1751</v>
      </c>
      <c r="P103" s="38">
        <f t="shared" si="28"/>
        <v>799303.8025799999</v>
      </c>
      <c r="Q103" s="39">
        <f t="shared" si="28"/>
        <v>0</v>
      </c>
      <c r="R103" s="40">
        <f t="shared" si="28"/>
        <v>0</v>
      </c>
      <c r="S103" s="39">
        <f t="shared" si="28"/>
        <v>0</v>
      </c>
      <c r="T103" s="40">
        <f t="shared" si="28"/>
        <v>0</v>
      </c>
      <c r="U103" s="39">
        <f t="shared" si="28"/>
        <v>0</v>
      </c>
      <c r="V103" s="40">
        <f t="shared" si="28"/>
        <v>0</v>
      </c>
      <c r="W103" s="37">
        <f t="shared" si="28"/>
        <v>505</v>
      </c>
      <c r="X103" s="38">
        <f t="shared" si="28"/>
        <v>728995.27500000002</v>
      </c>
      <c r="Y103" s="37">
        <f t="shared" si="28"/>
        <v>0</v>
      </c>
      <c r="Z103" s="38">
        <f t="shared" si="28"/>
        <v>0</v>
      </c>
      <c r="AA103" s="37">
        <f t="shared" si="28"/>
        <v>505</v>
      </c>
      <c r="AB103" s="38">
        <f t="shared" si="28"/>
        <v>728995.27500000002</v>
      </c>
      <c r="AC103" s="40">
        <f t="shared" si="28"/>
        <v>1528299.0775799998</v>
      </c>
    </row>
  </sheetData>
  <mergeCells count="93">
    <mergeCell ref="AC75:AC77"/>
    <mergeCell ref="C76:H76"/>
    <mergeCell ref="I76:N76"/>
    <mergeCell ref="O76:P77"/>
    <mergeCell ref="C77:C78"/>
    <mergeCell ref="D77:D78"/>
    <mergeCell ref="E77:E78"/>
    <mergeCell ref="F77:F78"/>
    <mergeCell ref="G77:H77"/>
    <mergeCell ref="I77:I78"/>
    <mergeCell ref="AA77:AB77"/>
    <mergeCell ref="L77:L78"/>
    <mergeCell ref="M77:N77"/>
    <mergeCell ref="Q77:Q78"/>
    <mergeCell ref="R77:R78"/>
    <mergeCell ref="S77:S78"/>
    <mergeCell ref="Q75:V76"/>
    <mergeCell ref="W75:AB76"/>
    <mergeCell ref="J77:J78"/>
    <mergeCell ref="K77:K78"/>
    <mergeCell ref="T42:T43"/>
    <mergeCell ref="U42:V42"/>
    <mergeCell ref="W42:W43"/>
    <mergeCell ref="X42:X43"/>
    <mergeCell ref="Y42:Y43"/>
    <mergeCell ref="Z42:Z43"/>
    <mergeCell ref="T77:T78"/>
    <mergeCell ref="U77:V77"/>
    <mergeCell ref="W77:W78"/>
    <mergeCell ref="X77:X78"/>
    <mergeCell ref="Y77:Y78"/>
    <mergeCell ref="Z77:Z78"/>
    <mergeCell ref="A72:E72"/>
    <mergeCell ref="G72:I72"/>
    <mergeCell ref="A75:A78"/>
    <mergeCell ref="B75:B78"/>
    <mergeCell ref="C75:P75"/>
    <mergeCell ref="A40:A43"/>
    <mergeCell ref="B40:B43"/>
    <mergeCell ref="C40:P40"/>
    <mergeCell ref="Q40:V41"/>
    <mergeCell ref="W40:AB41"/>
    <mergeCell ref="S42:S43"/>
    <mergeCell ref="D42:D43"/>
    <mergeCell ref="E42:E43"/>
    <mergeCell ref="F42:F43"/>
    <mergeCell ref="G42:H42"/>
    <mergeCell ref="I42:I43"/>
    <mergeCell ref="J42:J43"/>
    <mergeCell ref="K42:K43"/>
    <mergeCell ref="L42:L43"/>
    <mergeCell ref="M42:N42"/>
    <mergeCell ref="Q42:Q43"/>
    <mergeCell ref="AC40:AC42"/>
    <mergeCell ref="C41:H41"/>
    <mergeCell ref="I41:N41"/>
    <mergeCell ref="O41:P42"/>
    <mergeCell ref="C42:C43"/>
    <mergeCell ref="R42:R43"/>
    <mergeCell ref="AA42:AB42"/>
    <mergeCell ref="AC5:AC7"/>
    <mergeCell ref="Q5:V6"/>
    <mergeCell ref="A37:E37"/>
    <mergeCell ref="G37:I37"/>
    <mergeCell ref="M7:N7"/>
    <mergeCell ref="Q7:Q8"/>
    <mergeCell ref="R7:R8"/>
    <mergeCell ref="W7:W8"/>
    <mergeCell ref="X7:X8"/>
    <mergeCell ref="Y7:Y8"/>
    <mergeCell ref="Z7:Z8"/>
    <mergeCell ref="AA7:AB7"/>
    <mergeCell ref="G7:H7"/>
    <mergeCell ref="S7:S8"/>
    <mergeCell ref="T7:T8"/>
    <mergeCell ref="U7:V7"/>
    <mergeCell ref="W5:AB6"/>
    <mergeCell ref="A2:E2"/>
    <mergeCell ref="G2:I2"/>
    <mergeCell ref="A5:A8"/>
    <mergeCell ref="B5:B8"/>
    <mergeCell ref="C5:P5"/>
    <mergeCell ref="I7:I8"/>
    <mergeCell ref="J7:J8"/>
    <mergeCell ref="K7:K8"/>
    <mergeCell ref="L7:L8"/>
    <mergeCell ref="C6:H6"/>
    <mergeCell ref="I6:N6"/>
    <mergeCell ref="O6:P7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C105"/>
  <sheetViews>
    <sheetView topLeftCell="J1" zoomScale="70" zoomScaleNormal="70" workbookViewId="0">
      <selection activeCell="C11" sqref="C11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7.5703125" style="15" bestFit="1" customWidth="1"/>
    <col min="5" max="5" width="11.140625" style="12" customWidth="1"/>
    <col min="6" max="6" width="17.42578125" style="15" customWidth="1"/>
    <col min="7" max="7" width="11.140625" style="12" customWidth="1"/>
    <col min="8" max="8" width="15.28515625" style="15" customWidth="1"/>
    <col min="9" max="9" width="11.140625" style="12" customWidth="1"/>
    <col min="10" max="10" width="17.5703125" style="15" bestFit="1" customWidth="1"/>
    <col min="11" max="11" width="11.140625" style="12" customWidth="1"/>
    <col min="12" max="12" width="16.5703125" style="15" bestFit="1" customWidth="1"/>
    <col min="13" max="13" width="11.140625" style="12" customWidth="1"/>
    <col min="14" max="14" width="14.28515625" style="15" bestFit="1" customWidth="1"/>
    <col min="15" max="15" width="11.140625" style="12" customWidth="1"/>
    <col min="16" max="16" width="14.28515625" style="15" bestFit="1" customWidth="1"/>
    <col min="17" max="17" width="11.140625" style="12" customWidth="1"/>
    <col min="18" max="18" width="17.5703125" style="15" bestFit="1" customWidth="1"/>
    <col min="19" max="19" width="11.140625" style="12" customWidth="1"/>
    <col min="20" max="20" width="16.5703125" style="15" bestFit="1" customWidth="1"/>
    <col min="21" max="21" width="11.140625" style="12" customWidth="1"/>
    <col min="22" max="22" width="14.28515625" style="15" bestFit="1" customWidth="1"/>
    <col min="23" max="23" width="11.140625" style="12" customWidth="1"/>
    <col min="24" max="24" width="17.5703125" style="15" bestFit="1" customWidth="1"/>
    <col min="25" max="25" width="11.140625" style="12" customWidth="1"/>
    <col min="26" max="26" width="16.42578125" style="15" bestFit="1" customWidth="1"/>
    <col min="27" max="27" width="11.140625" style="12" customWidth="1"/>
    <col min="28" max="28" width="15.140625" style="15" customWidth="1"/>
    <col min="29" max="29" width="15.7109375" style="15" bestFit="1" customWidth="1"/>
  </cols>
  <sheetData>
    <row r="1" spans="1:29" ht="54.75" customHeight="1">
      <c r="B1" s="139" t="s">
        <v>120</v>
      </c>
      <c r="C1" s="139"/>
      <c r="D1" s="139"/>
      <c r="E1" s="139"/>
      <c r="F1" s="139"/>
    </row>
    <row r="3" spans="1:29">
      <c r="A3" s="9"/>
      <c r="B3" s="6"/>
      <c r="C3" s="11"/>
      <c r="D3" s="13"/>
      <c r="E3" s="11"/>
      <c r="F3" s="13"/>
      <c r="G3" s="11"/>
      <c r="H3" s="13"/>
      <c r="I3" s="11"/>
      <c r="J3" s="13"/>
      <c r="K3" s="11"/>
    </row>
    <row r="4" spans="1:29" s="31" customFormat="1" ht="15.75">
      <c r="A4" s="28" t="s">
        <v>111</v>
      </c>
      <c r="B4" s="28"/>
      <c r="C4" s="28"/>
      <c r="D4" s="28"/>
      <c r="E4" s="28"/>
      <c r="F4" s="28" t="s">
        <v>112</v>
      </c>
      <c r="G4" s="27"/>
      <c r="H4" s="27"/>
      <c r="I4" s="27"/>
      <c r="K4" s="29"/>
      <c r="L4" s="30"/>
      <c r="M4" s="29"/>
      <c r="N4" s="30"/>
      <c r="O4" s="29"/>
      <c r="P4" s="30"/>
      <c r="Q4" s="29"/>
      <c r="R4" s="30"/>
      <c r="S4" s="29"/>
      <c r="T4" s="30"/>
      <c r="U4" s="29"/>
      <c r="V4" s="30"/>
      <c r="W4" s="29"/>
      <c r="X4" s="30"/>
      <c r="Y4" s="29"/>
      <c r="Z4" s="30"/>
      <c r="AA4" s="29"/>
      <c r="AB4" s="30"/>
      <c r="AC4" s="30"/>
    </row>
    <row r="5" spans="1:29" s="31" customFormat="1" ht="15.75">
      <c r="A5" s="32"/>
      <c r="B5" s="32"/>
      <c r="C5" s="32"/>
      <c r="D5" s="32"/>
      <c r="E5" s="32"/>
      <c r="F5" s="28"/>
      <c r="G5" s="32"/>
      <c r="H5" s="32"/>
      <c r="I5" s="32"/>
      <c r="J5" s="28"/>
      <c r="K5" s="29"/>
      <c r="L5" s="30"/>
      <c r="M5" s="29"/>
      <c r="N5" s="30"/>
      <c r="O5" s="29"/>
      <c r="P5" s="30"/>
      <c r="Q5" s="29"/>
      <c r="R5" s="30"/>
      <c r="S5" s="29"/>
      <c r="T5" s="30"/>
      <c r="U5" s="29"/>
      <c r="V5" s="30"/>
      <c r="W5" s="29"/>
      <c r="X5" s="30"/>
      <c r="Y5" s="29"/>
      <c r="Z5" s="30"/>
      <c r="AA5" s="29"/>
      <c r="AB5" s="30"/>
      <c r="AC5" s="30"/>
    </row>
    <row r="6" spans="1:29">
      <c r="A6" s="9"/>
      <c r="B6" s="45"/>
      <c r="C6" s="46"/>
      <c r="D6" s="14"/>
      <c r="E6" s="11"/>
      <c r="F6" s="13"/>
      <c r="G6" s="11"/>
      <c r="H6" s="13"/>
      <c r="I6" s="11"/>
      <c r="J6" s="13"/>
      <c r="K6" s="11"/>
    </row>
    <row r="7" spans="1:29" s="7" customFormat="1" ht="15" customHeight="1">
      <c r="A7" s="122" t="s">
        <v>94</v>
      </c>
      <c r="B7" s="129" t="s">
        <v>92</v>
      </c>
      <c r="C7" s="124" t="s">
        <v>99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6"/>
      <c r="Q7" s="122" t="s">
        <v>96</v>
      </c>
      <c r="R7" s="122"/>
      <c r="S7" s="122"/>
      <c r="T7" s="122"/>
      <c r="U7" s="122"/>
      <c r="V7" s="122"/>
      <c r="W7" s="114" t="s">
        <v>97</v>
      </c>
      <c r="X7" s="114"/>
      <c r="Y7" s="114"/>
      <c r="Z7" s="114"/>
      <c r="AA7" s="114"/>
      <c r="AB7" s="114"/>
      <c r="AC7" s="111" t="s">
        <v>106</v>
      </c>
    </row>
    <row r="8" spans="1:29" s="7" customFormat="1" ht="15" customHeight="1">
      <c r="A8" s="122"/>
      <c r="B8" s="129"/>
      <c r="C8" s="124" t="s">
        <v>95</v>
      </c>
      <c r="D8" s="125"/>
      <c r="E8" s="125"/>
      <c r="F8" s="125"/>
      <c r="G8" s="125"/>
      <c r="H8" s="126"/>
      <c r="I8" s="136" t="s">
        <v>110</v>
      </c>
      <c r="J8" s="137"/>
      <c r="K8" s="137"/>
      <c r="L8" s="137"/>
      <c r="M8" s="137"/>
      <c r="N8" s="138"/>
      <c r="O8" s="117" t="s">
        <v>100</v>
      </c>
      <c r="P8" s="118"/>
      <c r="Q8" s="122"/>
      <c r="R8" s="122"/>
      <c r="S8" s="122"/>
      <c r="T8" s="122"/>
      <c r="U8" s="122"/>
      <c r="V8" s="122"/>
      <c r="W8" s="114"/>
      <c r="X8" s="114"/>
      <c r="Y8" s="114"/>
      <c r="Z8" s="114"/>
      <c r="AA8" s="114"/>
      <c r="AB8" s="114"/>
      <c r="AC8" s="112"/>
    </row>
    <row r="9" spans="1:29" s="7" customFormat="1" ht="14.25">
      <c r="A9" s="122"/>
      <c r="B9" s="129"/>
      <c r="C9" s="115" t="s">
        <v>101</v>
      </c>
      <c r="D9" s="116" t="s">
        <v>102</v>
      </c>
      <c r="E9" s="115" t="s">
        <v>103</v>
      </c>
      <c r="F9" s="116" t="s">
        <v>104</v>
      </c>
      <c r="G9" s="127" t="s">
        <v>100</v>
      </c>
      <c r="H9" s="127"/>
      <c r="I9" s="115" t="s">
        <v>101</v>
      </c>
      <c r="J9" s="116" t="s">
        <v>102</v>
      </c>
      <c r="K9" s="115" t="s">
        <v>103</v>
      </c>
      <c r="L9" s="116" t="s">
        <v>104</v>
      </c>
      <c r="M9" s="127" t="s">
        <v>100</v>
      </c>
      <c r="N9" s="127"/>
      <c r="O9" s="119"/>
      <c r="P9" s="120"/>
      <c r="Q9" s="121" t="s">
        <v>101</v>
      </c>
      <c r="R9" s="123" t="s">
        <v>102</v>
      </c>
      <c r="S9" s="121" t="s">
        <v>103</v>
      </c>
      <c r="T9" s="123" t="s">
        <v>104</v>
      </c>
      <c r="U9" s="122" t="s">
        <v>100</v>
      </c>
      <c r="V9" s="122"/>
      <c r="W9" s="115" t="s">
        <v>101</v>
      </c>
      <c r="X9" s="116" t="s">
        <v>102</v>
      </c>
      <c r="Y9" s="115" t="s">
        <v>103</v>
      </c>
      <c r="Z9" s="116" t="s">
        <v>104</v>
      </c>
      <c r="AA9" s="114" t="s">
        <v>100</v>
      </c>
      <c r="AB9" s="114"/>
      <c r="AC9" s="113"/>
    </row>
    <row r="10" spans="1:29" s="8" customFormat="1" ht="14.25">
      <c r="A10" s="122"/>
      <c r="B10" s="129"/>
      <c r="C10" s="115"/>
      <c r="D10" s="116"/>
      <c r="E10" s="115"/>
      <c r="F10" s="116"/>
      <c r="G10" s="35" t="s">
        <v>105</v>
      </c>
      <c r="H10" s="36" t="s">
        <v>98</v>
      </c>
      <c r="I10" s="115"/>
      <c r="J10" s="116"/>
      <c r="K10" s="115"/>
      <c r="L10" s="116"/>
      <c r="M10" s="35" t="s">
        <v>105</v>
      </c>
      <c r="N10" s="36" t="s">
        <v>98</v>
      </c>
      <c r="O10" s="35" t="s">
        <v>105</v>
      </c>
      <c r="P10" s="36" t="s">
        <v>98</v>
      </c>
      <c r="Q10" s="121"/>
      <c r="R10" s="123"/>
      <c r="S10" s="121"/>
      <c r="T10" s="123"/>
      <c r="U10" s="33" t="s">
        <v>105</v>
      </c>
      <c r="V10" s="34" t="s">
        <v>98</v>
      </c>
      <c r="W10" s="115"/>
      <c r="X10" s="116"/>
      <c r="Y10" s="115"/>
      <c r="Z10" s="116"/>
      <c r="AA10" s="35" t="s">
        <v>105</v>
      </c>
      <c r="AB10" s="36" t="s">
        <v>98</v>
      </c>
      <c r="AC10" s="34" t="s">
        <v>98</v>
      </c>
    </row>
    <row r="11" spans="1:29">
      <c r="A11" s="41">
        <v>1</v>
      </c>
      <c r="B11" s="42" t="s">
        <v>68</v>
      </c>
      <c r="C11" s="21">
        <f>SUM('150007:150115'!C9)</f>
        <v>3781</v>
      </c>
      <c r="D11" s="22">
        <f>SUM('150007:150115'!D9)</f>
        <v>1199705.75504</v>
      </c>
      <c r="E11" s="23">
        <f>SUM('150007:150115'!E9)</f>
        <v>1301.1199999999999</v>
      </c>
      <c r="F11" s="24">
        <f>SUM('150007:150115'!F9)</f>
        <v>442143.14058240002</v>
      </c>
      <c r="G11" s="37">
        <f t="shared" ref="G11:G34" si="0">C11+E11</f>
        <v>5082.12</v>
      </c>
      <c r="H11" s="38">
        <f t="shared" ref="H11:H34" si="1">D11+F11</f>
        <v>1641848.8956224001</v>
      </c>
      <c r="I11" s="23">
        <f>SUM('150007:150115'!I9)</f>
        <v>19428</v>
      </c>
      <c r="J11" s="24">
        <f>SUM('150007:150115'!J9)</f>
        <v>7741311.3827999998</v>
      </c>
      <c r="K11" s="23">
        <f>SUM('150007:150115'!K9)</f>
        <v>2718.88</v>
      </c>
      <c r="L11" s="24">
        <f>SUM('150007:150115'!L9)</f>
        <v>1155452.8422720002</v>
      </c>
      <c r="M11" s="37">
        <f>I11+K11</f>
        <v>22146.880000000001</v>
      </c>
      <c r="N11" s="38">
        <f>J11+L11</f>
        <v>8896764.2250720002</v>
      </c>
      <c r="O11" s="37">
        <f t="shared" ref="O11:O34" si="2">G11+M11</f>
        <v>27229</v>
      </c>
      <c r="P11" s="38">
        <f t="shared" ref="P11:P34" si="3">H11+N11</f>
        <v>10538613.120694401</v>
      </c>
      <c r="Q11" s="23">
        <f>SUM('150007:150115'!Q9)</f>
        <v>2753</v>
      </c>
      <c r="R11" s="24">
        <f>SUM('150007:150115'!R9)</f>
        <v>1121742.5097800002</v>
      </c>
      <c r="S11" s="23">
        <f>SUM('150007:150115'!S9)</f>
        <v>370</v>
      </c>
      <c r="T11" s="24">
        <f>SUM('150007:150115'!T9)</f>
        <v>160361.72880000004</v>
      </c>
      <c r="U11" s="39">
        <f>Q11+S11</f>
        <v>3123</v>
      </c>
      <c r="V11" s="40">
        <f>R11+T11</f>
        <v>1282104.2385800001</v>
      </c>
      <c r="W11" s="23">
        <f>SUM('150007:150115'!W9)</f>
        <v>21769.939295262109</v>
      </c>
      <c r="X11" s="24">
        <f>SUM('150007:150115'!X9)</f>
        <v>20934125.628615934</v>
      </c>
      <c r="Y11" s="23">
        <f>SUM('150007:150115'!Y9)</f>
        <v>3348</v>
      </c>
      <c r="Z11" s="24">
        <f>SUM('150007:150115'!Z9)</f>
        <v>3423872.7711800002</v>
      </c>
      <c r="AA11" s="37">
        <f>W11+Y11</f>
        <v>25117.939295262109</v>
      </c>
      <c r="AB11" s="38">
        <f>X11+Z11</f>
        <v>24357998.399795935</v>
      </c>
      <c r="AC11" s="40">
        <f>P11+V11+AB11</f>
        <v>36178715.759070337</v>
      </c>
    </row>
    <row r="12" spans="1:29">
      <c r="A12" s="41">
        <v>2</v>
      </c>
      <c r="B12" s="42" t="s">
        <v>69</v>
      </c>
      <c r="C12" s="21">
        <f>SUM('150007:150115'!C10)</f>
        <v>0</v>
      </c>
      <c r="D12" s="22">
        <f>SUM('150007:150115'!D10)</f>
        <v>0</v>
      </c>
      <c r="E12" s="23">
        <f>SUM('150007:150115'!E10)</f>
        <v>131343</v>
      </c>
      <c r="F12" s="24">
        <f>SUM('150007:150115'!F10)</f>
        <v>55725996.253200009</v>
      </c>
      <c r="G12" s="37">
        <f t="shared" si="0"/>
        <v>131343</v>
      </c>
      <c r="H12" s="38">
        <f t="shared" si="1"/>
        <v>55725996.253200009</v>
      </c>
      <c r="I12" s="23">
        <f>SUM('150007:150115'!I10)</f>
        <v>277</v>
      </c>
      <c r="J12" s="24">
        <f>SUM('150007:150115'!J10)</f>
        <v>110639.83860000002</v>
      </c>
      <c r="K12" s="23">
        <f>SUM('150007:150115'!K10)</f>
        <v>47458</v>
      </c>
      <c r="L12" s="24">
        <f>SUM('150007:150115'!L10)</f>
        <v>25167625.475419998</v>
      </c>
      <c r="M12" s="37">
        <f t="shared" ref="M12:M34" si="4">I12+K12</f>
        <v>47735</v>
      </c>
      <c r="N12" s="38">
        <f t="shared" ref="N12:N34" si="5">J12+L12</f>
        <v>25278265.314019997</v>
      </c>
      <c r="O12" s="37">
        <f t="shared" si="2"/>
        <v>179078</v>
      </c>
      <c r="P12" s="38">
        <f t="shared" si="3"/>
        <v>81004261.567220002</v>
      </c>
      <c r="Q12" s="23">
        <f>SUM('150007:150115'!Q10)</f>
        <v>32</v>
      </c>
      <c r="R12" s="24">
        <f>SUM('150007:150115'!R10)</f>
        <v>13090.826880000001</v>
      </c>
      <c r="S12" s="23">
        <f>SUM('150007:150115'!S10)</f>
        <v>53181</v>
      </c>
      <c r="T12" s="24">
        <f>SUM('150007:150115'!T10)</f>
        <v>28918445.222740002</v>
      </c>
      <c r="U12" s="39">
        <f t="shared" ref="U12:V34" si="6">Q12+S12</f>
        <v>53213</v>
      </c>
      <c r="V12" s="40">
        <f t="shared" si="6"/>
        <v>28931536.049620003</v>
      </c>
      <c r="W12" s="23">
        <f>SUM('150007:150115'!W10)</f>
        <v>447</v>
      </c>
      <c r="X12" s="24">
        <f>SUM('150007:150115'!X10)</f>
        <v>430178.02217999997</v>
      </c>
      <c r="Y12" s="23">
        <f>SUM('150007:150115'!Y10)</f>
        <v>151013</v>
      </c>
      <c r="Z12" s="24">
        <f>SUM('150007:150115'!Z10)</f>
        <v>174020548.10450003</v>
      </c>
      <c r="AA12" s="37">
        <f t="shared" ref="AA12:AB34" si="7">W12+Y12</f>
        <v>151460</v>
      </c>
      <c r="AB12" s="38">
        <f t="shared" si="7"/>
        <v>174450726.12668002</v>
      </c>
      <c r="AC12" s="40">
        <f t="shared" ref="AC12:AC34" si="8">P12+V12+AB12</f>
        <v>284386523.74352002</v>
      </c>
    </row>
    <row r="13" spans="1:29">
      <c r="A13" s="41">
        <v>3</v>
      </c>
      <c r="B13" s="42" t="s">
        <v>70</v>
      </c>
      <c r="C13" s="21">
        <f>SUM('150007:150115'!C11)</f>
        <v>174091</v>
      </c>
      <c r="D13" s="22">
        <f>SUM('150007:150115'!D11)</f>
        <v>48887847.214500003</v>
      </c>
      <c r="E13" s="23">
        <f>SUM('150007:150115'!E11)</f>
        <v>4860</v>
      </c>
      <c r="F13" s="24">
        <f>SUM('150007:150115'!F11)</f>
        <v>1641120.7176000003</v>
      </c>
      <c r="G13" s="37">
        <f t="shared" si="0"/>
        <v>178951</v>
      </c>
      <c r="H13" s="38">
        <f t="shared" si="1"/>
        <v>50528967.932100005</v>
      </c>
      <c r="I13" s="23">
        <f>SUM('150007:150115'!I11)</f>
        <v>203654</v>
      </c>
      <c r="J13" s="24">
        <f>SUM('150007:150115'!J11)</f>
        <v>71460466.02606</v>
      </c>
      <c r="K13" s="23">
        <f>SUM('150007:150115'!K11)</f>
        <v>1902</v>
      </c>
      <c r="L13" s="24">
        <f>SUM('150007:150115'!L11)</f>
        <v>937304.4384000001</v>
      </c>
      <c r="M13" s="37">
        <f t="shared" si="4"/>
        <v>205556</v>
      </c>
      <c r="N13" s="38">
        <f t="shared" si="5"/>
        <v>72397770.46446</v>
      </c>
      <c r="O13" s="37">
        <f t="shared" si="2"/>
        <v>384507</v>
      </c>
      <c r="P13" s="38">
        <f t="shared" si="3"/>
        <v>122926738.39656001</v>
      </c>
      <c r="Q13" s="23">
        <f>SUM('150007:150115'!Q11)</f>
        <v>165922</v>
      </c>
      <c r="R13" s="24">
        <f>SUM('150007:150115'!R11)</f>
        <v>59667865.108000003</v>
      </c>
      <c r="S13" s="23">
        <f>SUM('150007:150115'!S11)</f>
        <v>2290</v>
      </c>
      <c r="T13" s="24">
        <f>SUM('150007:150115'!T11)</f>
        <v>1249076.0573999998</v>
      </c>
      <c r="U13" s="39">
        <f t="shared" si="6"/>
        <v>168212</v>
      </c>
      <c r="V13" s="40">
        <f t="shared" si="6"/>
        <v>60916941.165400006</v>
      </c>
      <c r="W13" s="23">
        <f>SUM('150007:150115'!W11)</f>
        <v>405467.62924237305</v>
      </c>
      <c r="X13" s="24">
        <f>SUM('150007:150115'!X11)</f>
        <v>302243271.77971578</v>
      </c>
      <c r="Y13" s="23">
        <f>SUM('150007:150115'!Y11)</f>
        <v>6211</v>
      </c>
      <c r="Z13" s="24">
        <f>SUM('150007:150115'!Z11)</f>
        <v>5880607.7911200002</v>
      </c>
      <c r="AA13" s="37">
        <f t="shared" si="7"/>
        <v>411678.62924237305</v>
      </c>
      <c r="AB13" s="38">
        <f t="shared" si="7"/>
        <v>308123879.57083577</v>
      </c>
      <c r="AC13" s="40">
        <f t="shared" si="8"/>
        <v>491967559.13279581</v>
      </c>
    </row>
    <row r="14" spans="1:29">
      <c r="A14" s="41">
        <v>4</v>
      </c>
      <c r="B14" s="42" t="s">
        <v>71</v>
      </c>
      <c r="C14" s="21">
        <f>SUM('150007:150115'!C12)</f>
        <v>3162</v>
      </c>
      <c r="D14" s="22">
        <f>SUM('150007:150115'!D12)</f>
        <v>892756.89900000009</v>
      </c>
      <c r="E14" s="23">
        <f>SUM('150007:150115'!E12)</f>
        <v>0</v>
      </c>
      <c r="F14" s="24">
        <f>SUM('150007:150115'!F12)</f>
        <v>0</v>
      </c>
      <c r="G14" s="37">
        <f t="shared" si="0"/>
        <v>3162</v>
      </c>
      <c r="H14" s="38">
        <f t="shared" si="1"/>
        <v>892756.89900000009</v>
      </c>
      <c r="I14" s="23">
        <f>SUM('150007:150115'!I12)</f>
        <v>10425</v>
      </c>
      <c r="J14" s="24">
        <f>SUM('150007:150115'!J12)</f>
        <v>3670960.4897400001</v>
      </c>
      <c r="K14" s="23">
        <f>SUM('150007:150115'!K12)</f>
        <v>257</v>
      </c>
      <c r="L14" s="24">
        <f>SUM('150007:150115'!L12)</f>
        <v>136569.56356000001</v>
      </c>
      <c r="M14" s="37">
        <f t="shared" si="4"/>
        <v>10682</v>
      </c>
      <c r="N14" s="38">
        <f t="shared" si="5"/>
        <v>3807530.0533000003</v>
      </c>
      <c r="O14" s="37">
        <f t="shared" si="2"/>
        <v>13844</v>
      </c>
      <c r="P14" s="38">
        <f t="shared" si="3"/>
        <v>4700286.9523</v>
      </c>
      <c r="Q14" s="23">
        <f>SUM('150007:150115'!Q12)</f>
        <v>4410</v>
      </c>
      <c r="R14" s="24">
        <f>SUM('150007:150115'!R12)</f>
        <v>1592224.9200000002</v>
      </c>
      <c r="S14" s="23">
        <f>SUM('150007:150115'!S12)</f>
        <v>0</v>
      </c>
      <c r="T14" s="24">
        <f>SUM('150007:150115'!T12)</f>
        <v>0</v>
      </c>
      <c r="U14" s="39">
        <f t="shared" si="6"/>
        <v>4410</v>
      </c>
      <c r="V14" s="40">
        <f t="shared" si="6"/>
        <v>1592224.9200000002</v>
      </c>
      <c r="W14" s="23">
        <f>SUM('150007:150115'!W12)</f>
        <v>18325.110592110588</v>
      </c>
      <c r="X14" s="24">
        <f>SUM('150007:150115'!X12)</f>
        <v>13708888.850330658</v>
      </c>
      <c r="Y14" s="23">
        <f>SUM('150007:150115'!Y12)</f>
        <v>550</v>
      </c>
      <c r="Z14" s="24">
        <f>SUM('150007:150115'!Z12)</f>
        <v>634793.03800000006</v>
      </c>
      <c r="AA14" s="37">
        <f t="shared" si="7"/>
        <v>18875.110592110588</v>
      </c>
      <c r="AB14" s="38">
        <f t="shared" si="7"/>
        <v>14343681.888330659</v>
      </c>
      <c r="AC14" s="40">
        <f t="shared" si="8"/>
        <v>20636193.76063066</v>
      </c>
    </row>
    <row r="15" spans="1:29">
      <c r="A15" s="41">
        <v>5</v>
      </c>
      <c r="B15" s="42" t="s">
        <v>72</v>
      </c>
      <c r="C15" s="21">
        <f>SUM('150007:150115'!C13)</f>
        <v>158</v>
      </c>
      <c r="D15" s="22">
        <f>SUM('150007:150115'!D13)</f>
        <v>44248.294999999998</v>
      </c>
      <c r="E15" s="23">
        <f>SUM('150007:150115'!E13)</f>
        <v>0</v>
      </c>
      <c r="F15" s="24">
        <f>SUM('150007:150115'!F13)</f>
        <v>0</v>
      </c>
      <c r="G15" s="37">
        <f t="shared" si="0"/>
        <v>158</v>
      </c>
      <c r="H15" s="38">
        <f t="shared" si="1"/>
        <v>44248.294999999998</v>
      </c>
      <c r="I15" s="23">
        <f>SUM('150007:150115'!I13)</f>
        <v>2657</v>
      </c>
      <c r="J15" s="24">
        <f>SUM('150007:150115'!J13)</f>
        <v>930130.41030000011</v>
      </c>
      <c r="K15" s="23">
        <f>SUM('150007:150115'!K13)</f>
        <v>0</v>
      </c>
      <c r="L15" s="24">
        <f>SUM('150007:150115'!L13)</f>
        <v>0</v>
      </c>
      <c r="M15" s="37">
        <f t="shared" si="4"/>
        <v>2657</v>
      </c>
      <c r="N15" s="38">
        <f t="shared" si="5"/>
        <v>930130.41030000011</v>
      </c>
      <c r="O15" s="37">
        <f t="shared" si="2"/>
        <v>2815</v>
      </c>
      <c r="P15" s="38">
        <f t="shared" si="3"/>
        <v>974378.70530000015</v>
      </c>
      <c r="Q15" s="23">
        <f>SUM('150007:150115'!Q13)</f>
        <v>0</v>
      </c>
      <c r="R15" s="24">
        <f>SUM('150007:150115'!R13)</f>
        <v>0</v>
      </c>
      <c r="S15" s="23">
        <f>SUM('150007:150115'!S13)</f>
        <v>0</v>
      </c>
      <c r="T15" s="24">
        <f>SUM('150007:150115'!T13)</f>
        <v>0</v>
      </c>
      <c r="U15" s="39">
        <f t="shared" si="6"/>
        <v>0</v>
      </c>
      <c r="V15" s="40">
        <f t="shared" si="6"/>
        <v>0</v>
      </c>
      <c r="W15" s="23">
        <f>SUM('150007:150115'!W13)</f>
        <v>3398.3899006304696</v>
      </c>
      <c r="X15" s="24">
        <f>SUM('150007:150115'!X13)</f>
        <v>2525023.7466688529</v>
      </c>
      <c r="Y15" s="23">
        <f>SUM('150007:150115'!Y13)</f>
        <v>0</v>
      </c>
      <c r="Z15" s="24">
        <f>SUM('150007:150115'!Z13)</f>
        <v>0</v>
      </c>
      <c r="AA15" s="37">
        <f t="shared" si="7"/>
        <v>3398.3899006304696</v>
      </c>
      <c r="AB15" s="38">
        <f t="shared" si="7"/>
        <v>2525023.7466688529</v>
      </c>
      <c r="AC15" s="40">
        <f t="shared" si="8"/>
        <v>3499402.4519688529</v>
      </c>
    </row>
    <row r="16" spans="1:29">
      <c r="A16" s="41">
        <v>6</v>
      </c>
      <c r="B16" s="42" t="s">
        <v>73</v>
      </c>
      <c r="C16" s="21">
        <f>SUM('150007:150115'!C14)</f>
        <v>0</v>
      </c>
      <c r="D16" s="22">
        <f>SUM('150007:150115'!D14)</f>
        <v>0</v>
      </c>
      <c r="E16" s="23">
        <f>SUM('150007:150115'!E14)</f>
        <v>0</v>
      </c>
      <c r="F16" s="24">
        <f>SUM('150007:150115'!F14)</f>
        <v>0</v>
      </c>
      <c r="G16" s="37">
        <f t="shared" si="0"/>
        <v>0</v>
      </c>
      <c r="H16" s="38">
        <f t="shared" si="1"/>
        <v>0</v>
      </c>
      <c r="I16" s="23">
        <f>SUM('150007:150115'!I14)</f>
        <v>360</v>
      </c>
      <c r="J16" s="24">
        <f>SUM('150007:150115'!J14)</f>
        <v>138488.4</v>
      </c>
      <c r="K16" s="23">
        <f>SUM('150007:150115'!K14)</f>
        <v>519</v>
      </c>
      <c r="L16" s="24">
        <f>SUM('150007:150115'!L14)</f>
        <v>275796.12251999998</v>
      </c>
      <c r="M16" s="37">
        <f t="shared" si="4"/>
        <v>879</v>
      </c>
      <c r="N16" s="38">
        <f t="shared" si="5"/>
        <v>414284.52252</v>
      </c>
      <c r="O16" s="37">
        <f t="shared" si="2"/>
        <v>879</v>
      </c>
      <c r="P16" s="38">
        <f t="shared" si="3"/>
        <v>414284.52252</v>
      </c>
      <c r="Q16" s="23">
        <f>SUM('150007:150115'!Q14)</f>
        <v>60</v>
      </c>
      <c r="R16" s="24">
        <f>SUM('150007:150115'!R14)</f>
        <v>23640</v>
      </c>
      <c r="S16" s="23">
        <f>SUM('150007:150115'!S14)</f>
        <v>0</v>
      </c>
      <c r="T16" s="24">
        <f>SUM('150007:150115'!T14)</f>
        <v>0</v>
      </c>
      <c r="U16" s="39">
        <f t="shared" si="6"/>
        <v>60</v>
      </c>
      <c r="V16" s="40">
        <f t="shared" si="6"/>
        <v>23640</v>
      </c>
      <c r="W16" s="23">
        <f>SUM('150007:150115'!W14)</f>
        <v>280</v>
      </c>
      <c r="X16" s="24">
        <f>SUM('150007:150115'!X14)</f>
        <v>228617.2</v>
      </c>
      <c r="Y16" s="23">
        <f>SUM('150007:150115'!Y14)</f>
        <v>1284</v>
      </c>
      <c r="Z16" s="24">
        <f>SUM('150007:150115'!Z14)</f>
        <v>1480539.47022</v>
      </c>
      <c r="AA16" s="37">
        <f t="shared" si="7"/>
        <v>1564</v>
      </c>
      <c r="AB16" s="38">
        <f t="shared" si="7"/>
        <v>1709156.67022</v>
      </c>
      <c r="AC16" s="40">
        <f t="shared" si="8"/>
        <v>2147081.1927399999</v>
      </c>
    </row>
    <row r="17" spans="1:29">
      <c r="A17" s="41">
        <v>7</v>
      </c>
      <c r="B17" s="42" t="s">
        <v>74</v>
      </c>
      <c r="C17" s="21">
        <f>SUM('150007:150115'!C15)</f>
        <v>0</v>
      </c>
      <c r="D17" s="22">
        <f>SUM('150007:150115'!D15)</f>
        <v>0</v>
      </c>
      <c r="E17" s="23">
        <f>SUM('150007:150115'!E15)</f>
        <v>45</v>
      </c>
      <c r="F17" s="24">
        <f>SUM('150007:150115'!F15)</f>
        <v>19130.202000000001</v>
      </c>
      <c r="G17" s="37">
        <f t="shared" si="0"/>
        <v>45</v>
      </c>
      <c r="H17" s="38">
        <f t="shared" si="1"/>
        <v>19130.202000000001</v>
      </c>
      <c r="I17" s="23">
        <f>SUM('150007:150115'!I15)</f>
        <v>995</v>
      </c>
      <c r="J17" s="24">
        <f>SUM('150007:150115'!J15)</f>
        <v>382766.55</v>
      </c>
      <c r="K17" s="23">
        <f>SUM('150007:150115'!K15)</f>
        <v>296</v>
      </c>
      <c r="L17" s="24">
        <f>SUM('150007:150115'!L15)</f>
        <v>157294.12768000001</v>
      </c>
      <c r="M17" s="37">
        <f t="shared" si="4"/>
        <v>1291</v>
      </c>
      <c r="N17" s="38">
        <f t="shared" si="5"/>
        <v>540060.67767999996</v>
      </c>
      <c r="O17" s="37">
        <f t="shared" si="2"/>
        <v>1336</v>
      </c>
      <c r="P17" s="38">
        <f t="shared" si="3"/>
        <v>559190.87968000001</v>
      </c>
      <c r="Q17" s="23">
        <f>SUM('150007:150115'!Q15)</f>
        <v>0</v>
      </c>
      <c r="R17" s="24">
        <f>SUM('150007:150115'!R15)</f>
        <v>0</v>
      </c>
      <c r="S17" s="23">
        <f>SUM('150007:150115'!S15)</f>
        <v>0</v>
      </c>
      <c r="T17" s="24">
        <f>SUM('150007:150115'!T15)</f>
        <v>0</v>
      </c>
      <c r="U17" s="39">
        <f t="shared" si="6"/>
        <v>0</v>
      </c>
      <c r="V17" s="40">
        <f t="shared" si="6"/>
        <v>0</v>
      </c>
      <c r="W17" s="23">
        <f>SUM('150007:150115'!W15)</f>
        <v>1998</v>
      </c>
      <c r="X17" s="24">
        <f>SUM('150007:150115'!X15)</f>
        <v>1631347.02</v>
      </c>
      <c r="Y17" s="23">
        <f>SUM('150007:150115'!Y15)</f>
        <v>616</v>
      </c>
      <c r="Z17" s="24">
        <f>SUM('150007:150115'!Z15)</f>
        <v>710968.20256000001</v>
      </c>
      <c r="AA17" s="37">
        <f t="shared" si="7"/>
        <v>2614</v>
      </c>
      <c r="AB17" s="38">
        <f t="shared" si="7"/>
        <v>2342315.2225600001</v>
      </c>
      <c r="AC17" s="40">
        <f t="shared" si="8"/>
        <v>2901506.1022399999</v>
      </c>
    </row>
    <row r="18" spans="1:29">
      <c r="A18" s="41">
        <v>8</v>
      </c>
      <c r="B18" s="42" t="s">
        <v>75</v>
      </c>
      <c r="C18" s="21">
        <f>SUM('150007:150115'!C16)</f>
        <v>11594</v>
      </c>
      <c r="D18" s="22">
        <f>SUM('150007:150115'!D16)</f>
        <v>6239065.9032000015</v>
      </c>
      <c r="E18" s="23">
        <f>SUM('150007:150115'!E16)</f>
        <v>730</v>
      </c>
      <c r="F18" s="24">
        <f>SUM('150007:150115'!F16)</f>
        <v>537925.9267200001</v>
      </c>
      <c r="G18" s="37">
        <f t="shared" si="0"/>
        <v>12324</v>
      </c>
      <c r="H18" s="38">
        <f t="shared" si="1"/>
        <v>6776991.8299200013</v>
      </c>
      <c r="I18" s="23">
        <f>SUM('150007:150115'!I16)</f>
        <v>17894</v>
      </c>
      <c r="J18" s="24">
        <f>SUM('150007:150115'!J16)</f>
        <v>12395390.745000001</v>
      </c>
      <c r="K18" s="23">
        <f>SUM('150007:150115'!K16)</f>
        <v>2214</v>
      </c>
      <c r="L18" s="24">
        <f>SUM('150007:150115'!L16)</f>
        <v>2091618.1104000001</v>
      </c>
      <c r="M18" s="37">
        <f t="shared" si="4"/>
        <v>20108</v>
      </c>
      <c r="N18" s="38">
        <f t="shared" si="5"/>
        <v>14487008.855400002</v>
      </c>
      <c r="O18" s="37">
        <f t="shared" si="2"/>
        <v>32432</v>
      </c>
      <c r="P18" s="38">
        <f t="shared" si="3"/>
        <v>21264000.685320005</v>
      </c>
      <c r="Q18" s="23">
        <f>SUM('150007:150115'!Q16)</f>
        <v>4877</v>
      </c>
      <c r="R18" s="24">
        <f>SUM('150007:150115'!R16)</f>
        <v>3425520.4264799999</v>
      </c>
      <c r="S18" s="23">
        <f>SUM('150007:150115'!S16)</f>
        <v>386</v>
      </c>
      <c r="T18" s="24">
        <f>SUM('150007:150115'!T16)</f>
        <v>371095.15410000004</v>
      </c>
      <c r="U18" s="39">
        <f t="shared" si="6"/>
        <v>5263</v>
      </c>
      <c r="V18" s="40">
        <f t="shared" si="6"/>
        <v>3796615.5805799998</v>
      </c>
      <c r="W18" s="23">
        <f>SUM('150007:150115'!W16)</f>
        <v>18656.275340069722</v>
      </c>
      <c r="X18" s="24">
        <f>SUM('150007:150115'!X16)</f>
        <v>25145577.178359799</v>
      </c>
      <c r="Y18" s="23">
        <f>SUM('150007:150115'!Y16)</f>
        <v>2456</v>
      </c>
      <c r="Z18" s="24">
        <f>SUM('150007:150115'!Z16)</f>
        <v>4527443.3846399998</v>
      </c>
      <c r="AA18" s="37">
        <f t="shared" si="7"/>
        <v>21112.275340069722</v>
      </c>
      <c r="AB18" s="38">
        <f t="shared" si="7"/>
        <v>29673020.5629998</v>
      </c>
      <c r="AC18" s="40">
        <f t="shared" si="8"/>
        <v>54733636.828899801</v>
      </c>
    </row>
    <row r="19" spans="1:29">
      <c r="A19" s="41">
        <v>9</v>
      </c>
      <c r="B19" s="42" t="s">
        <v>76</v>
      </c>
      <c r="C19" s="21">
        <f>SUM('150007:150115'!C17)</f>
        <v>699</v>
      </c>
      <c r="D19" s="22">
        <f>SUM('150007:150115'!D17)</f>
        <v>378079.03440000006</v>
      </c>
      <c r="E19" s="23">
        <f>SUM('150007:150115'!E17)</f>
        <v>216</v>
      </c>
      <c r="F19" s="24">
        <f>SUM('150007:150115'!F17)</f>
        <v>130529.42720000001</v>
      </c>
      <c r="G19" s="37">
        <f t="shared" si="0"/>
        <v>915</v>
      </c>
      <c r="H19" s="38">
        <f t="shared" si="1"/>
        <v>508608.46160000004</v>
      </c>
      <c r="I19" s="23">
        <f>SUM('150007:150115'!I17)</f>
        <v>764</v>
      </c>
      <c r="J19" s="24">
        <f>SUM('150007:150115'!J17)</f>
        <v>512033.49</v>
      </c>
      <c r="K19" s="23">
        <f>SUM('150007:150115'!K17)</f>
        <v>499</v>
      </c>
      <c r="L19" s="24">
        <f>SUM('150007:150115'!L17)</f>
        <v>357439.68800000002</v>
      </c>
      <c r="M19" s="37">
        <f t="shared" si="4"/>
        <v>1263</v>
      </c>
      <c r="N19" s="38">
        <f t="shared" si="5"/>
        <v>869473.17800000007</v>
      </c>
      <c r="O19" s="37">
        <f t="shared" si="2"/>
        <v>2178</v>
      </c>
      <c r="P19" s="38">
        <f t="shared" si="3"/>
        <v>1378081.6396000001</v>
      </c>
      <c r="Q19" s="23">
        <f>SUM('150007:150115'!Q17)</f>
        <v>195</v>
      </c>
      <c r="R19" s="24">
        <f>SUM('150007:150115'!R17)</f>
        <v>129617.13260000001</v>
      </c>
      <c r="S19" s="23">
        <f>SUM('150007:150115'!S17)</f>
        <v>32</v>
      </c>
      <c r="T19" s="24">
        <f>SUM('150007:150115'!T17)</f>
        <v>23477.153280000002</v>
      </c>
      <c r="U19" s="39">
        <f t="shared" si="6"/>
        <v>227</v>
      </c>
      <c r="V19" s="40">
        <f t="shared" si="6"/>
        <v>153094.28588000001</v>
      </c>
      <c r="W19" s="23">
        <f>SUM('150007:150115'!W17)</f>
        <v>2050.3566080126566</v>
      </c>
      <c r="X19" s="24">
        <f>SUM('150007:150115'!X17)</f>
        <v>2610417.6320141656</v>
      </c>
      <c r="Y19" s="23">
        <f>SUM('150007:150115'!Y17)</f>
        <v>1222</v>
      </c>
      <c r="Z19" s="24">
        <f>SUM('150007:150115'!Z17)</f>
        <v>1771464.08816</v>
      </c>
      <c r="AA19" s="37">
        <f t="shared" si="7"/>
        <v>3272.3566080126566</v>
      </c>
      <c r="AB19" s="38">
        <f t="shared" si="7"/>
        <v>4381881.7201741654</v>
      </c>
      <c r="AC19" s="40">
        <f t="shared" si="8"/>
        <v>5913057.6456541661</v>
      </c>
    </row>
    <row r="20" spans="1:29">
      <c r="A20" s="41">
        <v>10</v>
      </c>
      <c r="B20" s="42" t="s">
        <v>77</v>
      </c>
      <c r="C20" s="21">
        <f>SUM('150007:150115'!C18)</f>
        <v>7212</v>
      </c>
      <c r="D20" s="22">
        <f>SUM('150007:150115'!D18)</f>
        <v>2364739.9624600001</v>
      </c>
      <c r="E20" s="23">
        <f>SUM('150007:150115'!E18)</f>
        <v>6027</v>
      </c>
      <c r="F20" s="24">
        <f>SUM('150007:150115'!F18)</f>
        <v>2120134.1431600004</v>
      </c>
      <c r="G20" s="37">
        <f t="shared" si="0"/>
        <v>13239</v>
      </c>
      <c r="H20" s="38">
        <f t="shared" si="1"/>
        <v>4484874.1056200005</v>
      </c>
      <c r="I20" s="23">
        <f>SUM('150007:150115'!I18)</f>
        <v>36985</v>
      </c>
      <c r="J20" s="24">
        <f>SUM('150007:150115'!J18)</f>
        <v>15218390.391840002</v>
      </c>
      <c r="K20" s="23">
        <f>SUM('150007:150115'!K18)</f>
        <v>3767</v>
      </c>
      <c r="L20" s="24">
        <f>SUM('150007:150115'!L18)</f>
        <v>1663479.21144</v>
      </c>
      <c r="M20" s="37">
        <f t="shared" si="4"/>
        <v>40752</v>
      </c>
      <c r="N20" s="38">
        <f t="shared" si="5"/>
        <v>16881869.60328</v>
      </c>
      <c r="O20" s="37">
        <f t="shared" si="2"/>
        <v>53991</v>
      </c>
      <c r="P20" s="38">
        <f t="shared" si="3"/>
        <v>21366743.708900001</v>
      </c>
      <c r="Q20" s="23">
        <f>SUM('150007:150115'!Q18)</f>
        <v>11077</v>
      </c>
      <c r="R20" s="24">
        <f>SUM('150007:150115'!R18)</f>
        <v>4647821.9455800001</v>
      </c>
      <c r="S20" s="23">
        <f>SUM('150007:150115'!S18)</f>
        <v>1422</v>
      </c>
      <c r="T20" s="24">
        <f>SUM('150007:150115'!T18)</f>
        <v>641698.34820000001</v>
      </c>
      <c r="U20" s="39">
        <f t="shared" si="6"/>
        <v>12499</v>
      </c>
      <c r="V20" s="40">
        <f t="shared" si="6"/>
        <v>5289520.2937799999</v>
      </c>
      <c r="W20" s="23">
        <f>SUM('150007:150115'!W18)</f>
        <v>49933.492812150915</v>
      </c>
      <c r="X20" s="24">
        <f>SUM('150007:150115'!X18)</f>
        <v>46536167.451101683</v>
      </c>
      <c r="Y20" s="23">
        <f>SUM('150007:150115'!Y18)</f>
        <v>9285</v>
      </c>
      <c r="Z20" s="24">
        <f>SUM('150007:150115'!Z18)</f>
        <v>9237230.0868000016</v>
      </c>
      <c r="AA20" s="37">
        <f t="shared" si="7"/>
        <v>59218.492812150915</v>
      </c>
      <c r="AB20" s="38">
        <f t="shared" si="7"/>
        <v>55773397.537901685</v>
      </c>
      <c r="AC20" s="40">
        <f t="shared" si="8"/>
        <v>82429661.540581688</v>
      </c>
    </row>
    <row r="21" spans="1:29">
      <c r="A21" s="41">
        <v>11</v>
      </c>
      <c r="B21" s="42" t="s">
        <v>78</v>
      </c>
      <c r="C21" s="21">
        <f>SUM('150007:150115'!C19)</f>
        <v>2548</v>
      </c>
      <c r="D21" s="22">
        <f>SUM('150007:150115'!D19)</f>
        <v>960621.47438000015</v>
      </c>
      <c r="E21" s="23">
        <f>SUM('150007:150115'!E19)</f>
        <v>631.79999999999995</v>
      </c>
      <c r="F21" s="24">
        <f>SUM('150007:150115'!F19)</f>
        <v>259387.93082400001</v>
      </c>
      <c r="G21" s="37">
        <f t="shared" si="0"/>
        <v>3179.8</v>
      </c>
      <c r="H21" s="38">
        <f t="shared" si="1"/>
        <v>1220009.4052040002</v>
      </c>
      <c r="I21" s="23">
        <f>SUM('150007:150115'!I19)</f>
        <v>4298</v>
      </c>
      <c r="J21" s="24">
        <f>SUM('150007:150115'!J19)</f>
        <v>2190329.49816</v>
      </c>
      <c r="K21" s="23">
        <f>SUM('150007:150115'!K19)</f>
        <v>617.20000000000005</v>
      </c>
      <c r="L21" s="24">
        <f>SUM('150007:150115'!L19)</f>
        <v>321120.05420799996</v>
      </c>
      <c r="M21" s="37">
        <f t="shared" si="4"/>
        <v>4915.2</v>
      </c>
      <c r="N21" s="38">
        <f t="shared" si="5"/>
        <v>2511449.5523680001</v>
      </c>
      <c r="O21" s="37">
        <f t="shared" si="2"/>
        <v>8095</v>
      </c>
      <c r="P21" s="38">
        <f t="shared" si="3"/>
        <v>3731458.9575720001</v>
      </c>
      <c r="Q21" s="23">
        <f>SUM('150007:150115'!Q19)</f>
        <v>345</v>
      </c>
      <c r="R21" s="24">
        <f>SUM('150007:150115'!R19)</f>
        <v>145658.09610000002</v>
      </c>
      <c r="S21" s="23">
        <f>SUM('150007:150115'!S19)</f>
        <v>63</v>
      </c>
      <c r="T21" s="24">
        <f>SUM('150007:150115'!T19)</f>
        <v>28567.104299999999</v>
      </c>
      <c r="U21" s="39">
        <f t="shared" si="6"/>
        <v>408</v>
      </c>
      <c r="V21" s="40">
        <f t="shared" si="6"/>
        <v>174225.20040000003</v>
      </c>
      <c r="W21" s="23">
        <f>SUM('150007:150115'!W19)</f>
        <v>6664.9144182955515</v>
      </c>
      <c r="X21" s="24">
        <f>SUM('150007:150115'!X19)</f>
        <v>6408361.7989560589</v>
      </c>
      <c r="Y21" s="23">
        <f>SUM('150007:150115'!Y19)</f>
        <v>1831</v>
      </c>
      <c r="Z21" s="24">
        <f>SUM('150007:150115'!Z19)</f>
        <v>1814713.4701400001</v>
      </c>
      <c r="AA21" s="37">
        <f t="shared" si="7"/>
        <v>8495.9144182955515</v>
      </c>
      <c r="AB21" s="38">
        <f t="shared" si="7"/>
        <v>8223075.2690960588</v>
      </c>
      <c r="AC21" s="40">
        <f t="shared" si="8"/>
        <v>12128759.427068058</v>
      </c>
    </row>
    <row r="22" spans="1:29">
      <c r="A22" s="41">
        <v>12</v>
      </c>
      <c r="B22" s="42" t="s">
        <v>79</v>
      </c>
      <c r="C22" s="21">
        <f>SUM('150007:150115'!C20)</f>
        <v>19254</v>
      </c>
      <c r="D22" s="22">
        <f>SUM('150007:150115'!D20)</f>
        <v>5802698.4671999998</v>
      </c>
      <c r="E22" s="23">
        <f>SUM('150007:150115'!E20)</f>
        <v>8899.5</v>
      </c>
      <c r="F22" s="24">
        <f>SUM('150007:150115'!F20)</f>
        <v>2673546.0983700003</v>
      </c>
      <c r="G22" s="37">
        <f t="shared" si="0"/>
        <v>28153.5</v>
      </c>
      <c r="H22" s="38">
        <f t="shared" si="1"/>
        <v>8476244.5655700006</v>
      </c>
      <c r="I22" s="23">
        <f>SUM('150007:150115'!I20)</f>
        <v>21368</v>
      </c>
      <c r="J22" s="24">
        <f>SUM('150007:150115'!J20)</f>
        <v>8004096.9429000011</v>
      </c>
      <c r="K22" s="23">
        <f>SUM('150007:150115'!K20)</f>
        <v>4258.5</v>
      </c>
      <c r="L22" s="24">
        <f>SUM('150007:150115'!L20)</f>
        <v>1602767.0488499999</v>
      </c>
      <c r="M22" s="37">
        <f t="shared" si="4"/>
        <v>25626.5</v>
      </c>
      <c r="N22" s="38">
        <f t="shared" si="5"/>
        <v>9606863.9917500019</v>
      </c>
      <c r="O22" s="37">
        <f t="shared" si="2"/>
        <v>53780</v>
      </c>
      <c r="P22" s="38">
        <f t="shared" si="3"/>
        <v>18083108.557320002</v>
      </c>
      <c r="Q22" s="23">
        <f>SUM('150007:150115'!Q20)</f>
        <v>11583</v>
      </c>
      <c r="R22" s="24">
        <f>SUM('150007:150115'!R20)</f>
        <v>4441385.27336</v>
      </c>
      <c r="S22" s="23">
        <f>SUM('150007:150115'!S20)</f>
        <v>1897</v>
      </c>
      <c r="T22" s="24">
        <f>SUM('150007:150115'!T20)</f>
        <v>730175.69027999998</v>
      </c>
      <c r="U22" s="39">
        <f t="shared" si="6"/>
        <v>13480</v>
      </c>
      <c r="V22" s="40">
        <f t="shared" si="6"/>
        <v>5171560.9636399997</v>
      </c>
      <c r="W22" s="23">
        <f>SUM('150007:150115'!W20)</f>
        <v>39398.094545290762</v>
      </c>
      <c r="X22" s="24">
        <f>SUM('150007:150115'!X20)</f>
        <v>34483519.873159461</v>
      </c>
      <c r="Y22" s="23">
        <f>SUM('150007:150115'!Y20)</f>
        <v>7403</v>
      </c>
      <c r="Z22" s="24">
        <f>SUM('150007:150115'!Z20)</f>
        <v>6495921.8877400011</v>
      </c>
      <c r="AA22" s="37">
        <f t="shared" si="7"/>
        <v>46801.094545290762</v>
      </c>
      <c r="AB22" s="38">
        <f t="shared" si="7"/>
        <v>40979441.760899462</v>
      </c>
      <c r="AC22" s="40">
        <f t="shared" si="8"/>
        <v>64234111.281859465</v>
      </c>
    </row>
    <row r="23" spans="1:29">
      <c r="A23" s="41">
        <v>13</v>
      </c>
      <c r="B23" s="42" t="s">
        <v>80</v>
      </c>
      <c r="C23" s="21">
        <f>SUM('150007:150115'!C21)</f>
        <v>2990</v>
      </c>
      <c r="D23" s="22">
        <f>SUM('150007:150115'!D21)</f>
        <v>896917.12112000003</v>
      </c>
      <c r="E23" s="23">
        <f>SUM('150007:150115'!E21)</f>
        <v>4856</v>
      </c>
      <c r="F23" s="24">
        <f>SUM('150007:150115'!F21)</f>
        <v>1458485.8632400003</v>
      </c>
      <c r="G23" s="37">
        <f t="shared" si="0"/>
        <v>7846</v>
      </c>
      <c r="H23" s="38">
        <f t="shared" si="1"/>
        <v>2355402.9843600001</v>
      </c>
      <c r="I23" s="23">
        <f>SUM('150007:150115'!I21)</f>
        <v>11728</v>
      </c>
      <c r="J23" s="24">
        <f>SUM('150007:150115'!J21)</f>
        <v>4389451.2361000003</v>
      </c>
      <c r="K23" s="23">
        <f>SUM('150007:150115'!K21)</f>
        <v>4689</v>
      </c>
      <c r="L23" s="24">
        <f>SUM('150007:150115'!L21)</f>
        <v>1764982.40328</v>
      </c>
      <c r="M23" s="37">
        <f t="shared" si="4"/>
        <v>16417</v>
      </c>
      <c r="N23" s="38">
        <f t="shared" si="5"/>
        <v>6154433.6393800005</v>
      </c>
      <c r="O23" s="37">
        <f t="shared" si="2"/>
        <v>24263</v>
      </c>
      <c r="P23" s="38">
        <f t="shared" si="3"/>
        <v>8509836.6237400007</v>
      </c>
      <c r="Q23" s="23">
        <f>SUM('150007:150115'!Q21)</f>
        <v>13641</v>
      </c>
      <c r="R23" s="24">
        <f>SUM('150007:150115'!R21)</f>
        <v>5208947.4192200005</v>
      </c>
      <c r="S23" s="23">
        <f>SUM('150007:150115'!S21)</f>
        <v>2881</v>
      </c>
      <c r="T23" s="24">
        <f>SUM('150007:150115'!T21)</f>
        <v>1105003.51284</v>
      </c>
      <c r="U23" s="39">
        <f t="shared" si="6"/>
        <v>16522</v>
      </c>
      <c r="V23" s="40">
        <f t="shared" si="6"/>
        <v>6313950.9320600005</v>
      </c>
      <c r="W23" s="23">
        <f>SUM('150007:150115'!W21)</f>
        <v>21565.160536754844</v>
      </c>
      <c r="X23" s="24">
        <f>SUM('150007:150115'!X21)</f>
        <v>18867983.351917647</v>
      </c>
      <c r="Y23" s="23">
        <f>SUM('150007:150115'!Y21)</f>
        <v>8164</v>
      </c>
      <c r="Z23" s="24">
        <f>SUM('150007:150115'!Z21)</f>
        <v>7157519.9643799998</v>
      </c>
      <c r="AA23" s="37">
        <f t="shared" si="7"/>
        <v>29729.160536754844</v>
      </c>
      <c r="AB23" s="38">
        <f t="shared" si="7"/>
        <v>26025503.316297647</v>
      </c>
      <c r="AC23" s="40">
        <f t="shared" si="8"/>
        <v>40849290.872097649</v>
      </c>
    </row>
    <row r="24" spans="1:29">
      <c r="A24" s="41">
        <v>14</v>
      </c>
      <c r="B24" s="42" t="s">
        <v>81</v>
      </c>
      <c r="C24" s="21">
        <f>SUM('150007:150115'!C22)</f>
        <v>0</v>
      </c>
      <c r="D24" s="22">
        <f>SUM('150007:150115'!D22)</f>
        <v>0</v>
      </c>
      <c r="E24" s="23">
        <f>SUM('150007:150115'!E22)</f>
        <v>0</v>
      </c>
      <c r="F24" s="24">
        <f>SUM('150007:150115'!F22)</f>
        <v>0</v>
      </c>
      <c r="G24" s="37">
        <f t="shared" si="0"/>
        <v>0</v>
      </c>
      <c r="H24" s="38">
        <f t="shared" si="1"/>
        <v>0</v>
      </c>
      <c r="I24" s="23">
        <f>SUM('150007:150115'!I22)</f>
        <v>1574</v>
      </c>
      <c r="J24" s="24">
        <f>SUM('150007:150115'!J22)</f>
        <v>591771.90060000005</v>
      </c>
      <c r="K24" s="23">
        <f>SUM('150007:150115'!K22)</f>
        <v>0</v>
      </c>
      <c r="L24" s="24">
        <f>SUM('150007:150115'!L22)</f>
        <v>0</v>
      </c>
      <c r="M24" s="37">
        <f t="shared" si="4"/>
        <v>1574</v>
      </c>
      <c r="N24" s="38">
        <f t="shared" si="5"/>
        <v>591771.90060000005</v>
      </c>
      <c r="O24" s="37">
        <f t="shared" si="2"/>
        <v>1574</v>
      </c>
      <c r="P24" s="38">
        <f t="shared" si="3"/>
        <v>591771.90060000005</v>
      </c>
      <c r="Q24" s="23">
        <f>SUM('150007:150115'!Q22)</f>
        <v>0</v>
      </c>
      <c r="R24" s="24">
        <f>SUM('150007:150115'!R22)</f>
        <v>0</v>
      </c>
      <c r="S24" s="23">
        <f>SUM('150007:150115'!S22)</f>
        <v>0</v>
      </c>
      <c r="T24" s="24">
        <f>SUM('150007:150115'!T22)</f>
        <v>0</v>
      </c>
      <c r="U24" s="39">
        <f t="shared" si="6"/>
        <v>0</v>
      </c>
      <c r="V24" s="40">
        <f t="shared" si="6"/>
        <v>0</v>
      </c>
      <c r="W24" s="23">
        <f>SUM('150007:150115'!W22)</f>
        <v>678</v>
      </c>
      <c r="X24" s="24">
        <f>SUM('150007:150115'!X22)</f>
        <v>596020.29443999997</v>
      </c>
      <c r="Y24" s="23">
        <f>SUM('150007:150115'!Y22)</f>
        <v>280</v>
      </c>
      <c r="Z24" s="24">
        <f>SUM('150007:150115'!Z22)</f>
        <v>246144.07440000001</v>
      </c>
      <c r="AA24" s="37">
        <f t="shared" si="7"/>
        <v>958</v>
      </c>
      <c r="AB24" s="38">
        <f t="shared" si="7"/>
        <v>842164.36884000001</v>
      </c>
      <c r="AC24" s="40">
        <f t="shared" si="8"/>
        <v>1433936.2694399999</v>
      </c>
    </row>
    <row r="25" spans="1:29">
      <c r="A25" s="41">
        <v>15</v>
      </c>
      <c r="B25" s="42" t="s">
        <v>82</v>
      </c>
      <c r="C25" s="21">
        <f>SUM('150007:150115'!C23)</f>
        <v>0</v>
      </c>
      <c r="D25" s="22">
        <f>SUM('150007:150115'!D23)</f>
        <v>0</v>
      </c>
      <c r="E25" s="23">
        <f>SUM('150007:150115'!E23)</f>
        <v>0</v>
      </c>
      <c r="F25" s="24">
        <f>SUM('150007:150115'!F23)</f>
        <v>0</v>
      </c>
      <c r="G25" s="37">
        <f t="shared" si="0"/>
        <v>0</v>
      </c>
      <c r="H25" s="38">
        <f t="shared" si="1"/>
        <v>0</v>
      </c>
      <c r="I25" s="23">
        <f>SUM('150007:150115'!I23)</f>
        <v>0</v>
      </c>
      <c r="J25" s="24">
        <f>SUM('150007:150115'!J23)</f>
        <v>0</v>
      </c>
      <c r="K25" s="23">
        <f>SUM('150007:150115'!K23)</f>
        <v>0</v>
      </c>
      <c r="L25" s="24">
        <f>SUM('150007:150115'!L23)</f>
        <v>0</v>
      </c>
      <c r="M25" s="37">
        <f t="shared" si="4"/>
        <v>0</v>
      </c>
      <c r="N25" s="38">
        <f t="shared" si="5"/>
        <v>0</v>
      </c>
      <c r="O25" s="37">
        <f t="shared" si="2"/>
        <v>0</v>
      </c>
      <c r="P25" s="38">
        <f t="shared" si="3"/>
        <v>0</v>
      </c>
      <c r="Q25" s="23">
        <f>SUM('150007:150115'!Q23)</f>
        <v>0</v>
      </c>
      <c r="R25" s="24">
        <f>SUM('150007:150115'!R23)</f>
        <v>0</v>
      </c>
      <c r="S25" s="23">
        <f>SUM('150007:150115'!S23)</f>
        <v>0</v>
      </c>
      <c r="T25" s="24">
        <f>SUM('150007:150115'!T23)</f>
        <v>0</v>
      </c>
      <c r="U25" s="39">
        <f t="shared" si="6"/>
        <v>0</v>
      </c>
      <c r="V25" s="40">
        <f t="shared" si="6"/>
        <v>0</v>
      </c>
      <c r="W25" s="23">
        <f>SUM('150007:150115'!W23)</f>
        <v>0</v>
      </c>
      <c r="X25" s="24">
        <f>SUM('150007:150115'!X23)</f>
        <v>0</v>
      </c>
      <c r="Y25" s="23">
        <f>SUM('150007:150115'!Y23)</f>
        <v>0</v>
      </c>
      <c r="Z25" s="24">
        <f>SUM('150007:150115'!Z23)</f>
        <v>0</v>
      </c>
      <c r="AA25" s="37">
        <f t="shared" si="7"/>
        <v>0</v>
      </c>
      <c r="AB25" s="38">
        <f t="shared" si="7"/>
        <v>0</v>
      </c>
      <c r="AC25" s="40">
        <f t="shared" si="8"/>
        <v>0</v>
      </c>
    </row>
    <row r="26" spans="1:29">
      <c r="A26" s="41">
        <v>16</v>
      </c>
      <c r="B26" s="42" t="s">
        <v>83</v>
      </c>
      <c r="C26" s="21">
        <f>SUM('150007:150115'!C24)</f>
        <v>0</v>
      </c>
      <c r="D26" s="22">
        <f>SUM('150007:150115'!D24)</f>
        <v>0</v>
      </c>
      <c r="E26" s="23">
        <f>SUM('150007:150115'!E24)</f>
        <v>0</v>
      </c>
      <c r="F26" s="24">
        <f>SUM('150007:150115'!F24)</f>
        <v>0</v>
      </c>
      <c r="G26" s="37">
        <f t="shared" si="0"/>
        <v>0</v>
      </c>
      <c r="H26" s="38">
        <f t="shared" si="1"/>
        <v>0</v>
      </c>
      <c r="I26" s="23">
        <f>SUM('150007:150115'!I24)</f>
        <v>0</v>
      </c>
      <c r="J26" s="24">
        <f>SUM('150007:150115'!J24)</f>
        <v>0</v>
      </c>
      <c r="K26" s="23">
        <f>SUM('150007:150115'!K24)</f>
        <v>0</v>
      </c>
      <c r="L26" s="24">
        <f>SUM('150007:150115'!L24)</f>
        <v>0</v>
      </c>
      <c r="M26" s="37">
        <f t="shared" si="4"/>
        <v>0</v>
      </c>
      <c r="N26" s="38">
        <f t="shared" si="5"/>
        <v>0</v>
      </c>
      <c r="O26" s="37">
        <f t="shared" si="2"/>
        <v>0</v>
      </c>
      <c r="P26" s="38">
        <f t="shared" si="3"/>
        <v>0</v>
      </c>
      <c r="Q26" s="23">
        <f>SUM('150007:150115'!Q24)</f>
        <v>0</v>
      </c>
      <c r="R26" s="24">
        <f>SUM('150007:150115'!R24)</f>
        <v>0</v>
      </c>
      <c r="S26" s="23">
        <f>SUM('150007:150115'!S24)</f>
        <v>0</v>
      </c>
      <c r="T26" s="24">
        <f>SUM('150007:150115'!T24)</f>
        <v>0</v>
      </c>
      <c r="U26" s="39">
        <f t="shared" si="6"/>
        <v>0</v>
      </c>
      <c r="V26" s="40">
        <f t="shared" si="6"/>
        <v>0</v>
      </c>
      <c r="W26" s="23">
        <f>SUM('150007:150115'!W24)</f>
        <v>0</v>
      </c>
      <c r="X26" s="24">
        <f>SUM('150007:150115'!X24)</f>
        <v>0</v>
      </c>
      <c r="Y26" s="23">
        <f>SUM('150007:150115'!Y24)</f>
        <v>0</v>
      </c>
      <c r="Z26" s="24">
        <f>SUM('150007:150115'!Z24)</f>
        <v>0</v>
      </c>
      <c r="AA26" s="37">
        <f t="shared" si="7"/>
        <v>0</v>
      </c>
      <c r="AB26" s="38">
        <f t="shared" si="7"/>
        <v>0</v>
      </c>
      <c r="AC26" s="40">
        <f t="shared" si="8"/>
        <v>0</v>
      </c>
    </row>
    <row r="27" spans="1:29">
      <c r="A27" s="41">
        <v>17</v>
      </c>
      <c r="B27" s="42" t="s">
        <v>84</v>
      </c>
      <c r="C27" s="21">
        <f>SUM('150007:150115'!C25)</f>
        <v>1039</v>
      </c>
      <c r="D27" s="22">
        <f>SUM('150007:150115'!D25)</f>
        <v>310967.71096</v>
      </c>
      <c r="E27" s="23">
        <f>SUM('150007:150115'!E25)</f>
        <v>10</v>
      </c>
      <c r="F27" s="24">
        <f>SUM('150007:150115'!F25)</f>
        <v>3019.9446000000003</v>
      </c>
      <c r="G27" s="37">
        <f t="shared" si="0"/>
        <v>1049</v>
      </c>
      <c r="H27" s="38">
        <f t="shared" si="1"/>
        <v>313987.65555999998</v>
      </c>
      <c r="I27" s="23">
        <f>SUM('150007:150115'!I25)</f>
        <v>24405</v>
      </c>
      <c r="J27" s="24">
        <f>SUM('150007:150115'!J25)</f>
        <v>9507287.1472000014</v>
      </c>
      <c r="K27" s="23">
        <f>SUM('150007:150115'!K25)</f>
        <v>199</v>
      </c>
      <c r="L27" s="24">
        <f>SUM('150007:150115'!L25)</f>
        <v>74778.538499999995</v>
      </c>
      <c r="M27" s="37">
        <f t="shared" si="4"/>
        <v>24604</v>
      </c>
      <c r="N27" s="38">
        <f t="shared" si="5"/>
        <v>9582065.6857000012</v>
      </c>
      <c r="O27" s="37">
        <f t="shared" si="2"/>
        <v>25653</v>
      </c>
      <c r="P27" s="38">
        <f t="shared" si="3"/>
        <v>9896053.3412600011</v>
      </c>
      <c r="Q27" s="23">
        <f>SUM('150007:150115'!Q25)</f>
        <v>1928</v>
      </c>
      <c r="R27" s="24">
        <f>SUM('150007:150115'!R25)</f>
        <v>738525.59352000011</v>
      </c>
      <c r="S27" s="23">
        <f>SUM('150007:150115'!S25)</f>
        <v>20</v>
      </c>
      <c r="T27" s="24">
        <f>SUM('150007:150115'!T25)</f>
        <v>7732.6812</v>
      </c>
      <c r="U27" s="39">
        <f t="shared" si="6"/>
        <v>1948</v>
      </c>
      <c r="V27" s="40">
        <f t="shared" si="6"/>
        <v>746258.2747200001</v>
      </c>
      <c r="W27" s="23">
        <f>SUM('150007:150115'!W25)</f>
        <v>16429.977656453204</v>
      </c>
      <c r="X27" s="24">
        <f>SUM('150007:150115'!X25)</f>
        <v>14861961.3247525</v>
      </c>
      <c r="Y27" s="23">
        <f>SUM('150007:150115'!Y25)</f>
        <v>1944</v>
      </c>
      <c r="Z27" s="24">
        <f>SUM('150007:150115'!Z25)</f>
        <v>1694854.7867999999</v>
      </c>
      <c r="AA27" s="37">
        <f t="shared" si="7"/>
        <v>18373.977656453204</v>
      </c>
      <c r="AB27" s="38">
        <f t="shared" si="7"/>
        <v>16556816.111552499</v>
      </c>
      <c r="AC27" s="40">
        <f t="shared" si="8"/>
        <v>27199127.727532499</v>
      </c>
    </row>
    <row r="28" spans="1:29">
      <c r="A28" s="41">
        <v>18</v>
      </c>
      <c r="B28" s="42" t="s">
        <v>85</v>
      </c>
      <c r="C28" s="21">
        <f>SUM('150007:150115'!C26)</f>
        <v>1079</v>
      </c>
      <c r="D28" s="22">
        <f>SUM('150007:150115'!D26)</f>
        <v>258600.19102000003</v>
      </c>
      <c r="E28" s="23">
        <f>SUM('150007:150115'!E26)</f>
        <v>627</v>
      </c>
      <c r="F28" s="24">
        <f>SUM('150007:150115'!F26)</f>
        <v>189873.70531999998</v>
      </c>
      <c r="G28" s="37">
        <f t="shared" si="0"/>
        <v>1706</v>
      </c>
      <c r="H28" s="38">
        <f t="shared" si="1"/>
        <v>448473.89633999998</v>
      </c>
      <c r="I28" s="23">
        <f>SUM('150007:150115'!I26)</f>
        <v>12963</v>
      </c>
      <c r="J28" s="24">
        <f>SUM('150007:150115'!J26)</f>
        <v>4071594.3960799999</v>
      </c>
      <c r="K28" s="23">
        <f>SUM('150007:150115'!K26)</f>
        <v>1191</v>
      </c>
      <c r="L28" s="24">
        <f>SUM('150007:150115'!L26)</f>
        <v>451256.42703999998</v>
      </c>
      <c r="M28" s="37">
        <f t="shared" si="4"/>
        <v>14154</v>
      </c>
      <c r="N28" s="38">
        <f t="shared" si="5"/>
        <v>4522850.8231199998</v>
      </c>
      <c r="O28" s="37">
        <f t="shared" si="2"/>
        <v>15860</v>
      </c>
      <c r="P28" s="38">
        <f t="shared" si="3"/>
        <v>4971324.7194599994</v>
      </c>
      <c r="Q28" s="23">
        <f>SUM('150007:150115'!Q26)</f>
        <v>5941</v>
      </c>
      <c r="R28" s="24">
        <f>SUM('150007:150115'!R26)</f>
        <v>1838929.1805199999</v>
      </c>
      <c r="S28" s="23">
        <f>SUM('150007:150115'!S26)</f>
        <v>625</v>
      </c>
      <c r="T28" s="24">
        <f>SUM('150007:150115'!T26)</f>
        <v>240852.10550000001</v>
      </c>
      <c r="U28" s="39">
        <f t="shared" si="6"/>
        <v>6566</v>
      </c>
      <c r="V28" s="40">
        <f t="shared" si="6"/>
        <v>2079781.28602</v>
      </c>
      <c r="W28" s="23">
        <f>SUM('150007:150115'!W26)</f>
        <v>14622.044913905042</v>
      </c>
      <c r="X28" s="24">
        <f>SUM('150007:150115'!X26)</f>
        <v>9000260.0998624153</v>
      </c>
      <c r="Y28" s="23">
        <f>SUM('150007:150115'!Y26)</f>
        <v>1673</v>
      </c>
      <c r="Z28" s="24">
        <f>SUM('150007:150115'!Z26)</f>
        <v>1277206.4638</v>
      </c>
      <c r="AA28" s="37">
        <f t="shared" si="7"/>
        <v>16295.044913905042</v>
      </c>
      <c r="AB28" s="38">
        <f t="shared" si="7"/>
        <v>10277466.563662415</v>
      </c>
      <c r="AC28" s="40">
        <f t="shared" si="8"/>
        <v>17328572.569142416</v>
      </c>
    </row>
    <row r="29" spans="1:29">
      <c r="A29" s="41">
        <v>19</v>
      </c>
      <c r="B29" s="42" t="s">
        <v>86</v>
      </c>
      <c r="C29" s="21">
        <f>SUM('150007:150115'!C27)</f>
        <v>122914</v>
      </c>
      <c r="D29" s="22">
        <f>SUM('150007:150115'!D27)</f>
        <v>48545773.395760007</v>
      </c>
      <c r="E29" s="23">
        <f>SUM('150007:150115'!E27)</f>
        <v>1344</v>
      </c>
      <c r="F29" s="24">
        <f>SUM('150007:150115'!F27)</f>
        <v>421826.15375999996</v>
      </c>
      <c r="G29" s="37">
        <f t="shared" si="0"/>
        <v>124258</v>
      </c>
      <c r="H29" s="38">
        <f t="shared" si="1"/>
        <v>48967599.549520008</v>
      </c>
      <c r="I29" s="23">
        <f>SUM('150007:150115'!I27)</f>
        <v>39394</v>
      </c>
      <c r="J29" s="24">
        <f>SUM('150007:150115'!J27)</f>
        <v>19369183.575439997</v>
      </c>
      <c r="K29" s="23">
        <f>SUM('150007:150115'!K27)</f>
        <v>4393</v>
      </c>
      <c r="L29" s="24">
        <f>SUM('150007:150115'!L27)</f>
        <v>1733033.7882000001</v>
      </c>
      <c r="M29" s="37">
        <f t="shared" si="4"/>
        <v>43787</v>
      </c>
      <c r="N29" s="38">
        <f t="shared" si="5"/>
        <v>21102217.363639995</v>
      </c>
      <c r="O29" s="37">
        <f t="shared" si="2"/>
        <v>168045</v>
      </c>
      <c r="P29" s="38">
        <f t="shared" si="3"/>
        <v>70069816.913159996</v>
      </c>
      <c r="Q29" s="23">
        <f>SUM('150007:150115'!Q27)</f>
        <v>7260</v>
      </c>
      <c r="R29" s="24">
        <f>SUM('150007:150115'!R27)</f>
        <v>3635161.9332000008</v>
      </c>
      <c r="S29" s="23">
        <f>SUM('150007:150115'!S27)</f>
        <v>748</v>
      </c>
      <c r="T29" s="24">
        <f>SUM('150007:150115'!T27)</f>
        <v>300618.31562000007</v>
      </c>
      <c r="U29" s="39">
        <f t="shared" si="6"/>
        <v>8008</v>
      </c>
      <c r="V29" s="40">
        <f t="shared" si="6"/>
        <v>3935780.2488200008</v>
      </c>
      <c r="W29" s="23">
        <f>SUM('150007:150115'!W27)</f>
        <v>37385.710509352328</v>
      </c>
      <c r="X29" s="24">
        <f>SUM('150007:150115'!X27)</f>
        <v>53385740.235720441</v>
      </c>
      <c r="Y29" s="23">
        <f>SUM('150007:150115'!Y27)</f>
        <v>2439</v>
      </c>
      <c r="Z29" s="24">
        <f>SUM('150007:150115'!Z27)</f>
        <v>2789228.7944399999</v>
      </c>
      <c r="AA29" s="37">
        <f t="shared" si="7"/>
        <v>39824.710509352328</v>
      </c>
      <c r="AB29" s="38">
        <f t="shared" si="7"/>
        <v>56174969.030160442</v>
      </c>
      <c r="AC29" s="40">
        <f t="shared" si="8"/>
        <v>130180566.19214045</v>
      </c>
    </row>
    <row r="30" spans="1:29">
      <c r="A30" s="41">
        <v>20</v>
      </c>
      <c r="B30" s="42" t="s">
        <v>87</v>
      </c>
      <c r="C30" s="21">
        <f>SUM('150007:150115'!C28)</f>
        <v>16462</v>
      </c>
      <c r="D30" s="22">
        <f>SUM('150007:150115'!D28)</f>
        <v>4238630.0086599998</v>
      </c>
      <c r="E30" s="23">
        <f>SUM('150007:150115'!E28)</f>
        <v>7963.1</v>
      </c>
      <c r="F30" s="24">
        <f>SUM('150007:150115'!F28)</f>
        <v>1902800.0065920004</v>
      </c>
      <c r="G30" s="37">
        <f t="shared" si="0"/>
        <v>24425.1</v>
      </c>
      <c r="H30" s="38">
        <f t="shared" si="1"/>
        <v>6141430.0152519997</v>
      </c>
      <c r="I30" s="23">
        <f>SUM('150007:150115'!I28)</f>
        <v>33775</v>
      </c>
      <c r="J30" s="24">
        <f>SUM('150007:150115'!J28)</f>
        <v>9826103.0135400016</v>
      </c>
      <c r="K30" s="23">
        <f>SUM('150007:150115'!K28)</f>
        <v>6658.9</v>
      </c>
      <c r="L30" s="24">
        <f>SUM('150007:150115'!L28)</f>
        <v>1990936.2541599998</v>
      </c>
      <c r="M30" s="37">
        <f t="shared" si="4"/>
        <v>40433.9</v>
      </c>
      <c r="N30" s="38">
        <f t="shared" si="5"/>
        <v>11817039.267700002</v>
      </c>
      <c r="O30" s="37">
        <f t="shared" si="2"/>
        <v>64859</v>
      </c>
      <c r="P30" s="38">
        <f t="shared" si="3"/>
        <v>17958469.282952003</v>
      </c>
      <c r="Q30" s="23">
        <f>SUM('150007:150115'!Q28)</f>
        <v>7283</v>
      </c>
      <c r="R30" s="24">
        <f>SUM('150007:150115'!R28)</f>
        <v>2257643.3541000001</v>
      </c>
      <c r="S30" s="23">
        <f>SUM('150007:150115'!S28)</f>
        <v>913</v>
      </c>
      <c r="T30" s="24">
        <f>SUM('150007:150115'!T28)</f>
        <v>283497.70692000003</v>
      </c>
      <c r="U30" s="39">
        <f t="shared" si="6"/>
        <v>8196</v>
      </c>
      <c r="V30" s="40">
        <f t="shared" si="6"/>
        <v>2541141.0610199999</v>
      </c>
      <c r="W30" s="23">
        <f>SUM('150007:150115'!W28)</f>
        <v>45574.779731329123</v>
      </c>
      <c r="X30" s="24">
        <f>SUM('150007:150115'!X28)</f>
        <v>42489589.511189595</v>
      </c>
      <c r="Y30" s="23">
        <f>SUM('150007:150115'!Y28)</f>
        <v>13892</v>
      </c>
      <c r="Z30" s="24">
        <f>SUM('150007:150115'!Z28)</f>
        <v>13064495.569840003</v>
      </c>
      <c r="AA30" s="37">
        <f t="shared" si="7"/>
        <v>59466.779731329123</v>
      </c>
      <c r="AB30" s="38">
        <f t="shared" si="7"/>
        <v>55554085.081029594</v>
      </c>
      <c r="AC30" s="40">
        <f t="shared" si="8"/>
        <v>76053695.425001591</v>
      </c>
    </row>
    <row r="31" spans="1:29">
      <c r="A31" s="41">
        <v>21</v>
      </c>
      <c r="B31" s="42" t="s">
        <v>88</v>
      </c>
      <c r="C31" s="21">
        <f>SUM('150007:150115'!C29)</f>
        <v>14759</v>
      </c>
      <c r="D31" s="22">
        <f>SUM('150007:150115'!D29)</f>
        <v>2720303.9356800001</v>
      </c>
      <c r="E31" s="23">
        <f>SUM('150007:150115'!E29)</f>
        <v>10766.84</v>
      </c>
      <c r="F31" s="24">
        <f>SUM('150007:150115'!F29)</f>
        <v>2755179.0946656</v>
      </c>
      <c r="G31" s="37">
        <f t="shared" si="0"/>
        <v>25525.84</v>
      </c>
      <c r="H31" s="38">
        <f t="shared" si="1"/>
        <v>5475483.0303456001</v>
      </c>
      <c r="I31" s="23">
        <f>SUM('150007:150115'!I29)</f>
        <v>32827</v>
      </c>
      <c r="J31" s="24">
        <f>SUM('150007:150115'!J29)</f>
        <v>7676093.7706200005</v>
      </c>
      <c r="K31" s="23">
        <f>SUM('150007:150115'!K29)</f>
        <v>8347.16</v>
      </c>
      <c r="L31" s="24">
        <f>SUM('150007:150115'!L29)</f>
        <v>2688743.2297680005</v>
      </c>
      <c r="M31" s="37">
        <f t="shared" si="4"/>
        <v>41174.160000000003</v>
      </c>
      <c r="N31" s="38">
        <f t="shared" si="5"/>
        <v>10364837.000388</v>
      </c>
      <c r="O31" s="37">
        <f t="shared" si="2"/>
        <v>66700</v>
      </c>
      <c r="P31" s="38">
        <f t="shared" si="3"/>
        <v>15840320.0307336</v>
      </c>
      <c r="Q31" s="23">
        <f>SUM('150007:150115'!Q29)</f>
        <v>8557</v>
      </c>
      <c r="R31" s="24">
        <f>SUM('150007:150115'!R29)</f>
        <v>2045770.5020599999</v>
      </c>
      <c r="S31" s="23">
        <f>SUM('150007:150115'!S29)</f>
        <v>1052</v>
      </c>
      <c r="T31" s="24">
        <f>SUM('150007:150115'!T29)</f>
        <v>345538.86128000001</v>
      </c>
      <c r="U31" s="39">
        <f t="shared" si="6"/>
        <v>9609</v>
      </c>
      <c r="V31" s="40">
        <f t="shared" si="6"/>
        <v>2391309.3633399997</v>
      </c>
      <c r="W31" s="23">
        <f>SUM('150007:150115'!W29)</f>
        <v>40233.222630440963</v>
      </c>
      <c r="X31" s="24">
        <f>SUM('150007:150115'!X29)</f>
        <v>27335637.754135083</v>
      </c>
      <c r="Y31" s="23">
        <f>SUM('150007:150115'!Y29)</f>
        <v>13766</v>
      </c>
      <c r="Z31" s="24">
        <f>SUM('150007:150115'!Z29)</f>
        <v>12944835.088900004</v>
      </c>
      <c r="AA31" s="37">
        <f t="shared" si="7"/>
        <v>53999.222630440963</v>
      </c>
      <c r="AB31" s="38">
        <f t="shared" si="7"/>
        <v>40280472.843035087</v>
      </c>
      <c r="AC31" s="40">
        <f t="shared" si="8"/>
        <v>58512102.237108685</v>
      </c>
    </row>
    <row r="32" spans="1:29">
      <c r="A32" s="41">
        <v>22</v>
      </c>
      <c r="B32" s="42" t="s">
        <v>89</v>
      </c>
      <c r="C32" s="21">
        <f>SUM('150007:150115'!C30)</f>
        <v>5000</v>
      </c>
      <c r="D32" s="22">
        <f>SUM('150007:150115'!D30)</f>
        <v>1111666.86696</v>
      </c>
      <c r="E32" s="23">
        <f>SUM('150007:150115'!E30)</f>
        <v>10758.2</v>
      </c>
      <c r="F32" s="24">
        <f>SUM('150007:150115'!F30)</f>
        <v>3284290.9218520001</v>
      </c>
      <c r="G32" s="37">
        <f t="shared" si="0"/>
        <v>15758.2</v>
      </c>
      <c r="H32" s="38">
        <f t="shared" si="1"/>
        <v>4395957.7888120003</v>
      </c>
      <c r="I32" s="23">
        <f>SUM('150007:150115'!I30)</f>
        <v>35037</v>
      </c>
      <c r="J32" s="24">
        <f>SUM('150007:150115'!J30)</f>
        <v>10081402.8037</v>
      </c>
      <c r="K32" s="23">
        <f>SUM('150007:150115'!K30)</f>
        <v>7329.8</v>
      </c>
      <c r="L32" s="24">
        <f>SUM('150007:150115'!L30)</f>
        <v>2791584.9388039997</v>
      </c>
      <c r="M32" s="37">
        <f t="shared" si="4"/>
        <v>42366.8</v>
      </c>
      <c r="N32" s="38">
        <f t="shared" si="5"/>
        <v>12872987.742504001</v>
      </c>
      <c r="O32" s="37">
        <f t="shared" si="2"/>
        <v>58125</v>
      </c>
      <c r="P32" s="38">
        <f t="shared" si="3"/>
        <v>17268945.531316001</v>
      </c>
      <c r="Q32" s="23">
        <f>SUM('150007:150115'!Q30)</f>
        <v>330</v>
      </c>
      <c r="R32" s="24">
        <f>SUM('150007:150115'!R30)</f>
        <v>83239.466400000005</v>
      </c>
      <c r="S32" s="23">
        <f>SUM('150007:150115'!S30)</f>
        <v>64</v>
      </c>
      <c r="T32" s="24">
        <f>SUM('150007:150115'!T30)</f>
        <v>21202.421760000001</v>
      </c>
      <c r="U32" s="39">
        <f t="shared" si="6"/>
        <v>394</v>
      </c>
      <c r="V32" s="40">
        <f t="shared" si="6"/>
        <v>104441.88816</v>
      </c>
      <c r="W32" s="23">
        <f>SUM('150007:150115'!W30)</f>
        <v>23640</v>
      </c>
      <c r="X32" s="24">
        <f>SUM('150007:150115'!X30)</f>
        <v>21504844.579000004</v>
      </c>
      <c r="Y32" s="23">
        <f>SUM('150007:150115'!Y30)</f>
        <v>7806</v>
      </c>
      <c r="Z32" s="24">
        <f>SUM('150007:150115'!Z30)</f>
        <v>9524996.7462000009</v>
      </c>
      <c r="AA32" s="37">
        <f t="shared" si="7"/>
        <v>31446</v>
      </c>
      <c r="AB32" s="38">
        <f t="shared" si="7"/>
        <v>31029841.325200006</v>
      </c>
      <c r="AC32" s="40">
        <f t="shared" si="8"/>
        <v>48403228.744676009</v>
      </c>
    </row>
    <row r="33" spans="1:29">
      <c r="A33" s="41">
        <v>23</v>
      </c>
      <c r="B33" s="42" t="s">
        <v>90</v>
      </c>
      <c r="C33" s="21">
        <f>SUM('150007:150115'!C31)</f>
        <v>11021</v>
      </c>
      <c r="D33" s="22">
        <f>SUM('150007:150115'!D31)</f>
        <v>7811791.4167999988</v>
      </c>
      <c r="E33" s="23">
        <f>SUM('150007:150115'!E31)</f>
        <v>6533</v>
      </c>
      <c r="F33" s="24">
        <f>SUM('150007:150115'!F31)</f>
        <v>4624525.1217400003</v>
      </c>
      <c r="G33" s="37">
        <f t="shared" si="0"/>
        <v>17554</v>
      </c>
      <c r="H33" s="38">
        <f t="shared" si="1"/>
        <v>12436316.538539998</v>
      </c>
      <c r="I33" s="23">
        <f>SUM('150007:150115'!I31)</f>
        <v>911</v>
      </c>
      <c r="J33" s="24">
        <f>SUM('150007:150115'!J31)</f>
        <v>255363.59430000006</v>
      </c>
      <c r="K33" s="23">
        <f>SUM('150007:150115'!K31)</f>
        <v>0</v>
      </c>
      <c r="L33" s="24">
        <f>SUM('150007:150115'!L31)</f>
        <v>0</v>
      </c>
      <c r="M33" s="37">
        <f t="shared" si="4"/>
        <v>911</v>
      </c>
      <c r="N33" s="38">
        <f t="shared" si="5"/>
        <v>255363.59430000006</v>
      </c>
      <c r="O33" s="37">
        <f t="shared" si="2"/>
        <v>18465</v>
      </c>
      <c r="P33" s="38">
        <f t="shared" si="3"/>
        <v>12691680.132839998</v>
      </c>
      <c r="Q33" s="23">
        <f>SUM('150007:150115'!Q31)</f>
        <v>0</v>
      </c>
      <c r="R33" s="24">
        <f>SUM('150007:150115'!R31)</f>
        <v>0</v>
      </c>
      <c r="S33" s="23">
        <f>SUM('150007:150115'!S31)</f>
        <v>0</v>
      </c>
      <c r="T33" s="24">
        <f>SUM('150007:150115'!T31)</f>
        <v>0</v>
      </c>
      <c r="U33" s="39">
        <f t="shared" si="6"/>
        <v>0</v>
      </c>
      <c r="V33" s="40">
        <f t="shared" si="6"/>
        <v>0</v>
      </c>
      <c r="W33" s="23">
        <f>SUM('150007:150115'!W31)</f>
        <v>1254</v>
      </c>
      <c r="X33" s="24">
        <f>SUM('150007:150115'!X31)</f>
        <v>1137185.2602000001</v>
      </c>
      <c r="Y33" s="23">
        <f>SUM('150007:150115'!Y31)</f>
        <v>318</v>
      </c>
      <c r="Z33" s="24">
        <f>SUM('150007:150115'!Z31)</f>
        <v>376654.94099999999</v>
      </c>
      <c r="AA33" s="37">
        <f t="shared" si="7"/>
        <v>1572</v>
      </c>
      <c r="AB33" s="38">
        <f t="shared" si="7"/>
        <v>1513840.2012</v>
      </c>
      <c r="AC33" s="40">
        <f t="shared" si="8"/>
        <v>14205520.334039997</v>
      </c>
    </row>
    <row r="34" spans="1:29">
      <c r="A34" s="41">
        <v>24</v>
      </c>
      <c r="B34" s="42" t="s">
        <v>91</v>
      </c>
      <c r="C34" s="21">
        <f>SUM('150007:150115'!C32)</f>
        <v>28153</v>
      </c>
      <c r="D34" s="22">
        <f>SUM('150007:150115'!D32)</f>
        <v>5929443.2941800011</v>
      </c>
      <c r="E34" s="23">
        <f>SUM('150007:150115'!E32)</f>
        <v>11080.16</v>
      </c>
      <c r="F34" s="24">
        <f>SUM('150007:150115'!F32)</f>
        <v>2340691.7694552001</v>
      </c>
      <c r="G34" s="37">
        <f t="shared" si="0"/>
        <v>39233.160000000003</v>
      </c>
      <c r="H34" s="38">
        <f t="shared" si="1"/>
        <v>8270135.0636352012</v>
      </c>
      <c r="I34" s="23">
        <f>SUM('150007:150115'!I32)</f>
        <v>24055</v>
      </c>
      <c r="J34" s="24">
        <f>SUM('150007:150115'!J32)</f>
        <v>5091745.7543400005</v>
      </c>
      <c r="K34" s="23">
        <f>SUM('150007:150115'!K32)</f>
        <v>3113.84</v>
      </c>
      <c r="L34" s="24">
        <f>SUM('150007:150115'!L32)</f>
        <v>659345.1326448</v>
      </c>
      <c r="M34" s="37">
        <f t="shared" si="4"/>
        <v>27168.84</v>
      </c>
      <c r="N34" s="38">
        <f t="shared" si="5"/>
        <v>5751090.8869848009</v>
      </c>
      <c r="O34" s="37">
        <f t="shared" si="2"/>
        <v>66402</v>
      </c>
      <c r="P34" s="38">
        <f t="shared" si="3"/>
        <v>14021225.950620003</v>
      </c>
      <c r="Q34" s="23">
        <f>SUM('150007:150115'!Q32)</f>
        <v>8073</v>
      </c>
      <c r="R34" s="24">
        <f>SUM('150007:150115'!R32)</f>
        <v>2176228.1457000002</v>
      </c>
      <c r="S34" s="23">
        <f>SUM('150007:150115'!S32)</f>
        <v>2894</v>
      </c>
      <c r="T34" s="24">
        <f>SUM('150007:150115'!T32)</f>
        <v>781441.3278000002</v>
      </c>
      <c r="U34" s="39">
        <f t="shared" si="6"/>
        <v>10967</v>
      </c>
      <c r="V34" s="40">
        <f t="shared" si="6"/>
        <v>2957669.4735000003</v>
      </c>
      <c r="W34" s="23">
        <f>SUM('150007:150115'!W32)</f>
        <v>600</v>
      </c>
      <c r="X34" s="24">
        <f>SUM('150007:150115'!X32)</f>
        <v>338681.41200000001</v>
      </c>
      <c r="Y34" s="23">
        <f>SUM('150007:150115'!Y32)</f>
        <v>96</v>
      </c>
      <c r="Z34" s="24">
        <f>SUM('150007:150115'!Z32)</f>
        <v>55077.356160000003</v>
      </c>
      <c r="AA34" s="37">
        <f t="shared" si="7"/>
        <v>696</v>
      </c>
      <c r="AB34" s="38">
        <f t="shared" si="7"/>
        <v>393758.76816000004</v>
      </c>
      <c r="AC34" s="40">
        <f t="shared" si="8"/>
        <v>17372654.192280002</v>
      </c>
    </row>
    <row r="35" spans="1:29" s="10" customFormat="1">
      <c r="A35" s="43"/>
      <c r="B35" s="44" t="s">
        <v>107</v>
      </c>
      <c r="C35" s="37">
        <f t="shared" ref="C35:AC35" si="9">SUM(C11:C34)</f>
        <v>425916</v>
      </c>
      <c r="D35" s="38">
        <f t="shared" si="9"/>
        <v>138593856.94632003</v>
      </c>
      <c r="E35" s="37">
        <f t="shared" si="9"/>
        <v>207991.72</v>
      </c>
      <c r="F35" s="38">
        <f t="shared" si="9"/>
        <v>80530606.420881197</v>
      </c>
      <c r="G35" s="37">
        <f t="shared" si="9"/>
        <v>633907.72</v>
      </c>
      <c r="H35" s="38">
        <f t="shared" si="9"/>
        <v>219124463.36720124</v>
      </c>
      <c r="I35" s="37">
        <f t="shared" si="9"/>
        <v>535774</v>
      </c>
      <c r="J35" s="38">
        <f t="shared" si="9"/>
        <v>193615001.35731998</v>
      </c>
      <c r="K35" s="37">
        <f t="shared" si="9"/>
        <v>100428.27999999998</v>
      </c>
      <c r="L35" s="38">
        <f t="shared" si="9"/>
        <v>46021127.39514681</v>
      </c>
      <c r="M35" s="37">
        <f t="shared" si="9"/>
        <v>636202.28</v>
      </c>
      <c r="N35" s="38">
        <f t="shared" si="9"/>
        <v>239636128.75246683</v>
      </c>
      <c r="O35" s="37">
        <f t="shared" si="9"/>
        <v>1270110</v>
      </c>
      <c r="P35" s="38">
        <f t="shared" si="9"/>
        <v>458760592.11966801</v>
      </c>
      <c r="Q35" s="39">
        <f t="shared" si="9"/>
        <v>254267</v>
      </c>
      <c r="R35" s="40">
        <f t="shared" si="9"/>
        <v>93193011.833499998</v>
      </c>
      <c r="S35" s="39">
        <f t="shared" si="9"/>
        <v>68838</v>
      </c>
      <c r="T35" s="40">
        <f t="shared" si="9"/>
        <v>35208783.392020002</v>
      </c>
      <c r="U35" s="39">
        <f t="shared" si="9"/>
        <v>323105</v>
      </c>
      <c r="V35" s="40">
        <f t="shared" si="9"/>
        <v>128401795.22552001</v>
      </c>
      <c r="W35" s="37">
        <f t="shared" si="9"/>
        <v>770372.09873243142</v>
      </c>
      <c r="X35" s="38">
        <f t="shared" si="9"/>
        <v>646403400.00431991</v>
      </c>
      <c r="Y35" s="37">
        <f t="shared" si="9"/>
        <v>235597</v>
      </c>
      <c r="Z35" s="38">
        <f t="shared" si="9"/>
        <v>259129116.08098009</v>
      </c>
      <c r="AA35" s="37">
        <f t="shared" si="9"/>
        <v>1005969.0987324314</v>
      </c>
      <c r="AB35" s="38">
        <f t="shared" si="9"/>
        <v>905532516.08529985</v>
      </c>
      <c r="AC35" s="40">
        <f t="shared" si="9"/>
        <v>1492694903.4304881</v>
      </c>
    </row>
    <row r="38" spans="1:29">
      <c r="A38" s="9"/>
      <c r="B38" s="6"/>
      <c r="C38" s="11"/>
      <c r="D38" s="13"/>
      <c r="E38" s="11"/>
      <c r="F38" s="13"/>
      <c r="G38" s="11"/>
      <c r="H38" s="13"/>
      <c r="I38" s="11"/>
      <c r="J38" s="13"/>
      <c r="K38" s="11"/>
    </row>
    <row r="39" spans="1:29" s="31" customFormat="1" ht="15.75">
      <c r="A39" s="130" t="s">
        <v>111</v>
      </c>
      <c r="B39" s="130"/>
      <c r="C39" s="130"/>
      <c r="D39" s="130"/>
      <c r="E39" s="130"/>
      <c r="F39" s="28" t="s">
        <v>114</v>
      </c>
      <c r="G39" s="28"/>
      <c r="H39" s="28"/>
      <c r="I39" s="28"/>
      <c r="K39" s="29"/>
      <c r="L39" s="30"/>
      <c r="M39" s="29"/>
      <c r="N39" s="30"/>
      <c r="O39" s="29"/>
      <c r="P39" s="30"/>
      <c r="Q39" s="29"/>
      <c r="R39" s="30"/>
      <c r="S39" s="29"/>
      <c r="T39" s="30"/>
      <c r="U39" s="29"/>
      <c r="V39" s="30"/>
      <c r="W39" s="29"/>
      <c r="X39" s="30"/>
      <c r="Y39" s="29"/>
      <c r="Z39" s="30"/>
      <c r="AA39" s="29"/>
      <c r="AB39" s="30"/>
      <c r="AC39" s="30"/>
    </row>
    <row r="40" spans="1:29" s="31" customFormat="1" ht="15.75">
      <c r="A40" s="32"/>
      <c r="B40" s="32"/>
      <c r="C40" s="32"/>
      <c r="D40" s="32"/>
      <c r="E40" s="32"/>
      <c r="F40" s="28"/>
      <c r="G40" s="32"/>
      <c r="H40" s="32"/>
      <c r="I40" s="32"/>
      <c r="J40" s="28"/>
      <c r="K40" s="29"/>
      <c r="L40" s="30"/>
      <c r="M40" s="29"/>
      <c r="N40" s="30"/>
      <c r="O40" s="29"/>
      <c r="P40" s="30"/>
      <c r="Q40" s="29"/>
      <c r="R40" s="30"/>
      <c r="S40" s="29"/>
      <c r="T40" s="30"/>
      <c r="U40" s="29"/>
      <c r="V40" s="30"/>
      <c r="W40" s="29"/>
      <c r="X40" s="30"/>
      <c r="Y40" s="29"/>
      <c r="Z40" s="30"/>
      <c r="AA40" s="29"/>
      <c r="AB40" s="30"/>
      <c r="AC40" s="30"/>
    </row>
    <row r="41" spans="1:29">
      <c r="A41" s="9"/>
      <c r="B41" s="45"/>
      <c r="C41" s="46"/>
      <c r="D41" s="14"/>
      <c r="E41" s="11"/>
      <c r="F41" s="13"/>
      <c r="G41" s="11"/>
      <c r="H41" s="13"/>
      <c r="I41" s="11"/>
      <c r="J41" s="13"/>
      <c r="K41" s="11"/>
    </row>
    <row r="42" spans="1:29" s="7" customFormat="1" ht="15" customHeight="1">
      <c r="A42" s="122" t="s">
        <v>94</v>
      </c>
      <c r="B42" s="129" t="s">
        <v>92</v>
      </c>
      <c r="C42" s="124" t="s">
        <v>99</v>
      </c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6"/>
      <c r="Q42" s="122" t="s">
        <v>96</v>
      </c>
      <c r="R42" s="122"/>
      <c r="S42" s="122"/>
      <c r="T42" s="122"/>
      <c r="U42" s="122"/>
      <c r="V42" s="122"/>
      <c r="W42" s="114" t="s">
        <v>97</v>
      </c>
      <c r="X42" s="114"/>
      <c r="Y42" s="114"/>
      <c r="Z42" s="114"/>
      <c r="AA42" s="114"/>
      <c r="AB42" s="114"/>
      <c r="AC42" s="111" t="s">
        <v>106</v>
      </c>
    </row>
    <row r="43" spans="1:29" s="7" customFormat="1" ht="15" customHeight="1">
      <c r="A43" s="122"/>
      <c r="B43" s="129"/>
      <c r="C43" s="124" t="s">
        <v>95</v>
      </c>
      <c r="D43" s="125"/>
      <c r="E43" s="125"/>
      <c r="F43" s="125"/>
      <c r="G43" s="125"/>
      <c r="H43" s="126"/>
      <c r="I43" s="136" t="s">
        <v>110</v>
      </c>
      <c r="J43" s="137"/>
      <c r="K43" s="137"/>
      <c r="L43" s="137"/>
      <c r="M43" s="137"/>
      <c r="N43" s="138"/>
      <c r="O43" s="117" t="s">
        <v>100</v>
      </c>
      <c r="P43" s="118"/>
      <c r="Q43" s="122"/>
      <c r="R43" s="122"/>
      <c r="S43" s="122"/>
      <c r="T43" s="122"/>
      <c r="U43" s="122"/>
      <c r="V43" s="122"/>
      <c r="W43" s="114"/>
      <c r="X43" s="114"/>
      <c r="Y43" s="114"/>
      <c r="Z43" s="114"/>
      <c r="AA43" s="114"/>
      <c r="AB43" s="114"/>
      <c r="AC43" s="112"/>
    </row>
    <row r="44" spans="1:29" s="7" customFormat="1" ht="14.25">
      <c r="A44" s="122"/>
      <c r="B44" s="129"/>
      <c r="C44" s="115" t="s">
        <v>101</v>
      </c>
      <c r="D44" s="116" t="s">
        <v>102</v>
      </c>
      <c r="E44" s="115" t="s">
        <v>103</v>
      </c>
      <c r="F44" s="116" t="s">
        <v>104</v>
      </c>
      <c r="G44" s="127" t="s">
        <v>100</v>
      </c>
      <c r="H44" s="127"/>
      <c r="I44" s="115" t="s">
        <v>101</v>
      </c>
      <c r="J44" s="116" t="s">
        <v>102</v>
      </c>
      <c r="K44" s="115" t="s">
        <v>103</v>
      </c>
      <c r="L44" s="116" t="s">
        <v>104</v>
      </c>
      <c r="M44" s="127" t="s">
        <v>100</v>
      </c>
      <c r="N44" s="127"/>
      <c r="O44" s="119"/>
      <c r="P44" s="120"/>
      <c r="Q44" s="121" t="s">
        <v>101</v>
      </c>
      <c r="R44" s="123" t="s">
        <v>102</v>
      </c>
      <c r="S44" s="121" t="s">
        <v>103</v>
      </c>
      <c r="T44" s="123" t="s">
        <v>104</v>
      </c>
      <c r="U44" s="122" t="s">
        <v>100</v>
      </c>
      <c r="V44" s="122"/>
      <c r="W44" s="115" t="s">
        <v>101</v>
      </c>
      <c r="X44" s="116" t="s">
        <v>102</v>
      </c>
      <c r="Y44" s="115" t="s">
        <v>103</v>
      </c>
      <c r="Z44" s="116" t="s">
        <v>104</v>
      </c>
      <c r="AA44" s="114" t="s">
        <v>100</v>
      </c>
      <c r="AB44" s="114"/>
      <c r="AC44" s="113"/>
    </row>
    <row r="45" spans="1:29" s="8" customFormat="1" ht="14.25">
      <c r="A45" s="122"/>
      <c r="B45" s="129"/>
      <c r="C45" s="115"/>
      <c r="D45" s="116"/>
      <c r="E45" s="115"/>
      <c r="F45" s="116"/>
      <c r="G45" s="35" t="s">
        <v>105</v>
      </c>
      <c r="H45" s="36" t="s">
        <v>98</v>
      </c>
      <c r="I45" s="115"/>
      <c r="J45" s="116"/>
      <c r="K45" s="115"/>
      <c r="L45" s="116"/>
      <c r="M45" s="35" t="s">
        <v>105</v>
      </c>
      <c r="N45" s="36" t="s">
        <v>98</v>
      </c>
      <c r="O45" s="35" t="s">
        <v>105</v>
      </c>
      <c r="P45" s="36" t="s">
        <v>98</v>
      </c>
      <c r="Q45" s="121"/>
      <c r="R45" s="123"/>
      <c r="S45" s="121"/>
      <c r="T45" s="123"/>
      <c r="U45" s="33" t="s">
        <v>105</v>
      </c>
      <c r="V45" s="34" t="s">
        <v>98</v>
      </c>
      <c r="W45" s="115"/>
      <c r="X45" s="116"/>
      <c r="Y45" s="115"/>
      <c r="Z45" s="116"/>
      <c r="AA45" s="35" t="s">
        <v>105</v>
      </c>
      <c r="AB45" s="36" t="s">
        <v>98</v>
      </c>
      <c r="AC45" s="34" t="s">
        <v>98</v>
      </c>
    </row>
    <row r="46" spans="1:29">
      <c r="A46" s="41">
        <v>1</v>
      </c>
      <c r="B46" s="42" t="s">
        <v>68</v>
      </c>
      <c r="C46" s="21">
        <f>SUM('150007:150115'!C44)</f>
        <v>912</v>
      </c>
      <c r="D46" s="22">
        <f>SUM('150007:150115'!D44)</f>
        <v>288959.30815999996</v>
      </c>
      <c r="E46" s="23">
        <f>SUM('150007:150115'!E44)</f>
        <v>228</v>
      </c>
      <c r="F46" s="24">
        <f>SUM('150007:150115'!F44)</f>
        <v>77230.508399999992</v>
      </c>
      <c r="G46" s="37">
        <f t="shared" ref="G46:G69" si="10">C46+E46</f>
        <v>1140</v>
      </c>
      <c r="H46" s="38">
        <f t="shared" ref="H46:H69" si="11">D46+F46</f>
        <v>366189.81655999995</v>
      </c>
      <c r="I46" s="23">
        <f>SUM('150007:150115'!I44)</f>
        <v>4371</v>
      </c>
      <c r="J46" s="24">
        <f>SUM('150007:150115'!J44)</f>
        <v>1741149.2422000002</v>
      </c>
      <c r="K46" s="23">
        <f>SUM('150007:150115'!K44)</f>
        <v>637</v>
      </c>
      <c r="L46" s="24">
        <f>SUM('150007:150115'!L44)</f>
        <v>270469.37190000003</v>
      </c>
      <c r="M46" s="37">
        <f>I46+K46</f>
        <v>5008</v>
      </c>
      <c r="N46" s="38">
        <f>J46+L46</f>
        <v>2011618.6141000004</v>
      </c>
      <c r="O46" s="37">
        <f t="shared" ref="O46:O69" si="12">G46+M46</f>
        <v>6148</v>
      </c>
      <c r="P46" s="38">
        <f t="shared" ref="P46:P69" si="13">H46+N46</f>
        <v>2377808.4306600001</v>
      </c>
      <c r="Q46" s="23">
        <f>SUM('150007:150115'!Q44)</f>
        <v>690</v>
      </c>
      <c r="R46" s="24">
        <f>SUM('150007:150115'!R44)</f>
        <v>280745.11748000002</v>
      </c>
      <c r="S46" s="23">
        <f>SUM('150007:150115'!S44)</f>
        <v>106</v>
      </c>
      <c r="T46" s="24">
        <f>SUM('150007:150115'!T44)</f>
        <v>45907.087200000009</v>
      </c>
      <c r="U46" s="39">
        <f>Q46+S46</f>
        <v>796</v>
      </c>
      <c r="V46" s="40">
        <f>R46+T46</f>
        <v>326652.20468000002</v>
      </c>
      <c r="W46" s="23">
        <f>SUM('150007:150115'!W44)</f>
        <v>5272.3613354336712</v>
      </c>
      <c r="X46" s="24">
        <f>SUM('150007:150115'!X44)</f>
        <v>5070083.2635054141</v>
      </c>
      <c r="Y46" s="23">
        <f>SUM('150007:150115'!Y44)</f>
        <v>1013</v>
      </c>
      <c r="Z46" s="24">
        <f>SUM('150007:150115'!Z44)</f>
        <v>787866.39350000012</v>
      </c>
      <c r="AA46" s="37">
        <f>W46+Y46</f>
        <v>6285.3613354336712</v>
      </c>
      <c r="AB46" s="38">
        <f>X46+Z46</f>
        <v>5857949.6570054144</v>
      </c>
      <c r="AC46" s="40">
        <f>P46+V46+AB46</f>
        <v>8562410.2923454139</v>
      </c>
    </row>
    <row r="47" spans="1:29">
      <c r="A47" s="41">
        <v>2</v>
      </c>
      <c r="B47" s="42" t="s">
        <v>69</v>
      </c>
      <c r="C47" s="21">
        <f>SUM('150007:150115'!C45)</f>
        <v>0</v>
      </c>
      <c r="D47" s="22">
        <f>SUM('150007:150115'!D45)</f>
        <v>0</v>
      </c>
      <c r="E47" s="23">
        <f>SUM('150007:150115'!E45)</f>
        <v>27936</v>
      </c>
      <c r="F47" s="24">
        <f>SUM('150007:150115'!F45)</f>
        <v>11845708.820400001</v>
      </c>
      <c r="G47" s="37">
        <f t="shared" si="10"/>
        <v>27936</v>
      </c>
      <c r="H47" s="38">
        <f t="shared" si="11"/>
        <v>11845708.820400001</v>
      </c>
      <c r="I47" s="23">
        <f>SUM('150007:150115'!I45)</f>
        <v>0</v>
      </c>
      <c r="J47" s="24">
        <f>SUM('150007:150115'!J45)</f>
        <v>0</v>
      </c>
      <c r="K47" s="23">
        <f>SUM('150007:150115'!K45)</f>
        <v>9158</v>
      </c>
      <c r="L47" s="24">
        <f>SUM('150007:150115'!L45)</f>
        <v>4854057.9347000001</v>
      </c>
      <c r="M47" s="37">
        <f t="shared" ref="M47:M69" si="14">I47+K47</f>
        <v>9158</v>
      </c>
      <c r="N47" s="38">
        <f t="shared" ref="N47:N69" si="15">J47+L47</f>
        <v>4854057.9347000001</v>
      </c>
      <c r="O47" s="37">
        <f t="shared" si="12"/>
        <v>37094</v>
      </c>
      <c r="P47" s="38">
        <f t="shared" si="13"/>
        <v>16699766.755100001</v>
      </c>
      <c r="Q47" s="23">
        <f>SUM('150007:150115'!Q45)</f>
        <v>0</v>
      </c>
      <c r="R47" s="24">
        <f>SUM('150007:150115'!R45)</f>
        <v>0</v>
      </c>
      <c r="S47" s="23">
        <f>SUM('150007:150115'!S45)</f>
        <v>8743</v>
      </c>
      <c r="T47" s="24">
        <f>SUM('150007:150115'!T45)</f>
        <v>4748449.7791199991</v>
      </c>
      <c r="U47" s="39">
        <f t="shared" ref="U47:V69" si="16">Q47+S47</f>
        <v>8743</v>
      </c>
      <c r="V47" s="40">
        <f t="shared" si="16"/>
        <v>4748449.7791199991</v>
      </c>
      <c r="W47" s="23">
        <f>SUM('150007:150115'!W45)</f>
        <v>0</v>
      </c>
      <c r="X47" s="24">
        <f>SUM('150007:150115'!X45)</f>
        <v>0</v>
      </c>
      <c r="Y47" s="23">
        <f>SUM('150007:150115'!Y45)</f>
        <v>30366</v>
      </c>
      <c r="Z47" s="24">
        <f>SUM('150007:150115'!Z45)</f>
        <v>34966391.348840006</v>
      </c>
      <c r="AA47" s="37">
        <f t="shared" ref="AA47:AB69" si="17">W47+Y47</f>
        <v>30366</v>
      </c>
      <c r="AB47" s="38">
        <f t="shared" si="17"/>
        <v>34966391.348840006</v>
      </c>
      <c r="AC47" s="40">
        <f t="shared" ref="AC47:AC69" si="18">P47+V47+AB47</f>
        <v>56414607.883060008</v>
      </c>
    </row>
    <row r="48" spans="1:29">
      <c r="A48" s="41">
        <v>3</v>
      </c>
      <c r="B48" s="42" t="s">
        <v>70</v>
      </c>
      <c r="C48" s="21">
        <f>SUM('150007:150115'!C46)</f>
        <v>37258</v>
      </c>
      <c r="D48" s="22">
        <f>SUM('150007:150115'!D46)</f>
        <v>10444441.658</v>
      </c>
      <c r="E48" s="23">
        <f>SUM('150007:150115'!E46)</f>
        <v>205</v>
      </c>
      <c r="F48" s="24">
        <f>SUM('150007:150115'!F46)</f>
        <v>53255.475000000006</v>
      </c>
      <c r="G48" s="37">
        <f t="shared" si="10"/>
        <v>37463</v>
      </c>
      <c r="H48" s="38">
        <f t="shared" si="11"/>
        <v>10497697.132999999</v>
      </c>
      <c r="I48" s="23">
        <f>SUM('150007:150115'!I46)</f>
        <v>50795</v>
      </c>
      <c r="J48" s="24">
        <f>SUM('150007:150115'!J46)</f>
        <v>17802256.814099997</v>
      </c>
      <c r="K48" s="23">
        <f>SUM('150007:150115'!K46)</f>
        <v>20</v>
      </c>
      <c r="L48" s="24">
        <f>SUM('150007:150115'!L46)</f>
        <v>0</v>
      </c>
      <c r="M48" s="37">
        <f t="shared" si="14"/>
        <v>50815</v>
      </c>
      <c r="N48" s="38">
        <f t="shared" si="15"/>
        <v>17802256.814099997</v>
      </c>
      <c r="O48" s="37">
        <f t="shared" si="12"/>
        <v>88278</v>
      </c>
      <c r="P48" s="38">
        <f t="shared" si="13"/>
        <v>28299953.947099999</v>
      </c>
      <c r="Q48" s="23">
        <f>SUM('150007:150115'!Q46)</f>
        <v>21371</v>
      </c>
      <c r="R48" s="24">
        <f>SUM('150007:150115'!R46)</f>
        <v>7670833.2800000003</v>
      </c>
      <c r="S48" s="23">
        <f>SUM('150007:150115'!S46)</f>
        <v>39.799999999999997</v>
      </c>
      <c r="T48" s="24">
        <f>SUM('150007:150115'!T46)</f>
        <v>21708.832787999996</v>
      </c>
      <c r="U48" s="39">
        <f t="shared" si="16"/>
        <v>21410.799999999999</v>
      </c>
      <c r="V48" s="40">
        <f t="shared" si="16"/>
        <v>7692542.1127880001</v>
      </c>
      <c r="W48" s="23">
        <f>SUM('150007:150115'!W46)</f>
        <v>74809.967706816809</v>
      </c>
      <c r="X48" s="24">
        <f>SUM('150007:150115'!X46)</f>
        <v>55722601.615474366</v>
      </c>
      <c r="Y48" s="23">
        <f>SUM('150007:150115'!Y46)</f>
        <v>144</v>
      </c>
      <c r="Z48" s="24">
        <f>SUM('150007:150115'!Z46)</f>
        <v>131862.56651999999</v>
      </c>
      <c r="AA48" s="37">
        <f t="shared" si="17"/>
        <v>74953.967706816809</v>
      </c>
      <c r="AB48" s="38">
        <f t="shared" si="17"/>
        <v>55854464.181994364</v>
      </c>
      <c r="AC48" s="40">
        <f t="shared" si="18"/>
        <v>91846960.241882354</v>
      </c>
    </row>
    <row r="49" spans="1:29">
      <c r="A49" s="41">
        <v>4</v>
      </c>
      <c r="B49" s="42" t="s">
        <v>71</v>
      </c>
      <c r="C49" s="21">
        <f>SUM('150007:150115'!C47)</f>
        <v>402</v>
      </c>
      <c r="D49" s="22">
        <f>SUM('150007:150115'!D47)</f>
        <v>113386.179</v>
      </c>
      <c r="E49" s="23">
        <f>SUM('150007:150115'!E47)</f>
        <v>0</v>
      </c>
      <c r="F49" s="24">
        <f>SUM('150007:150115'!F47)</f>
        <v>0</v>
      </c>
      <c r="G49" s="37">
        <f t="shared" si="10"/>
        <v>402</v>
      </c>
      <c r="H49" s="38">
        <f t="shared" si="11"/>
        <v>113386.179</v>
      </c>
      <c r="I49" s="23">
        <f>SUM('150007:150115'!I47)</f>
        <v>1110</v>
      </c>
      <c r="J49" s="24">
        <f>SUM('150007:150115'!J47)</f>
        <v>388575.36900000001</v>
      </c>
      <c r="K49" s="23">
        <f>SUM('150007:150115'!K47)</f>
        <v>40</v>
      </c>
      <c r="L49" s="24">
        <f>SUM('150007:150115'!L47)</f>
        <v>21255.963200000002</v>
      </c>
      <c r="M49" s="37">
        <f t="shared" si="14"/>
        <v>1150</v>
      </c>
      <c r="N49" s="38">
        <f t="shared" si="15"/>
        <v>409831.3322</v>
      </c>
      <c r="O49" s="37">
        <f t="shared" si="12"/>
        <v>1552</v>
      </c>
      <c r="P49" s="38">
        <f t="shared" si="13"/>
        <v>523217.51120000001</v>
      </c>
      <c r="Q49" s="23">
        <f>SUM('150007:150115'!Q47)</f>
        <v>482</v>
      </c>
      <c r="R49" s="24">
        <f>SUM('150007:150115'!R47)</f>
        <v>173389.94400000002</v>
      </c>
      <c r="S49" s="23">
        <f>SUM('150007:150115'!S47)</f>
        <v>0</v>
      </c>
      <c r="T49" s="24">
        <f>SUM('150007:150115'!T47)</f>
        <v>0</v>
      </c>
      <c r="U49" s="39">
        <f t="shared" si="16"/>
        <v>482</v>
      </c>
      <c r="V49" s="40">
        <f t="shared" si="16"/>
        <v>173389.94400000002</v>
      </c>
      <c r="W49" s="23">
        <f>SUM('150007:150115'!W47)</f>
        <v>1692.5393229435151</v>
      </c>
      <c r="X49" s="24">
        <f>SUM('150007:150115'!X47)</f>
        <v>1259421.7682090374</v>
      </c>
      <c r="Y49" s="23">
        <f>SUM('150007:150115'!Y47)</f>
        <v>86</v>
      </c>
      <c r="Z49" s="24">
        <f>SUM('150007:150115'!Z47)</f>
        <v>99258.547760000001</v>
      </c>
      <c r="AA49" s="37">
        <f t="shared" si="17"/>
        <v>1778.5393229435151</v>
      </c>
      <c r="AB49" s="38">
        <f t="shared" si="17"/>
        <v>1358680.3159690374</v>
      </c>
      <c r="AC49" s="40">
        <f t="shared" si="18"/>
        <v>2055287.7711690373</v>
      </c>
    </row>
    <row r="50" spans="1:29">
      <c r="A50" s="41">
        <v>5</v>
      </c>
      <c r="B50" s="42" t="s">
        <v>72</v>
      </c>
      <c r="C50" s="21">
        <f>SUM('150007:150115'!C48)</f>
        <v>49</v>
      </c>
      <c r="D50" s="22">
        <f>SUM('150007:150115'!D48)</f>
        <v>13722.5725</v>
      </c>
      <c r="E50" s="23">
        <f>SUM('150007:150115'!E48)</f>
        <v>0</v>
      </c>
      <c r="F50" s="24">
        <f>SUM('150007:150115'!F48)</f>
        <v>0</v>
      </c>
      <c r="G50" s="37">
        <f t="shared" si="10"/>
        <v>49</v>
      </c>
      <c r="H50" s="38">
        <f t="shared" si="11"/>
        <v>13722.5725</v>
      </c>
      <c r="I50" s="23">
        <f>SUM('150007:150115'!I48)</f>
        <v>814</v>
      </c>
      <c r="J50" s="24">
        <f>SUM('150007:150115'!J48)</f>
        <v>284955.27059999999</v>
      </c>
      <c r="K50" s="23">
        <f>SUM('150007:150115'!K48)</f>
        <v>0</v>
      </c>
      <c r="L50" s="24">
        <f>SUM('150007:150115'!L48)</f>
        <v>0</v>
      </c>
      <c r="M50" s="37">
        <f t="shared" si="14"/>
        <v>814</v>
      </c>
      <c r="N50" s="38">
        <f t="shared" si="15"/>
        <v>284955.27059999999</v>
      </c>
      <c r="O50" s="37">
        <f t="shared" si="12"/>
        <v>863</v>
      </c>
      <c r="P50" s="38">
        <f t="shared" si="13"/>
        <v>298677.8431</v>
      </c>
      <c r="Q50" s="23">
        <f>SUM('150007:150115'!Q48)</f>
        <v>0</v>
      </c>
      <c r="R50" s="24">
        <f>SUM('150007:150115'!R48)</f>
        <v>0</v>
      </c>
      <c r="S50" s="23">
        <f>SUM('150007:150115'!S48)</f>
        <v>0</v>
      </c>
      <c r="T50" s="24">
        <f>SUM('150007:150115'!T48)</f>
        <v>0</v>
      </c>
      <c r="U50" s="39">
        <f t="shared" si="16"/>
        <v>0</v>
      </c>
      <c r="V50" s="40">
        <f t="shared" si="16"/>
        <v>0</v>
      </c>
      <c r="W50" s="23">
        <f>SUM('150007:150115'!W48)</f>
        <v>1188.2271082123718</v>
      </c>
      <c r="X50" s="24">
        <f>SUM('150007:150115'!X48)</f>
        <v>882859.75194173062</v>
      </c>
      <c r="Y50" s="23">
        <f>SUM('150007:150115'!Y48)</f>
        <v>0</v>
      </c>
      <c r="Z50" s="24">
        <f>SUM('150007:150115'!Z48)</f>
        <v>0</v>
      </c>
      <c r="AA50" s="37">
        <f t="shared" si="17"/>
        <v>1188.2271082123718</v>
      </c>
      <c r="AB50" s="38">
        <f t="shared" si="17"/>
        <v>882859.75194173062</v>
      </c>
      <c r="AC50" s="40">
        <f t="shared" si="18"/>
        <v>1181537.5950417307</v>
      </c>
    </row>
    <row r="51" spans="1:29">
      <c r="A51" s="41">
        <v>6</v>
      </c>
      <c r="B51" s="42" t="s">
        <v>73</v>
      </c>
      <c r="C51" s="21">
        <f>SUM('150007:150115'!C49)</f>
        <v>0</v>
      </c>
      <c r="D51" s="22">
        <f>SUM('150007:150115'!D49)</f>
        <v>0</v>
      </c>
      <c r="E51" s="23">
        <f>SUM('150007:150115'!E49)</f>
        <v>0</v>
      </c>
      <c r="F51" s="24">
        <f>SUM('150007:150115'!F49)</f>
        <v>0</v>
      </c>
      <c r="G51" s="37">
        <f t="shared" si="10"/>
        <v>0</v>
      </c>
      <c r="H51" s="38">
        <f t="shared" si="11"/>
        <v>0</v>
      </c>
      <c r="I51" s="23">
        <f>SUM('150007:150115'!I49)</f>
        <v>90</v>
      </c>
      <c r="J51" s="24">
        <f>SUM('150007:150115'!J49)</f>
        <v>34622.1</v>
      </c>
      <c r="K51" s="23">
        <f>SUM('150007:150115'!K49)</f>
        <v>231</v>
      </c>
      <c r="L51" s="24">
        <f>SUM('150007:150115'!L49)</f>
        <v>122753.18748000001</v>
      </c>
      <c r="M51" s="37">
        <f t="shared" si="14"/>
        <v>321</v>
      </c>
      <c r="N51" s="38">
        <f t="shared" si="15"/>
        <v>157375.28748</v>
      </c>
      <c r="O51" s="37">
        <f t="shared" si="12"/>
        <v>321</v>
      </c>
      <c r="P51" s="38">
        <f t="shared" si="13"/>
        <v>157375.28748</v>
      </c>
      <c r="Q51" s="23">
        <f>SUM('150007:150115'!Q49)</f>
        <v>15</v>
      </c>
      <c r="R51" s="24">
        <f>SUM('150007:150115'!R49)</f>
        <v>5910</v>
      </c>
      <c r="S51" s="23">
        <f>SUM('150007:150115'!S49)</f>
        <v>0</v>
      </c>
      <c r="T51" s="24">
        <f>SUM('150007:150115'!T49)</f>
        <v>0</v>
      </c>
      <c r="U51" s="39">
        <f t="shared" si="16"/>
        <v>15</v>
      </c>
      <c r="V51" s="40">
        <f t="shared" si="16"/>
        <v>5910</v>
      </c>
      <c r="W51" s="23">
        <f>SUM('150007:150115'!W49)</f>
        <v>70</v>
      </c>
      <c r="X51" s="24">
        <f>SUM('150007:150115'!X49)</f>
        <v>57154.3</v>
      </c>
      <c r="Y51" s="23">
        <f>SUM('150007:150115'!Y49)</f>
        <v>438</v>
      </c>
      <c r="Z51" s="24">
        <f>SUM('150007:150115'!Z49)</f>
        <v>505276.61010000005</v>
      </c>
      <c r="AA51" s="37">
        <f t="shared" si="17"/>
        <v>508</v>
      </c>
      <c r="AB51" s="38">
        <f t="shared" si="17"/>
        <v>562430.9101000001</v>
      </c>
      <c r="AC51" s="40">
        <f t="shared" si="18"/>
        <v>725716.19758000015</v>
      </c>
    </row>
    <row r="52" spans="1:29">
      <c r="A52" s="41">
        <v>7</v>
      </c>
      <c r="B52" s="42" t="s">
        <v>74</v>
      </c>
      <c r="C52" s="21">
        <f>SUM('150007:150115'!C50)</f>
        <v>0</v>
      </c>
      <c r="D52" s="22">
        <f>SUM('150007:150115'!D50)</f>
        <v>0</v>
      </c>
      <c r="E52" s="23">
        <f>SUM('150007:150115'!E50)</f>
        <v>11</v>
      </c>
      <c r="F52" s="24">
        <f>SUM('150007:150115'!F50)</f>
        <v>4676.2716000000009</v>
      </c>
      <c r="G52" s="37">
        <f t="shared" si="10"/>
        <v>11</v>
      </c>
      <c r="H52" s="38">
        <f t="shared" si="11"/>
        <v>4676.2716000000009</v>
      </c>
      <c r="I52" s="23">
        <f>SUM('150007:150115'!I50)</f>
        <v>423</v>
      </c>
      <c r="J52" s="24">
        <f>SUM('150007:150115'!J50)</f>
        <v>162723.87</v>
      </c>
      <c r="K52" s="23">
        <f>SUM('150007:150115'!K50)</f>
        <v>74</v>
      </c>
      <c r="L52" s="24">
        <f>SUM('150007:150115'!L50)</f>
        <v>39323.531920000001</v>
      </c>
      <c r="M52" s="37">
        <f t="shared" si="14"/>
        <v>497</v>
      </c>
      <c r="N52" s="38">
        <f t="shared" si="15"/>
        <v>202047.40192</v>
      </c>
      <c r="O52" s="37">
        <f t="shared" si="12"/>
        <v>508</v>
      </c>
      <c r="P52" s="38">
        <f t="shared" si="13"/>
        <v>206723.67352000001</v>
      </c>
      <c r="Q52" s="23">
        <f>SUM('150007:150115'!Q50)</f>
        <v>0</v>
      </c>
      <c r="R52" s="24">
        <f>SUM('150007:150115'!R50)</f>
        <v>0</v>
      </c>
      <c r="S52" s="23">
        <f>SUM('150007:150115'!S50)</f>
        <v>0</v>
      </c>
      <c r="T52" s="24">
        <f>SUM('150007:150115'!T50)</f>
        <v>0</v>
      </c>
      <c r="U52" s="39">
        <f t="shared" si="16"/>
        <v>0</v>
      </c>
      <c r="V52" s="40">
        <f t="shared" si="16"/>
        <v>0</v>
      </c>
      <c r="W52" s="23">
        <f>SUM('150007:150115'!W50)</f>
        <v>760</v>
      </c>
      <c r="X52" s="24">
        <f>SUM('150007:150115'!X50)</f>
        <v>620532.4</v>
      </c>
      <c r="Y52" s="23">
        <f>SUM('150007:150115'!Y50)</f>
        <v>154</v>
      </c>
      <c r="Z52" s="24">
        <f>SUM('150007:150115'!Z50)</f>
        <v>177742.05064</v>
      </c>
      <c r="AA52" s="37">
        <f t="shared" si="17"/>
        <v>914</v>
      </c>
      <c r="AB52" s="38">
        <f t="shared" si="17"/>
        <v>798274.45064000005</v>
      </c>
      <c r="AC52" s="40">
        <f t="shared" si="18"/>
        <v>1004998.1241600001</v>
      </c>
    </row>
    <row r="53" spans="1:29">
      <c r="A53" s="41">
        <v>8</v>
      </c>
      <c r="B53" s="42" t="s">
        <v>75</v>
      </c>
      <c r="C53" s="21">
        <f>SUM('150007:150115'!C51)</f>
        <v>1958</v>
      </c>
      <c r="D53" s="22">
        <f>SUM('150007:150115'!D51)</f>
        <v>1052361.8712000002</v>
      </c>
      <c r="E53" s="23">
        <f>SUM('150007:150115'!E51)</f>
        <v>259</v>
      </c>
      <c r="F53" s="24">
        <f>SUM('150007:150115'!F51)</f>
        <v>190863.64752</v>
      </c>
      <c r="G53" s="37">
        <f t="shared" si="10"/>
        <v>2217</v>
      </c>
      <c r="H53" s="38">
        <f t="shared" si="11"/>
        <v>1243225.5187200001</v>
      </c>
      <c r="I53" s="23">
        <f>SUM('150007:150115'!I51)</f>
        <v>3399</v>
      </c>
      <c r="J53" s="24">
        <f>SUM('150007:150115'!J51)</f>
        <v>2374446.54</v>
      </c>
      <c r="K53" s="23">
        <f>SUM('150007:150115'!K51)</f>
        <v>475</v>
      </c>
      <c r="L53" s="24">
        <f>SUM('150007:150115'!L51)</f>
        <v>449771.26740000001</v>
      </c>
      <c r="M53" s="37">
        <f t="shared" si="14"/>
        <v>3874</v>
      </c>
      <c r="N53" s="38">
        <f t="shared" si="15"/>
        <v>2824217.8074000003</v>
      </c>
      <c r="O53" s="37">
        <f t="shared" si="12"/>
        <v>6091</v>
      </c>
      <c r="P53" s="38">
        <f t="shared" si="13"/>
        <v>4067443.3261200003</v>
      </c>
      <c r="Q53" s="23">
        <f>SUM('150007:150115'!Q51)</f>
        <v>767</v>
      </c>
      <c r="R53" s="24">
        <f>SUM('150007:150115'!R51)</f>
        <v>541857.91608000011</v>
      </c>
      <c r="S53" s="23">
        <f>SUM('150007:150115'!S51)</f>
        <v>124</v>
      </c>
      <c r="T53" s="24">
        <f>SUM('150007:150115'!T51)</f>
        <v>118613.22659999999</v>
      </c>
      <c r="U53" s="39">
        <f t="shared" si="16"/>
        <v>891</v>
      </c>
      <c r="V53" s="40">
        <f t="shared" si="16"/>
        <v>660471.14268000005</v>
      </c>
      <c r="W53" s="23">
        <f>SUM('150007:150115'!W51)</f>
        <v>3877.1158125760921</v>
      </c>
      <c r="X53" s="24">
        <f>SUM('150007:150115'!X51)</f>
        <v>5275833.2973832097</v>
      </c>
      <c r="Y53" s="23">
        <f>SUM('150007:150115'!Y51)</f>
        <v>700</v>
      </c>
      <c r="Z53" s="24">
        <f>SUM('150007:150115'!Z51)</f>
        <v>1284373.2374000002</v>
      </c>
      <c r="AA53" s="37">
        <f t="shared" si="17"/>
        <v>4577.1158125760921</v>
      </c>
      <c r="AB53" s="38">
        <f t="shared" si="17"/>
        <v>6560206.5347832097</v>
      </c>
      <c r="AC53" s="40">
        <f t="shared" si="18"/>
        <v>11288121.003583211</v>
      </c>
    </row>
    <row r="54" spans="1:29">
      <c r="A54" s="41">
        <v>9</v>
      </c>
      <c r="B54" s="42" t="s">
        <v>76</v>
      </c>
      <c r="C54" s="21">
        <f>SUM('150007:150115'!C52)</f>
        <v>26</v>
      </c>
      <c r="D54" s="22">
        <f>SUM('150007:150115'!D52)</f>
        <v>14063.025600000001</v>
      </c>
      <c r="E54" s="23">
        <f>SUM('150007:150115'!E52)</f>
        <v>44</v>
      </c>
      <c r="F54" s="24">
        <f>SUM('150007:150115'!F52)</f>
        <v>25214.182400000002</v>
      </c>
      <c r="G54" s="37">
        <f t="shared" si="10"/>
        <v>70</v>
      </c>
      <c r="H54" s="38">
        <f t="shared" si="11"/>
        <v>39277.207999999999</v>
      </c>
      <c r="I54" s="23">
        <f>SUM('150007:150115'!I52)</f>
        <v>30</v>
      </c>
      <c r="J54" s="24">
        <f>SUM('150007:150115'!J52)</f>
        <v>18779.124000000003</v>
      </c>
      <c r="K54" s="23">
        <f>SUM('150007:150115'!K52)</f>
        <v>101</v>
      </c>
      <c r="L54" s="24">
        <f>SUM('150007:150115'!L52)</f>
        <v>72347.512000000002</v>
      </c>
      <c r="M54" s="37">
        <f t="shared" si="14"/>
        <v>131</v>
      </c>
      <c r="N54" s="38">
        <f t="shared" si="15"/>
        <v>91126.635999999999</v>
      </c>
      <c r="O54" s="37">
        <f t="shared" si="12"/>
        <v>201</v>
      </c>
      <c r="P54" s="38">
        <f t="shared" si="13"/>
        <v>130403.844</v>
      </c>
      <c r="Q54" s="23">
        <f>SUM('150007:150115'!Q52)</f>
        <v>40</v>
      </c>
      <c r="R54" s="24">
        <f>SUM('150007:150115'!R52)</f>
        <v>25644.892</v>
      </c>
      <c r="S54" s="23">
        <f>SUM('150007:150115'!S52)</f>
        <v>8</v>
      </c>
      <c r="T54" s="24">
        <f>SUM('150007:150115'!T52)</f>
        <v>5869.2883200000006</v>
      </c>
      <c r="U54" s="39">
        <f t="shared" si="16"/>
        <v>48</v>
      </c>
      <c r="V54" s="40">
        <f t="shared" si="16"/>
        <v>31514.180319999999</v>
      </c>
      <c r="W54" s="23">
        <f>SUM('150007:150115'!W52)</f>
        <v>559.87875306380397</v>
      </c>
      <c r="X54" s="24">
        <f>SUM('150007:150115'!X52)</f>
        <v>709037.19409895816</v>
      </c>
      <c r="Y54" s="23">
        <f>SUM('150007:150115'!Y52)</f>
        <v>254</v>
      </c>
      <c r="Z54" s="24">
        <f>SUM('150007:150115'!Z52)</f>
        <v>368209.39311999996</v>
      </c>
      <c r="AA54" s="37">
        <f t="shared" si="17"/>
        <v>813.87875306380397</v>
      </c>
      <c r="AB54" s="38">
        <f t="shared" si="17"/>
        <v>1077246.5872189582</v>
      </c>
      <c r="AC54" s="40">
        <f t="shared" si="18"/>
        <v>1239164.6115389583</v>
      </c>
    </row>
    <row r="55" spans="1:29">
      <c r="A55" s="41">
        <v>10</v>
      </c>
      <c r="B55" s="42" t="s">
        <v>77</v>
      </c>
      <c r="C55" s="21">
        <f>SUM('150007:150115'!C53)</f>
        <v>1175</v>
      </c>
      <c r="D55" s="22">
        <f>SUM('150007:150115'!D53)</f>
        <v>385047.86010000005</v>
      </c>
      <c r="E55" s="23">
        <f>SUM('150007:150115'!E53)</f>
        <v>1853.6</v>
      </c>
      <c r="F55" s="24">
        <f>SUM('150007:150115'!F53)</f>
        <v>651885.63885600003</v>
      </c>
      <c r="G55" s="37">
        <f t="shared" si="10"/>
        <v>3028.6</v>
      </c>
      <c r="H55" s="38">
        <f t="shared" si="11"/>
        <v>1036933.4989560001</v>
      </c>
      <c r="I55" s="23">
        <f>SUM('150007:150115'!I53)</f>
        <v>7899</v>
      </c>
      <c r="J55" s="24">
        <f>SUM('150007:150115'!J53)</f>
        <v>3252624.83232</v>
      </c>
      <c r="K55" s="23">
        <f>SUM('150007:150115'!K53)</f>
        <v>910.4</v>
      </c>
      <c r="L55" s="24">
        <f>SUM('150007:150115'!L53)</f>
        <v>401765.86185599992</v>
      </c>
      <c r="M55" s="37">
        <f t="shared" si="14"/>
        <v>8809.4</v>
      </c>
      <c r="N55" s="38">
        <f t="shared" si="15"/>
        <v>3654390.6941760001</v>
      </c>
      <c r="O55" s="37">
        <f t="shared" si="12"/>
        <v>11838</v>
      </c>
      <c r="P55" s="38">
        <f t="shared" si="13"/>
        <v>4691324.193132</v>
      </c>
      <c r="Q55" s="23">
        <f>SUM('150007:150115'!Q53)</f>
        <v>1351</v>
      </c>
      <c r="R55" s="24">
        <f>SUM('150007:150115'!R53)</f>
        <v>566418.71726000006</v>
      </c>
      <c r="S55" s="23">
        <f>SUM('150007:150115'!S53)</f>
        <v>196</v>
      </c>
      <c r="T55" s="24">
        <f>SUM('150007:150115'!T53)</f>
        <v>88220.457899999994</v>
      </c>
      <c r="U55" s="39">
        <f t="shared" si="16"/>
        <v>1547</v>
      </c>
      <c r="V55" s="40">
        <f t="shared" si="16"/>
        <v>654639.1751600001</v>
      </c>
      <c r="W55" s="23">
        <f>SUM('150007:150115'!W53)</f>
        <v>10532.168845164531</v>
      </c>
      <c r="X55" s="24">
        <f>SUM('150007:150115'!X53)</f>
        <v>9832631.4155519381</v>
      </c>
      <c r="Y55" s="23">
        <f>SUM('150007:150115'!Y53)</f>
        <v>1904</v>
      </c>
      <c r="Z55" s="24">
        <f>SUM('150007:150115'!Z53)</f>
        <v>1891668.7222000002</v>
      </c>
      <c r="AA55" s="37">
        <f t="shared" si="17"/>
        <v>12436.168845164531</v>
      </c>
      <c r="AB55" s="38">
        <f t="shared" si="17"/>
        <v>11724300.137751939</v>
      </c>
      <c r="AC55" s="40">
        <f t="shared" si="18"/>
        <v>17070263.506043941</v>
      </c>
    </row>
    <row r="56" spans="1:29">
      <c r="A56" s="41">
        <v>11</v>
      </c>
      <c r="B56" s="42" t="s">
        <v>78</v>
      </c>
      <c r="C56" s="21">
        <f>SUM('150007:150115'!C54)</f>
        <v>321</v>
      </c>
      <c r="D56" s="22">
        <f>SUM('150007:150115'!D54)</f>
        <v>133167.63504000002</v>
      </c>
      <c r="E56" s="23">
        <f>SUM('150007:150115'!E54)</f>
        <v>84</v>
      </c>
      <c r="F56" s="24">
        <f>SUM('150007:150115'!F54)</f>
        <v>35458.786919999999</v>
      </c>
      <c r="G56" s="37">
        <f t="shared" si="10"/>
        <v>405</v>
      </c>
      <c r="H56" s="38">
        <f t="shared" si="11"/>
        <v>168626.42196000001</v>
      </c>
      <c r="I56" s="23">
        <f>SUM('150007:150115'!I54)</f>
        <v>853</v>
      </c>
      <c r="J56" s="24">
        <f>SUM('150007:150115'!J54)</f>
        <v>447787.73596000002</v>
      </c>
      <c r="K56" s="23">
        <f>SUM('150007:150115'!K54)</f>
        <v>56</v>
      </c>
      <c r="L56" s="24">
        <f>SUM('150007:150115'!L54)</f>
        <v>29942.054080000002</v>
      </c>
      <c r="M56" s="37">
        <f t="shared" si="14"/>
        <v>909</v>
      </c>
      <c r="N56" s="38">
        <f t="shared" si="15"/>
        <v>477729.79003999999</v>
      </c>
      <c r="O56" s="37">
        <f t="shared" si="12"/>
        <v>1314</v>
      </c>
      <c r="P56" s="38">
        <f t="shared" si="13"/>
        <v>646356.21200000006</v>
      </c>
      <c r="Q56" s="23">
        <f>SUM('150007:150115'!Q54)</f>
        <v>16</v>
      </c>
      <c r="R56" s="24">
        <f>SUM('150007:150115'!R54)</f>
        <v>6755.1580800000011</v>
      </c>
      <c r="S56" s="23">
        <f>SUM('150007:150115'!S54)</f>
        <v>0</v>
      </c>
      <c r="T56" s="24">
        <f>SUM('150007:150115'!T54)</f>
        <v>0</v>
      </c>
      <c r="U56" s="39">
        <f t="shared" si="16"/>
        <v>16</v>
      </c>
      <c r="V56" s="40">
        <f t="shared" si="16"/>
        <v>6755.1580800000011</v>
      </c>
      <c r="W56" s="23">
        <f>SUM('150007:150115'!W54)</f>
        <v>1502.7023492802966</v>
      </c>
      <c r="X56" s="24">
        <f>SUM('150007:150115'!X54)</f>
        <v>1446047.8100266005</v>
      </c>
      <c r="Y56" s="23">
        <f>SUM('150007:150115'!Y54)</f>
        <v>223</v>
      </c>
      <c r="Z56" s="24">
        <f>SUM('150007:150115'!Z54)</f>
        <v>220164.17982000002</v>
      </c>
      <c r="AA56" s="37">
        <f t="shared" si="17"/>
        <v>1725.7023492802966</v>
      </c>
      <c r="AB56" s="38">
        <f t="shared" si="17"/>
        <v>1666211.9898466005</v>
      </c>
      <c r="AC56" s="40">
        <f t="shared" si="18"/>
        <v>2319323.3599266005</v>
      </c>
    </row>
    <row r="57" spans="1:29">
      <c r="A57" s="41">
        <v>12</v>
      </c>
      <c r="B57" s="42" t="s">
        <v>79</v>
      </c>
      <c r="C57" s="21">
        <f>SUM('150007:150115'!C55)</f>
        <v>3390</v>
      </c>
      <c r="D57" s="22">
        <f>SUM('150007:150115'!D55)</f>
        <v>1011887.96296</v>
      </c>
      <c r="E57" s="23">
        <f>SUM('150007:150115'!E55)</f>
        <v>2058.3200000000002</v>
      </c>
      <c r="F57" s="24">
        <f>SUM('150007:150115'!F55)</f>
        <v>617812.16044720018</v>
      </c>
      <c r="G57" s="37">
        <f t="shared" si="10"/>
        <v>5448.32</v>
      </c>
      <c r="H57" s="38">
        <f t="shared" si="11"/>
        <v>1629700.1234072002</v>
      </c>
      <c r="I57" s="23">
        <f>SUM('150007:150115'!I55)</f>
        <v>4827</v>
      </c>
      <c r="J57" s="24">
        <f>SUM('150007:150115'!J55)</f>
        <v>1809914.2479000003</v>
      </c>
      <c r="K57" s="23">
        <f>SUM('150007:150115'!K55)</f>
        <v>818.68</v>
      </c>
      <c r="L57" s="24">
        <f>SUM('150007:150115'!L55)</f>
        <v>307809.69935040001</v>
      </c>
      <c r="M57" s="37">
        <f t="shared" si="14"/>
        <v>5645.68</v>
      </c>
      <c r="N57" s="38">
        <f t="shared" si="15"/>
        <v>2117723.9472504002</v>
      </c>
      <c r="O57" s="37">
        <f t="shared" si="12"/>
        <v>11094</v>
      </c>
      <c r="P57" s="38">
        <f t="shared" si="13"/>
        <v>3747424.0706576006</v>
      </c>
      <c r="Q57" s="23">
        <f>SUM('150007:150115'!Q55)</f>
        <v>2260</v>
      </c>
      <c r="R57" s="24">
        <f>SUM('150007:150115'!R55)</f>
        <v>865711.41434000002</v>
      </c>
      <c r="S57" s="23">
        <f>SUM('150007:150115'!S55)</f>
        <v>326</v>
      </c>
      <c r="T57" s="24">
        <f>SUM('150007:150115'!T55)</f>
        <v>125293.86330000001</v>
      </c>
      <c r="U57" s="39">
        <f t="shared" si="16"/>
        <v>2586</v>
      </c>
      <c r="V57" s="40">
        <f t="shared" si="16"/>
        <v>991005.27763999999</v>
      </c>
      <c r="W57" s="23">
        <f>SUM('150007:150115'!W55)</f>
        <v>8411.3217150051951</v>
      </c>
      <c r="X57" s="24">
        <f>SUM('150007:150115'!X55)</f>
        <v>7355431.8667105753</v>
      </c>
      <c r="Y57" s="23">
        <f>SUM('150007:150115'!Y55)</f>
        <v>1693</v>
      </c>
      <c r="Z57" s="24">
        <f>SUM('150007:150115'!Z55)</f>
        <v>1481884.2380200003</v>
      </c>
      <c r="AA57" s="37">
        <f t="shared" si="17"/>
        <v>10104.321715005195</v>
      </c>
      <c r="AB57" s="38">
        <f t="shared" si="17"/>
        <v>8837316.1047305763</v>
      </c>
      <c r="AC57" s="40">
        <f t="shared" si="18"/>
        <v>13575745.453028176</v>
      </c>
    </row>
    <row r="58" spans="1:29">
      <c r="A58" s="41">
        <v>13</v>
      </c>
      <c r="B58" s="42" t="s">
        <v>80</v>
      </c>
      <c r="C58" s="21">
        <f>SUM('150007:150115'!C56)</f>
        <v>11</v>
      </c>
      <c r="D58" s="22">
        <f>SUM('150007:150115'!D56)</f>
        <v>3305.8875999999996</v>
      </c>
      <c r="E58" s="23">
        <f>SUM('150007:150115'!E56)</f>
        <v>735</v>
      </c>
      <c r="F58" s="24">
        <f>SUM('150007:150115'!F56)</f>
        <v>221273.77522000001</v>
      </c>
      <c r="G58" s="37">
        <f t="shared" si="10"/>
        <v>746</v>
      </c>
      <c r="H58" s="38">
        <f t="shared" si="11"/>
        <v>224579.66282</v>
      </c>
      <c r="I58" s="23">
        <f>SUM('150007:150115'!I56)</f>
        <v>2421</v>
      </c>
      <c r="J58" s="24">
        <f>SUM('150007:150115'!J56)</f>
        <v>904436.29530000011</v>
      </c>
      <c r="K58" s="23">
        <f>SUM('150007:150115'!K56)</f>
        <v>1808</v>
      </c>
      <c r="L58" s="24">
        <f>SUM('150007:150115'!L56)</f>
        <v>678545.84519999998</v>
      </c>
      <c r="M58" s="37">
        <f t="shared" si="14"/>
        <v>4229</v>
      </c>
      <c r="N58" s="38">
        <f t="shared" si="15"/>
        <v>1582982.1405000002</v>
      </c>
      <c r="O58" s="37">
        <f t="shared" si="12"/>
        <v>4975</v>
      </c>
      <c r="P58" s="38">
        <f t="shared" si="13"/>
        <v>1807561.8033200002</v>
      </c>
      <c r="Q58" s="23">
        <f>SUM('150007:150115'!Q56)</f>
        <v>2431</v>
      </c>
      <c r="R58" s="24">
        <f>SUM('150007:150115'!R56)</f>
        <v>928039.62270000018</v>
      </c>
      <c r="S58" s="23">
        <f>SUM('150007:150115'!S56)</f>
        <v>542</v>
      </c>
      <c r="T58" s="24">
        <f>SUM('150007:150115'!T56)</f>
        <v>207971.21898000001</v>
      </c>
      <c r="U58" s="39">
        <f t="shared" si="16"/>
        <v>2973</v>
      </c>
      <c r="V58" s="40">
        <f t="shared" si="16"/>
        <v>1136010.8416800001</v>
      </c>
      <c r="W58" s="23">
        <f>SUM('150007:150115'!W56)</f>
        <v>4184.4208690373398</v>
      </c>
      <c r="X58" s="24">
        <f>SUM('150007:150115'!X56)</f>
        <v>3650469.6406429508</v>
      </c>
      <c r="Y58" s="23">
        <f>SUM('150007:150115'!Y56)</f>
        <v>1904</v>
      </c>
      <c r="Z58" s="24">
        <f>SUM('150007:150115'!Z56)</f>
        <v>1667352.2276000003</v>
      </c>
      <c r="AA58" s="37">
        <f t="shared" si="17"/>
        <v>6088.4208690373398</v>
      </c>
      <c r="AB58" s="38">
        <f t="shared" si="17"/>
        <v>5317821.8682429511</v>
      </c>
      <c r="AC58" s="40">
        <f t="shared" si="18"/>
        <v>8261394.5132429516</v>
      </c>
    </row>
    <row r="59" spans="1:29">
      <c r="A59" s="41">
        <v>14</v>
      </c>
      <c r="B59" s="42" t="s">
        <v>81</v>
      </c>
      <c r="C59" s="21">
        <f>SUM('150007:150115'!C57)</f>
        <v>0</v>
      </c>
      <c r="D59" s="22">
        <f>SUM('150007:150115'!D57)</f>
        <v>0</v>
      </c>
      <c r="E59" s="23">
        <f>SUM('150007:150115'!E57)</f>
        <v>0</v>
      </c>
      <c r="F59" s="24">
        <f>SUM('150007:150115'!F57)</f>
        <v>0</v>
      </c>
      <c r="G59" s="37">
        <f t="shared" si="10"/>
        <v>0</v>
      </c>
      <c r="H59" s="38">
        <f t="shared" si="11"/>
        <v>0</v>
      </c>
      <c r="I59" s="23">
        <f>SUM('150007:150115'!I57)</f>
        <v>19</v>
      </c>
      <c r="J59" s="24">
        <f>SUM('150007:150115'!J57)</f>
        <v>7143.3711000000003</v>
      </c>
      <c r="K59" s="23">
        <f>SUM('150007:150115'!K57)</f>
        <v>0</v>
      </c>
      <c r="L59" s="24">
        <f>SUM('150007:150115'!L57)</f>
        <v>0</v>
      </c>
      <c r="M59" s="37">
        <f t="shared" si="14"/>
        <v>19</v>
      </c>
      <c r="N59" s="38">
        <f t="shared" si="15"/>
        <v>7143.3711000000003</v>
      </c>
      <c r="O59" s="37">
        <f t="shared" si="12"/>
        <v>19</v>
      </c>
      <c r="P59" s="38">
        <f t="shared" si="13"/>
        <v>7143.3711000000003</v>
      </c>
      <c r="Q59" s="23">
        <f>SUM('150007:150115'!Q57)</f>
        <v>0</v>
      </c>
      <c r="R59" s="24">
        <f>SUM('150007:150115'!R57)</f>
        <v>0</v>
      </c>
      <c r="S59" s="23">
        <f>SUM('150007:150115'!S57)</f>
        <v>0</v>
      </c>
      <c r="T59" s="24">
        <f>SUM('150007:150115'!T57)</f>
        <v>0</v>
      </c>
      <c r="U59" s="39">
        <f t="shared" si="16"/>
        <v>0</v>
      </c>
      <c r="V59" s="40">
        <f t="shared" si="16"/>
        <v>0</v>
      </c>
      <c r="W59" s="23">
        <f>SUM('150007:150115'!W57)</f>
        <v>0</v>
      </c>
      <c r="X59" s="24">
        <f>SUM('150007:150115'!X57)</f>
        <v>0</v>
      </c>
      <c r="Y59" s="23">
        <f>SUM('150007:150115'!Y57)</f>
        <v>0</v>
      </c>
      <c r="Z59" s="24">
        <f>SUM('150007:150115'!Z57)</f>
        <v>0</v>
      </c>
      <c r="AA59" s="37">
        <f t="shared" si="17"/>
        <v>0</v>
      </c>
      <c r="AB59" s="38">
        <f t="shared" si="17"/>
        <v>0</v>
      </c>
      <c r="AC59" s="40">
        <f t="shared" si="18"/>
        <v>7143.3711000000003</v>
      </c>
    </row>
    <row r="60" spans="1:29">
      <c r="A60" s="41">
        <v>15</v>
      </c>
      <c r="B60" s="42" t="s">
        <v>82</v>
      </c>
      <c r="C60" s="21">
        <f>SUM('150007:150115'!C58)</f>
        <v>0</v>
      </c>
      <c r="D60" s="22">
        <f>SUM('150007:150115'!D58)</f>
        <v>0</v>
      </c>
      <c r="E60" s="23">
        <f>SUM('150007:150115'!E58)</f>
        <v>0</v>
      </c>
      <c r="F60" s="24">
        <f>SUM('150007:150115'!F58)</f>
        <v>0</v>
      </c>
      <c r="G60" s="37">
        <f t="shared" si="10"/>
        <v>0</v>
      </c>
      <c r="H60" s="38">
        <f t="shared" si="11"/>
        <v>0</v>
      </c>
      <c r="I60" s="23">
        <f>SUM('150007:150115'!I58)</f>
        <v>0</v>
      </c>
      <c r="J60" s="24">
        <f>SUM('150007:150115'!J58)</f>
        <v>0</v>
      </c>
      <c r="K60" s="23">
        <f>SUM('150007:150115'!K58)</f>
        <v>0</v>
      </c>
      <c r="L60" s="24">
        <f>SUM('150007:150115'!L58)</f>
        <v>0</v>
      </c>
      <c r="M60" s="37">
        <f t="shared" si="14"/>
        <v>0</v>
      </c>
      <c r="N60" s="38">
        <f t="shared" si="15"/>
        <v>0</v>
      </c>
      <c r="O60" s="37">
        <f t="shared" si="12"/>
        <v>0</v>
      </c>
      <c r="P60" s="38">
        <f t="shared" si="13"/>
        <v>0</v>
      </c>
      <c r="Q60" s="23">
        <f>SUM('150007:150115'!Q58)</f>
        <v>0</v>
      </c>
      <c r="R60" s="24">
        <f>SUM('150007:150115'!R58)</f>
        <v>0</v>
      </c>
      <c r="S60" s="23">
        <f>SUM('150007:150115'!S58)</f>
        <v>0</v>
      </c>
      <c r="T60" s="24">
        <f>SUM('150007:150115'!T58)</f>
        <v>0</v>
      </c>
      <c r="U60" s="39">
        <f t="shared" si="16"/>
        <v>0</v>
      </c>
      <c r="V60" s="40">
        <f t="shared" si="16"/>
        <v>0</v>
      </c>
      <c r="W60" s="23">
        <f>SUM('150007:150115'!W58)</f>
        <v>0</v>
      </c>
      <c r="X60" s="24">
        <f>SUM('150007:150115'!X58)</f>
        <v>0</v>
      </c>
      <c r="Y60" s="23">
        <f>SUM('150007:150115'!Y58)</f>
        <v>0</v>
      </c>
      <c r="Z60" s="24">
        <f>SUM('150007:150115'!Z58)</f>
        <v>0</v>
      </c>
      <c r="AA60" s="37">
        <f t="shared" si="17"/>
        <v>0</v>
      </c>
      <c r="AB60" s="38">
        <f t="shared" si="17"/>
        <v>0</v>
      </c>
      <c r="AC60" s="40">
        <f t="shared" si="18"/>
        <v>0</v>
      </c>
    </row>
    <row r="61" spans="1:29">
      <c r="A61" s="41">
        <v>16</v>
      </c>
      <c r="B61" s="42" t="s">
        <v>83</v>
      </c>
      <c r="C61" s="21">
        <f>SUM('150007:150115'!C59)</f>
        <v>0</v>
      </c>
      <c r="D61" s="22">
        <f>SUM('150007:150115'!D59)</f>
        <v>0</v>
      </c>
      <c r="E61" s="23">
        <f>SUM('150007:150115'!E59)</f>
        <v>0</v>
      </c>
      <c r="F61" s="24">
        <f>SUM('150007:150115'!F59)</f>
        <v>0</v>
      </c>
      <c r="G61" s="37">
        <f t="shared" si="10"/>
        <v>0</v>
      </c>
      <c r="H61" s="38">
        <f t="shared" si="11"/>
        <v>0</v>
      </c>
      <c r="I61" s="23">
        <f>SUM('150007:150115'!I59)</f>
        <v>0</v>
      </c>
      <c r="J61" s="24">
        <f>SUM('150007:150115'!J59)</f>
        <v>0</v>
      </c>
      <c r="K61" s="23">
        <f>SUM('150007:150115'!K59)</f>
        <v>0</v>
      </c>
      <c r="L61" s="24">
        <f>SUM('150007:150115'!L59)</f>
        <v>0</v>
      </c>
      <c r="M61" s="37">
        <f t="shared" si="14"/>
        <v>0</v>
      </c>
      <c r="N61" s="38">
        <f t="shared" si="15"/>
        <v>0</v>
      </c>
      <c r="O61" s="37">
        <f t="shared" si="12"/>
        <v>0</v>
      </c>
      <c r="P61" s="38">
        <f t="shared" si="13"/>
        <v>0</v>
      </c>
      <c r="Q61" s="23">
        <f>SUM('150007:150115'!Q59)</f>
        <v>0</v>
      </c>
      <c r="R61" s="24">
        <f>SUM('150007:150115'!R59)</f>
        <v>0</v>
      </c>
      <c r="S61" s="23">
        <f>SUM('150007:150115'!S59)</f>
        <v>0</v>
      </c>
      <c r="T61" s="24">
        <f>SUM('150007:150115'!T59)</f>
        <v>0</v>
      </c>
      <c r="U61" s="39">
        <f t="shared" si="16"/>
        <v>0</v>
      </c>
      <c r="V61" s="40">
        <f t="shared" si="16"/>
        <v>0</v>
      </c>
      <c r="W61" s="23">
        <f>SUM('150007:150115'!W59)</f>
        <v>0</v>
      </c>
      <c r="X61" s="24">
        <f>SUM('150007:150115'!X59)</f>
        <v>0</v>
      </c>
      <c r="Y61" s="23">
        <f>SUM('150007:150115'!Y59)</f>
        <v>0</v>
      </c>
      <c r="Z61" s="24">
        <f>SUM('150007:150115'!Z59)</f>
        <v>0</v>
      </c>
      <c r="AA61" s="37">
        <f t="shared" si="17"/>
        <v>0</v>
      </c>
      <c r="AB61" s="38">
        <f t="shared" si="17"/>
        <v>0</v>
      </c>
      <c r="AC61" s="40">
        <f t="shared" si="18"/>
        <v>0</v>
      </c>
    </row>
    <row r="62" spans="1:29">
      <c r="A62" s="41">
        <v>17</v>
      </c>
      <c r="B62" s="42" t="s">
        <v>84</v>
      </c>
      <c r="C62" s="21">
        <f>SUM('150007:150115'!C60)</f>
        <v>71</v>
      </c>
      <c r="D62" s="22">
        <f>SUM('150007:150115'!D60)</f>
        <v>21168.820400000001</v>
      </c>
      <c r="E62" s="23">
        <f>SUM('150007:150115'!E60)</f>
        <v>0</v>
      </c>
      <c r="F62" s="24">
        <f>SUM('150007:150115'!F60)</f>
        <v>0</v>
      </c>
      <c r="G62" s="37">
        <f t="shared" si="10"/>
        <v>71</v>
      </c>
      <c r="H62" s="38">
        <f t="shared" si="11"/>
        <v>21168.820400000001</v>
      </c>
      <c r="I62" s="23">
        <f>SUM('150007:150115'!I60)</f>
        <v>5159</v>
      </c>
      <c r="J62" s="24">
        <f>SUM('150007:150115'!J60)</f>
        <v>2056963.2367999998</v>
      </c>
      <c r="K62" s="23">
        <f>SUM('150007:150115'!K60)</f>
        <v>5</v>
      </c>
      <c r="L62" s="24">
        <f>SUM('150007:150115'!L60)</f>
        <v>1871.0054999999998</v>
      </c>
      <c r="M62" s="37">
        <f t="shared" si="14"/>
        <v>5164</v>
      </c>
      <c r="N62" s="38">
        <f t="shared" si="15"/>
        <v>2058834.2422999998</v>
      </c>
      <c r="O62" s="37">
        <f t="shared" si="12"/>
        <v>5235</v>
      </c>
      <c r="P62" s="38">
        <f t="shared" si="13"/>
        <v>2080003.0626999999</v>
      </c>
      <c r="Q62" s="23">
        <f>SUM('150007:150115'!Q60)</f>
        <v>319</v>
      </c>
      <c r="R62" s="24">
        <f>SUM('150007:150115'!R60)</f>
        <v>121882.04214000001</v>
      </c>
      <c r="S62" s="23">
        <f>SUM('150007:150115'!S60)</f>
        <v>0</v>
      </c>
      <c r="T62" s="24">
        <f>SUM('150007:150115'!T60)</f>
        <v>0</v>
      </c>
      <c r="U62" s="39">
        <f t="shared" si="16"/>
        <v>319</v>
      </c>
      <c r="V62" s="40">
        <f t="shared" si="16"/>
        <v>121882.04214000001</v>
      </c>
      <c r="W62" s="23">
        <f>SUM('150007:150115'!W60)</f>
        <v>4442.8134108564191</v>
      </c>
      <c r="X62" s="24">
        <f>SUM('150007:150115'!X60)</f>
        <v>4075578.7791368961</v>
      </c>
      <c r="Y62" s="23">
        <f>SUM('150007:150115'!Y60)</f>
        <v>611</v>
      </c>
      <c r="Z62" s="24">
        <f>SUM('150007:150115'!Z60)</f>
        <v>532440.73609999998</v>
      </c>
      <c r="AA62" s="37">
        <f t="shared" si="17"/>
        <v>5053.8134108564191</v>
      </c>
      <c r="AB62" s="38">
        <f t="shared" si="17"/>
        <v>4608019.5152368965</v>
      </c>
      <c r="AC62" s="40">
        <f t="shared" si="18"/>
        <v>6809904.6200768966</v>
      </c>
    </row>
    <row r="63" spans="1:29">
      <c r="A63" s="41">
        <v>18</v>
      </c>
      <c r="B63" s="42" t="s">
        <v>85</v>
      </c>
      <c r="C63" s="21">
        <f>SUM('150007:150115'!C61)</f>
        <v>236</v>
      </c>
      <c r="D63" s="22">
        <f>SUM('150007:150115'!D61)</f>
        <v>58022.652600000001</v>
      </c>
      <c r="E63" s="23">
        <f>SUM('150007:150115'!E61)</f>
        <v>141</v>
      </c>
      <c r="F63" s="24">
        <f>SUM('150007:150115'!F61)</f>
        <v>42697.68204</v>
      </c>
      <c r="G63" s="37">
        <f t="shared" si="10"/>
        <v>377</v>
      </c>
      <c r="H63" s="38">
        <f t="shared" si="11"/>
        <v>100720.33464</v>
      </c>
      <c r="I63" s="23">
        <f>SUM('150007:150115'!I61)</f>
        <v>2111</v>
      </c>
      <c r="J63" s="24">
        <f>SUM('150007:150115'!J61)</f>
        <v>631723.53328000009</v>
      </c>
      <c r="K63" s="23">
        <f>SUM('150007:150115'!K61)</f>
        <v>154</v>
      </c>
      <c r="L63" s="24">
        <f>SUM('150007:150115'!L61)</f>
        <v>58277.584239999996</v>
      </c>
      <c r="M63" s="37">
        <f t="shared" si="14"/>
        <v>2265</v>
      </c>
      <c r="N63" s="38">
        <f t="shared" si="15"/>
        <v>690001.11752000009</v>
      </c>
      <c r="O63" s="37">
        <f t="shared" si="12"/>
        <v>2642</v>
      </c>
      <c r="P63" s="38">
        <f t="shared" si="13"/>
        <v>790721.4521600001</v>
      </c>
      <c r="Q63" s="23">
        <f>SUM('150007:150115'!Q61)</f>
        <v>1396</v>
      </c>
      <c r="R63" s="24">
        <f>SUM('150007:150115'!R61)</f>
        <v>427298.88991999999</v>
      </c>
      <c r="S63" s="23">
        <f>SUM('150007:150115'!S61)</f>
        <v>205</v>
      </c>
      <c r="T63" s="24">
        <f>SUM('150007:150115'!T61)</f>
        <v>78972.524500000014</v>
      </c>
      <c r="U63" s="39">
        <f t="shared" si="16"/>
        <v>1601</v>
      </c>
      <c r="V63" s="40">
        <f t="shared" si="16"/>
        <v>506271.41441999999</v>
      </c>
      <c r="W63" s="23">
        <f>SUM('150007:150115'!W61)</f>
        <v>3571.7616829569924</v>
      </c>
      <c r="X63" s="24">
        <f>SUM('150007:150115'!X61)</f>
        <v>2165446.5208695563</v>
      </c>
      <c r="Y63" s="23">
        <f>SUM('150007:150115'!Y61)</f>
        <v>433</v>
      </c>
      <c r="Z63" s="24">
        <f>SUM('150007:150115'!Z61)</f>
        <v>330255.87440000003</v>
      </c>
      <c r="AA63" s="37">
        <f t="shared" si="17"/>
        <v>4004.7616829569924</v>
      </c>
      <c r="AB63" s="38">
        <f t="shared" si="17"/>
        <v>2495702.3952695564</v>
      </c>
      <c r="AC63" s="40">
        <f t="shared" si="18"/>
        <v>3792695.2618495566</v>
      </c>
    </row>
    <row r="64" spans="1:29">
      <c r="A64" s="41">
        <v>19</v>
      </c>
      <c r="B64" s="42" t="s">
        <v>86</v>
      </c>
      <c r="C64" s="21">
        <f>SUM('150007:150115'!C62)</f>
        <v>18682</v>
      </c>
      <c r="D64" s="22">
        <f>SUM('150007:150115'!D62)</f>
        <v>7390835.72064</v>
      </c>
      <c r="E64" s="23">
        <f>SUM('150007:150115'!E62)</f>
        <v>168</v>
      </c>
      <c r="F64" s="24">
        <f>SUM('150007:150115'!F62)</f>
        <v>52903.802159999992</v>
      </c>
      <c r="G64" s="37">
        <f t="shared" si="10"/>
        <v>18850</v>
      </c>
      <c r="H64" s="38">
        <f t="shared" si="11"/>
        <v>7443739.5228000004</v>
      </c>
      <c r="I64" s="23">
        <f>SUM('150007:150115'!I62)</f>
        <v>10772</v>
      </c>
      <c r="J64" s="24">
        <f>SUM('150007:150115'!J62)</f>
        <v>5301034.8034200016</v>
      </c>
      <c r="K64" s="23">
        <f>SUM('150007:150115'!K62)</f>
        <v>822</v>
      </c>
      <c r="L64" s="24">
        <f>SUM('150007:150115'!L62)</f>
        <v>323381.11410000001</v>
      </c>
      <c r="M64" s="37">
        <f t="shared" si="14"/>
        <v>11594</v>
      </c>
      <c r="N64" s="38">
        <f t="shared" si="15"/>
        <v>5624415.9175200015</v>
      </c>
      <c r="O64" s="37">
        <f t="shared" si="12"/>
        <v>30444</v>
      </c>
      <c r="P64" s="38">
        <f t="shared" si="13"/>
        <v>13068155.440320002</v>
      </c>
      <c r="Q64" s="23">
        <f>SUM('150007:150115'!Q62)</f>
        <v>1629</v>
      </c>
      <c r="R64" s="24">
        <f>SUM('150007:150115'!R62)</f>
        <v>819541.15824000002</v>
      </c>
      <c r="S64" s="23">
        <f>SUM('150007:150115'!S62)</f>
        <v>204</v>
      </c>
      <c r="T64" s="24">
        <f>SUM('150007:150115'!T62)</f>
        <v>81904.052580000018</v>
      </c>
      <c r="U64" s="39">
        <f t="shared" si="16"/>
        <v>1833</v>
      </c>
      <c r="V64" s="40">
        <f t="shared" si="16"/>
        <v>901445.21082000004</v>
      </c>
      <c r="W64" s="23">
        <f>SUM('150007:150115'!W62)</f>
        <v>7775.5186700495151</v>
      </c>
      <c r="X64" s="24">
        <f>SUM('150007:150115'!X62)</f>
        <v>11149490.443874104</v>
      </c>
      <c r="Y64" s="23">
        <f>SUM('150007:150115'!Y62)</f>
        <v>444</v>
      </c>
      <c r="Z64" s="24">
        <f>SUM('150007:150115'!Z62)</f>
        <v>507466.58028000005</v>
      </c>
      <c r="AA64" s="37">
        <f t="shared" si="17"/>
        <v>8219.5186700495142</v>
      </c>
      <c r="AB64" s="38">
        <f t="shared" si="17"/>
        <v>11656957.024154104</v>
      </c>
      <c r="AC64" s="40">
        <f t="shared" si="18"/>
        <v>25626557.675294109</v>
      </c>
    </row>
    <row r="65" spans="1:29">
      <c r="A65" s="41">
        <v>20</v>
      </c>
      <c r="B65" s="42" t="s">
        <v>87</v>
      </c>
      <c r="C65" s="23">
        <f>SUM('150007:150115'!C63)</f>
        <v>2541</v>
      </c>
      <c r="D65" s="22">
        <f>SUM('150007:150115'!D63)</f>
        <v>589006.9952</v>
      </c>
      <c r="E65" s="23">
        <f>SUM('150007:150115'!E63)</f>
        <v>2122.6799999999998</v>
      </c>
      <c r="F65" s="24">
        <f>SUM('150007:150115'!F63)</f>
        <v>506598.10242560005</v>
      </c>
      <c r="G65" s="37">
        <f t="shared" si="10"/>
        <v>4663.68</v>
      </c>
      <c r="H65" s="38">
        <f t="shared" si="11"/>
        <v>1095605.0976256002</v>
      </c>
      <c r="I65" s="23">
        <f>SUM('150007:150115'!I63)</f>
        <v>6839</v>
      </c>
      <c r="J65" s="24">
        <f>SUM('150007:150115'!J63)</f>
        <v>2000500.79914</v>
      </c>
      <c r="K65" s="23">
        <f>SUM('150007:150115'!K63)</f>
        <v>1440.32</v>
      </c>
      <c r="L65" s="24">
        <f>SUM('150007:150115'!L63)</f>
        <v>430153.03596800007</v>
      </c>
      <c r="M65" s="37">
        <f t="shared" si="14"/>
        <v>8279.32</v>
      </c>
      <c r="N65" s="38">
        <f t="shared" si="15"/>
        <v>2430653.8351079999</v>
      </c>
      <c r="O65" s="37">
        <f t="shared" si="12"/>
        <v>12943</v>
      </c>
      <c r="P65" s="38">
        <f t="shared" si="13"/>
        <v>3526258.9327336</v>
      </c>
      <c r="Q65" s="23">
        <f>SUM('150007:150115'!Q63)</f>
        <v>1908</v>
      </c>
      <c r="R65" s="24">
        <f>SUM('150007:150115'!R63)</f>
        <v>562141.83759999997</v>
      </c>
      <c r="S65" s="23">
        <f>SUM('150007:150115'!S63)</f>
        <v>200</v>
      </c>
      <c r="T65" s="24">
        <f>SUM('150007:150115'!T63)</f>
        <v>60967.239679999999</v>
      </c>
      <c r="U65" s="39">
        <f t="shared" si="16"/>
        <v>2108</v>
      </c>
      <c r="V65" s="40">
        <f t="shared" si="16"/>
        <v>623109.07727999997</v>
      </c>
      <c r="W65" s="23">
        <f>SUM('150007:150115'!W63)</f>
        <v>9574.7056167697683</v>
      </c>
      <c r="X65" s="24">
        <f>SUM('150007:150115'!X63)</f>
        <v>8718046.3219301812</v>
      </c>
      <c r="Y65" s="23">
        <f>SUM('150007:150115'!Y63)</f>
        <v>3470</v>
      </c>
      <c r="Z65" s="24">
        <f>SUM('150007:150115'!Z63)</f>
        <v>3260668.4224400003</v>
      </c>
      <c r="AA65" s="37">
        <f t="shared" si="17"/>
        <v>13044.705616769768</v>
      </c>
      <c r="AB65" s="38">
        <f t="shared" si="17"/>
        <v>11978714.744370181</v>
      </c>
      <c r="AC65" s="40">
        <f t="shared" si="18"/>
        <v>16128082.75438378</v>
      </c>
    </row>
    <row r="66" spans="1:29">
      <c r="A66" s="41">
        <v>21</v>
      </c>
      <c r="B66" s="42" t="s">
        <v>88</v>
      </c>
      <c r="C66" s="23">
        <f>SUM('150007:150115'!C64)</f>
        <v>1749</v>
      </c>
      <c r="D66" s="22">
        <f>SUM('150007:150115'!D64)</f>
        <v>324288.29952</v>
      </c>
      <c r="E66" s="23">
        <f>SUM('150007:150115'!E64)</f>
        <v>1996.78</v>
      </c>
      <c r="F66" s="24">
        <f>SUM('150007:150115'!F64)</f>
        <v>513638.36471519998</v>
      </c>
      <c r="G66" s="37">
        <f t="shared" si="10"/>
        <v>3745.7799999999997</v>
      </c>
      <c r="H66" s="38">
        <f t="shared" si="11"/>
        <v>837926.66423520003</v>
      </c>
      <c r="I66" s="23">
        <f>SUM('150007:150115'!I64)</f>
        <v>7897</v>
      </c>
      <c r="J66" s="24">
        <f>SUM('150007:150115'!J64)</f>
        <v>1826252.8863599999</v>
      </c>
      <c r="K66" s="23">
        <f>SUM('150007:150115'!K64)</f>
        <v>1623.22</v>
      </c>
      <c r="L66" s="24">
        <f>SUM('150007:150115'!L64)</f>
        <v>522795.77490600018</v>
      </c>
      <c r="M66" s="37">
        <f t="shared" si="14"/>
        <v>9520.2199999999993</v>
      </c>
      <c r="N66" s="38">
        <f t="shared" si="15"/>
        <v>2349048.661266</v>
      </c>
      <c r="O66" s="37">
        <f t="shared" si="12"/>
        <v>13266</v>
      </c>
      <c r="P66" s="38">
        <f t="shared" si="13"/>
        <v>3186975.3255011998</v>
      </c>
      <c r="Q66" s="23">
        <f>SUM('150007:150115'!Q64)</f>
        <v>2246</v>
      </c>
      <c r="R66" s="24">
        <f>SUM('150007:150115'!R64)</f>
        <v>534325.99395999999</v>
      </c>
      <c r="S66" s="23">
        <f>SUM('150007:150115'!S64)</f>
        <v>259</v>
      </c>
      <c r="T66" s="24">
        <f>SUM('150007:150115'!T64)</f>
        <v>85107.052160000021</v>
      </c>
      <c r="U66" s="39">
        <f t="shared" si="16"/>
        <v>2505</v>
      </c>
      <c r="V66" s="40">
        <f t="shared" si="16"/>
        <v>619433.04612000007</v>
      </c>
      <c r="W66" s="23">
        <f>SUM('150007:150115'!W64)</f>
        <v>8054.6611697237149</v>
      </c>
      <c r="X66" s="24">
        <f>SUM('150007:150115'!X64)</f>
        <v>5441444.2009844873</v>
      </c>
      <c r="Y66" s="23">
        <f>SUM('150007:150115'!Y64)</f>
        <v>2787</v>
      </c>
      <c r="Z66" s="24">
        <f>SUM('150007:150115'!Z64)</f>
        <v>2618062.1724399999</v>
      </c>
      <c r="AA66" s="37">
        <f t="shared" si="17"/>
        <v>10841.661169723715</v>
      </c>
      <c r="AB66" s="38">
        <f t="shared" si="17"/>
        <v>8059506.3734244872</v>
      </c>
      <c r="AC66" s="40">
        <f t="shared" si="18"/>
        <v>11865914.745045688</v>
      </c>
    </row>
    <row r="67" spans="1:29">
      <c r="A67" s="41">
        <v>22</v>
      </c>
      <c r="B67" s="42" t="s">
        <v>89</v>
      </c>
      <c r="C67" s="23">
        <f>SUM('150007:150115'!C65)</f>
        <v>630</v>
      </c>
      <c r="D67" s="22">
        <f>SUM('150007:150115'!D65)</f>
        <v>140631.99600000001</v>
      </c>
      <c r="E67" s="23">
        <f>SUM('150007:150115'!E65)</f>
        <v>2077.8000000000002</v>
      </c>
      <c r="F67" s="24">
        <f>SUM('150007:150115'!F65)</f>
        <v>653413.10908800003</v>
      </c>
      <c r="G67" s="37">
        <f t="shared" si="10"/>
        <v>2707.8</v>
      </c>
      <c r="H67" s="38">
        <f t="shared" si="11"/>
        <v>794045.10508800007</v>
      </c>
      <c r="I67" s="23">
        <f>SUM('150007:150115'!I65)</f>
        <v>6242</v>
      </c>
      <c r="J67" s="24">
        <f>SUM('150007:150115'!J65)</f>
        <v>1837313.3951999999</v>
      </c>
      <c r="K67" s="23">
        <f>SUM('150007:150115'!K65)</f>
        <v>1358.2</v>
      </c>
      <c r="L67" s="24">
        <f>SUM('150007:150115'!L65)</f>
        <v>531663.17657600006</v>
      </c>
      <c r="M67" s="37">
        <f t="shared" si="14"/>
        <v>7600.2</v>
      </c>
      <c r="N67" s="38">
        <f t="shared" si="15"/>
        <v>2368976.5717759999</v>
      </c>
      <c r="O67" s="37">
        <f t="shared" si="12"/>
        <v>10308</v>
      </c>
      <c r="P67" s="38">
        <f t="shared" si="13"/>
        <v>3163021.676864</v>
      </c>
      <c r="Q67" s="23">
        <f>SUM('150007:150115'!Q65)</f>
        <v>30</v>
      </c>
      <c r="R67" s="24">
        <f>SUM('150007:150115'!R65)</f>
        <v>8613.1350000000002</v>
      </c>
      <c r="S67" s="23">
        <f>SUM('150007:150115'!S65)</f>
        <v>0</v>
      </c>
      <c r="T67" s="24">
        <f>SUM('150007:150115'!T65)</f>
        <v>0</v>
      </c>
      <c r="U67" s="39">
        <f t="shared" si="16"/>
        <v>30</v>
      </c>
      <c r="V67" s="40">
        <f t="shared" si="16"/>
        <v>8613.1350000000002</v>
      </c>
      <c r="W67" s="23">
        <f>SUM('150007:150115'!W65)</f>
        <v>3691</v>
      </c>
      <c r="X67" s="24">
        <f>SUM('150007:150115'!X65)</f>
        <v>3453956.2782999999</v>
      </c>
      <c r="Y67" s="23">
        <f>SUM('150007:150115'!Y65)</f>
        <v>1520</v>
      </c>
      <c r="Z67" s="24">
        <f>SUM('150007:150115'!Z65)</f>
        <v>1908362.3259999999</v>
      </c>
      <c r="AA67" s="37">
        <f t="shared" si="17"/>
        <v>5211</v>
      </c>
      <c r="AB67" s="38">
        <f t="shared" si="17"/>
        <v>5362318.6042999998</v>
      </c>
      <c r="AC67" s="40">
        <f t="shared" si="18"/>
        <v>8533953.4161639996</v>
      </c>
    </row>
    <row r="68" spans="1:29">
      <c r="A68" s="41">
        <v>23</v>
      </c>
      <c r="B68" s="42" t="s">
        <v>90</v>
      </c>
      <c r="C68" s="23">
        <f>SUM('150007:150115'!C66)</f>
        <v>1840</v>
      </c>
      <c r="D68" s="22">
        <f>SUM('150007:150115'!D66)</f>
        <v>1355091.9200000002</v>
      </c>
      <c r="E68" s="23">
        <f>SUM('150007:150115'!E66)</f>
        <v>956</v>
      </c>
      <c r="F68" s="24">
        <f>SUM('150007:150115'!F66)</f>
        <v>708700.77279999992</v>
      </c>
      <c r="G68" s="37">
        <f t="shared" si="10"/>
        <v>2796</v>
      </c>
      <c r="H68" s="38">
        <f t="shared" si="11"/>
        <v>2063792.6928000001</v>
      </c>
      <c r="I68" s="23">
        <f>SUM('150007:150115'!I66)</f>
        <v>26</v>
      </c>
      <c r="J68" s="24">
        <f>SUM('150007:150115'!J66)</f>
        <v>7288.0938000000006</v>
      </c>
      <c r="K68" s="23">
        <f>SUM('150007:150115'!K66)</f>
        <v>7</v>
      </c>
      <c r="L68" s="24">
        <f>SUM('150007:150115'!L66)</f>
        <v>2576.5689600000001</v>
      </c>
      <c r="M68" s="37">
        <f t="shared" si="14"/>
        <v>33</v>
      </c>
      <c r="N68" s="38">
        <f t="shared" si="15"/>
        <v>9864.6627600000011</v>
      </c>
      <c r="O68" s="37">
        <f t="shared" si="12"/>
        <v>2829</v>
      </c>
      <c r="P68" s="38">
        <f t="shared" si="13"/>
        <v>2073657.3555600001</v>
      </c>
      <c r="Q68" s="23">
        <f>SUM('150007:150115'!Q66)</f>
        <v>0</v>
      </c>
      <c r="R68" s="24">
        <f>SUM('150007:150115'!R66)</f>
        <v>0</v>
      </c>
      <c r="S68" s="23">
        <f>SUM('150007:150115'!S66)</f>
        <v>0</v>
      </c>
      <c r="T68" s="24">
        <f>SUM('150007:150115'!T66)</f>
        <v>0</v>
      </c>
      <c r="U68" s="39">
        <f t="shared" si="16"/>
        <v>0</v>
      </c>
      <c r="V68" s="40">
        <f t="shared" si="16"/>
        <v>0</v>
      </c>
      <c r="W68" s="23">
        <f>SUM('150007:150115'!W66)</f>
        <v>0</v>
      </c>
      <c r="X68" s="24">
        <f>SUM('150007:150115'!X66)</f>
        <v>0</v>
      </c>
      <c r="Y68" s="23">
        <f>SUM('150007:150115'!Y66)</f>
        <v>0</v>
      </c>
      <c r="Z68" s="24">
        <f>SUM('150007:150115'!Z66)</f>
        <v>0</v>
      </c>
      <c r="AA68" s="37">
        <f t="shared" si="17"/>
        <v>0</v>
      </c>
      <c r="AB68" s="38">
        <f t="shared" si="17"/>
        <v>0</v>
      </c>
      <c r="AC68" s="40">
        <f t="shared" si="18"/>
        <v>2073657.3555600001</v>
      </c>
    </row>
    <row r="69" spans="1:29">
      <c r="A69" s="41">
        <v>24</v>
      </c>
      <c r="B69" s="42" t="s">
        <v>91</v>
      </c>
      <c r="C69" s="23">
        <f>SUM('150007:150115'!C67)</f>
        <v>5396</v>
      </c>
      <c r="D69" s="22">
        <f>SUM('150007:150115'!D67)</f>
        <v>1133972.8176000002</v>
      </c>
      <c r="E69" s="23">
        <f>SUM('150007:150115'!E67)</f>
        <v>2843</v>
      </c>
      <c r="F69" s="24">
        <f>SUM('150007:150115'!F67)</f>
        <v>600638.82186000003</v>
      </c>
      <c r="G69" s="37">
        <f t="shared" si="10"/>
        <v>8239</v>
      </c>
      <c r="H69" s="38">
        <f t="shared" si="11"/>
        <v>1734611.6394600002</v>
      </c>
      <c r="I69" s="23">
        <f>SUM('150007:150115'!I67)</f>
        <v>1098</v>
      </c>
      <c r="J69" s="24">
        <f>SUM('150007:150115'!J67)</f>
        <v>233638.87175999998</v>
      </c>
      <c r="K69" s="23">
        <f>SUM('150007:150115'!K67)</f>
        <v>200</v>
      </c>
      <c r="L69" s="24">
        <f>SUM('150007:150115'!L67)</f>
        <v>42280.728000000003</v>
      </c>
      <c r="M69" s="37">
        <f t="shared" si="14"/>
        <v>1298</v>
      </c>
      <c r="N69" s="38">
        <f t="shared" si="15"/>
        <v>275919.59976000001</v>
      </c>
      <c r="O69" s="37">
        <f t="shared" si="12"/>
        <v>9537</v>
      </c>
      <c r="P69" s="38">
        <f t="shared" si="13"/>
        <v>2010531.2392200003</v>
      </c>
      <c r="Q69" s="23">
        <f>SUM('150007:150115'!Q67)</f>
        <v>1290</v>
      </c>
      <c r="R69" s="24">
        <f>SUM('150007:150115'!R67)</f>
        <v>346852.23300000007</v>
      </c>
      <c r="S69" s="23">
        <f>SUM('150007:150115'!S67)</f>
        <v>507</v>
      </c>
      <c r="T69" s="24">
        <f>SUM('150007:150115'!T67)</f>
        <v>136852.83990000002</v>
      </c>
      <c r="U69" s="39">
        <f t="shared" si="16"/>
        <v>1797</v>
      </c>
      <c r="V69" s="40">
        <f t="shared" si="16"/>
        <v>483705.07290000009</v>
      </c>
      <c r="W69" s="23">
        <f>SUM('150007:150115'!W67)</f>
        <v>300</v>
      </c>
      <c r="X69" s="24">
        <f>SUM('150007:150115'!X67)</f>
        <v>169340.70600000001</v>
      </c>
      <c r="Y69" s="23">
        <f>SUM('150007:150115'!Y67)</f>
        <v>0</v>
      </c>
      <c r="Z69" s="24">
        <f>SUM('150007:150115'!Z67)</f>
        <v>0</v>
      </c>
      <c r="AA69" s="37">
        <f t="shared" si="17"/>
        <v>300</v>
      </c>
      <c r="AB69" s="38">
        <f t="shared" si="17"/>
        <v>169340.70600000001</v>
      </c>
      <c r="AC69" s="40">
        <f t="shared" si="18"/>
        <v>2663577.0181200001</v>
      </c>
    </row>
    <row r="70" spans="1:29" s="10" customFormat="1">
      <c r="A70" s="43"/>
      <c r="B70" s="44" t="s">
        <v>107</v>
      </c>
      <c r="C70" s="37">
        <f t="shared" ref="C70:AC70" si="19">SUM(C46:C69)</f>
        <v>76647</v>
      </c>
      <c r="D70" s="38">
        <f t="shared" si="19"/>
        <v>24473363.182119999</v>
      </c>
      <c r="E70" s="37">
        <f t="shared" si="19"/>
        <v>43719.18</v>
      </c>
      <c r="F70" s="38">
        <f t="shared" si="19"/>
        <v>16801969.921852</v>
      </c>
      <c r="G70" s="37">
        <f t="shared" si="19"/>
        <v>120366.18000000001</v>
      </c>
      <c r="H70" s="38">
        <f t="shared" si="19"/>
        <v>41275333.103972003</v>
      </c>
      <c r="I70" s="37">
        <f t="shared" si="19"/>
        <v>117195</v>
      </c>
      <c r="J70" s="38">
        <f t="shared" si="19"/>
        <v>43124130.432240002</v>
      </c>
      <c r="K70" s="37">
        <f t="shared" si="19"/>
        <v>19938.820000000003</v>
      </c>
      <c r="L70" s="38">
        <f t="shared" si="19"/>
        <v>9161041.2173363995</v>
      </c>
      <c r="M70" s="37">
        <f t="shared" si="19"/>
        <v>137133.82</v>
      </c>
      <c r="N70" s="38">
        <f t="shared" si="19"/>
        <v>52285171.649576388</v>
      </c>
      <c r="O70" s="37">
        <f t="shared" si="19"/>
        <v>257500</v>
      </c>
      <c r="P70" s="38">
        <f t="shared" si="19"/>
        <v>93560504.753548399</v>
      </c>
      <c r="Q70" s="39">
        <f t="shared" si="19"/>
        <v>38241</v>
      </c>
      <c r="R70" s="40">
        <f t="shared" si="19"/>
        <v>13885961.351800002</v>
      </c>
      <c r="S70" s="39">
        <f t="shared" si="19"/>
        <v>11459.8</v>
      </c>
      <c r="T70" s="40">
        <f t="shared" si="19"/>
        <v>5805837.4630279997</v>
      </c>
      <c r="U70" s="39">
        <f t="shared" si="19"/>
        <v>49700.800000000003</v>
      </c>
      <c r="V70" s="40">
        <f t="shared" si="19"/>
        <v>19691798.814828005</v>
      </c>
      <c r="W70" s="37">
        <f t="shared" si="19"/>
        <v>150271.16436789001</v>
      </c>
      <c r="X70" s="38">
        <f t="shared" si="19"/>
        <v>127055407.57464004</v>
      </c>
      <c r="Y70" s="37">
        <f t="shared" si="19"/>
        <v>48144</v>
      </c>
      <c r="Z70" s="38">
        <f t="shared" si="19"/>
        <v>52739305.62718001</v>
      </c>
      <c r="AA70" s="37">
        <f t="shared" si="19"/>
        <v>198415.16436789004</v>
      </c>
      <c r="AB70" s="38">
        <f t="shared" si="19"/>
        <v>179794713.20181999</v>
      </c>
      <c r="AC70" s="40">
        <f t="shared" si="19"/>
        <v>293047016.77019638</v>
      </c>
    </row>
    <row r="73" spans="1:29">
      <c r="A73" s="9"/>
      <c r="B73" s="6"/>
      <c r="C73" s="11"/>
      <c r="D73" s="13"/>
      <c r="E73" s="11"/>
      <c r="F73" s="13"/>
      <c r="G73" s="11"/>
      <c r="H73" s="13"/>
      <c r="I73" s="11"/>
      <c r="J73" s="13"/>
      <c r="K73" s="11"/>
    </row>
    <row r="74" spans="1:29" s="31" customFormat="1" ht="15.75">
      <c r="A74" s="130" t="s">
        <v>111</v>
      </c>
      <c r="B74" s="130"/>
      <c r="C74" s="130"/>
      <c r="D74" s="130"/>
      <c r="E74" s="130"/>
      <c r="F74" s="28" t="s">
        <v>115</v>
      </c>
      <c r="G74" s="28"/>
      <c r="H74" s="28"/>
      <c r="I74" s="28"/>
      <c r="K74" s="29"/>
      <c r="L74" s="30"/>
      <c r="M74" s="29"/>
      <c r="N74" s="30"/>
      <c r="O74" s="29"/>
      <c r="P74" s="30"/>
      <c r="Q74" s="29"/>
      <c r="R74" s="30"/>
      <c r="S74" s="29"/>
      <c r="T74" s="30"/>
      <c r="U74" s="29"/>
      <c r="V74" s="30"/>
      <c r="W74" s="29"/>
      <c r="X74" s="30"/>
      <c r="Y74" s="29"/>
      <c r="Z74" s="30"/>
      <c r="AA74" s="29"/>
      <c r="AB74" s="30"/>
      <c r="AC74" s="30"/>
    </row>
    <row r="75" spans="1:29" s="31" customFormat="1" ht="15.75">
      <c r="A75" s="32"/>
      <c r="B75" s="32"/>
      <c r="C75" s="32"/>
      <c r="D75" s="32"/>
      <c r="E75" s="32"/>
      <c r="F75" s="28"/>
      <c r="G75" s="32"/>
      <c r="H75" s="32"/>
      <c r="I75" s="32"/>
      <c r="J75" s="28"/>
      <c r="K75" s="29"/>
      <c r="L75" s="30"/>
      <c r="M75" s="29"/>
      <c r="N75" s="30"/>
      <c r="O75" s="29"/>
      <c r="P75" s="30"/>
      <c r="Q75" s="29"/>
      <c r="R75" s="30"/>
      <c r="S75" s="29"/>
      <c r="T75" s="30"/>
      <c r="U75" s="29"/>
      <c r="V75" s="30"/>
      <c r="W75" s="29"/>
      <c r="X75" s="30"/>
      <c r="Y75" s="29"/>
      <c r="Z75" s="30"/>
      <c r="AA75" s="29"/>
      <c r="AB75" s="30"/>
      <c r="AC75" s="30"/>
    </row>
    <row r="76" spans="1:29">
      <c r="A76" s="9"/>
      <c r="B76" s="45"/>
      <c r="C76" s="46"/>
      <c r="D76" s="14"/>
      <c r="E76" s="11"/>
      <c r="F76" s="13"/>
      <c r="G76" s="11"/>
      <c r="H76" s="13"/>
      <c r="I76" s="11"/>
      <c r="J76" s="13"/>
      <c r="K76" s="11"/>
    </row>
    <row r="77" spans="1:29" s="7" customFormat="1" ht="15" customHeight="1">
      <c r="A77" s="122" t="s">
        <v>94</v>
      </c>
      <c r="B77" s="129" t="s">
        <v>92</v>
      </c>
      <c r="C77" s="124" t="s">
        <v>99</v>
      </c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6"/>
      <c r="Q77" s="122" t="s">
        <v>96</v>
      </c>
      <c r="R77" s="122"/>
      <c r="S77" s="122"/>
      <c r="T77" s="122"/>
      <c r="U77" s="122"/>
      <c r="V77" s="122"/>
      <c r="W77" s="114" t="s">
        <v>97</v>
      </c>
      <c r="X77" s="114"/>
      <c r="Y77" s="114"/>
      <c r="Z77" s="114"/>
      <c r="AA77" s="114"/>
      <c r="AB77" s="114"/>
      <c r="AC77" s="111" t="s">
        <v>106</v>
      </c>
    </row>
    <row r="78" spans="1:29" s="7" customFormat="1" ht="15" customHeight="1">
      <c r="A78" s="122"/>
      <c r="B78" s="129"/>
      <c r="C78" s="124" t="s">
        <v>95</v>
      </c>
      <c r="D78" s="125"/>
      <c r="E78" s="125"/>
      <c r="F78" s="125"/>
      <c r="G78" s="125"/>
      <c r="H78" s="126"/>
      <c r="I78" s="136" t="s">
        <v>110</v>
      </c>
      <c r="J78" s="137"/>
      <c r="K78" s="137"/>
      <c r="L78" s="137"/>
      <c r="M78" s="137"/>
      <c r="N78" s="138"/>
      <c r="O78" s="117" t="s">
        <v>100</v>
      </c>
      <c r="P78" s="118"/>
      <c r="Q78" s="122"/>
      <c r="R78" s="122"/>
      <c r="S78" s="122"/>
      <c r="T78" s="122"/>
      <c r="U78" s="122"/>
      <c r="V78" s="122"/>
      <c r="W78" s="114"/>
      <c r="X78" s="114"/>
      <c r="Y78" s="114"/>
      <c r="Z78" s="114"/>
      <c r="AA78" s="114"/>
      <c r="AB78" s="114"/>
      <c r="AC78" s="112"/>
    </row>
    <row r="79" spans="1:29" s="7" customFormat="1" ht="14.25">
      <c r="A79" s="122"/>
      <c r="B79" s="129"/>
      <c r="C79" s="115" t="s">
        <v>101</v>
      </c>
      <c r="D79" s="116" t="s">
        <v>102</v>
      </c>
      <c r="E79" s="115" t="s">
        <v>103</v>
      </c>
      <c r="F79" s="116" t="s">
        <v>104</v>
      </c>
      <c r="G79" s="127" t="s">
        <v>100</v>
      </c>
      <c r="H79" s="127"/>
      <c r="I79" s="115" t="s">
        <v>101</v>
      </c>
      <c r="J79" s="116" t="s">
        <v>102</v>
      </c>
      <c r="K79" s="115" t="s">
        <v>103</v>
      </c>
      <c r="L79" s="116" t="s">
        <v>104</v>
      </c>
      <c r="M79" s="127" t="s">
        <v>100</v>
      </c>
      <c r="N79" s="127"/>
      <c r="O79" s="119"/>
      <c r="P79" s="120"/>
      <c r="Q79" s="121" t="s">
        <v>101</v>
      </c>
      <c r="R79" s="123" t="s">
        <v>102</v>
      </c>
      <c r="S79" s="121" t="s">
        <v>103</v>
      </c>
      <c r="T79" s="123" t="s">
        <v>104</v>
      </c>
      <c r="U79" s="122" t="s">
        <v>100</v>
      </c>
      <c r="V79" s="122"/>
      <c r="W79" s="115" t="s">
        <v>101</v>
      </c>
      <c r="X79" s="116" t="s">
        <v>102</v>
      </c>
      <c r="Y79" s="115" t="s">
        <v>103</v>
      </c>
      <c r="Z79" s="116" t="s">
        <v>104</v>
      </c>
      <c r="AA79" s="114" t="s">
        <v>100</v>
      </c>
      <c r="AB79" s="114"/>
      <c r="AC79" s="113"/>
    </row>
    <row r="80" spans="1:29" s="8" customFormat="1" ht="14.25">
      <c r="A80" s="122"/>
      <c r="B80" s="129"/>
      <c r="C80" s="115"/>
      <c r="D80" s="116"/>
      <c r="E80" s="115"/>
      <c r="F80" s="116"/>
      <c r="G80" s="35" t="s">
        <v>105</v>
      </c>
      <c r="H80" s="36" t="s">
        <v>98</v>
      </c>
      <c r="I80" s="115"/>
      <c r="J80" s="116"/>
      <c r="K80" s="115"/>
      <c r="L80" s="116"/>
      <c r="M80" s="35" t="s">
        <v>105</v>
      </c>
      <c r="N80" s="36" t="s">
        <v>98</v>
      </c>
      <c r="O80" s="35" t="s">
        <v>105</v>
      </c>
      <c r="P80" s="36" t="s">
        <v>98</v>
      </c>
      <c r="Q80" s="121"/>
      <c r="R80" s="123"/>
      <c r="S80" s="121"/>
      <c r="T80" s="123"/>
      <c r="U80" s="33" t="s">
        <v>105</v>
      </c>
      <c r="V80" s="34" t="s">
        <v>98</v>
      </c>
      <c r="W80" s="115"/>
      <c r="X80" s="116"/>
      <c r="Y80" s="115"/>
      <c r="Z80" s="116"/>
      <c r="AA80" s="35" t="s">
        <v>105</v>
      </c>
      <c r="AB80" s="36" t="s">
        <v>98</v>
      </c>
      <c r="AC80" s="34" t="s">
        <v>98</v>
      </c>
    </row>
    <row r="81" spans="1:29">
      <c r="A81" s="41">
        <v>1</v>
      </c>
      <c r="B81" s="42" t="s">
        <v>68</v>
      </c>
      <c r="C81" s="21">
        <f>C11+C46</f>
        <v>4693</v>
      </c>
      <c r="D81" s="22">
        <f>D11+D46</f>
        <v>1488665.0632</v>
      </c>
      <c r="E81" s="23">
        <f>E11+E46</f>
        <v>1529.12</v>
      </c>
      <c r="F81" s="24">
        <f>F11+F46</f>
        <v>519373.64898240002</v>
      </c>
      <c r="G81" s="37">
        <f t="shared" ref="G81:G104" si="20">C81+E81</f>
        <v>6222.12</v>
      </c>
      <c r="H81" s="38">
        <f t="shared" ref="H81:H104" si="21">D81+F81</f>
        <v>2008038.7121824</v>
      </c>
      <c r="I81" s="23">
        <f>I11+I46</f>
        <v>23799</v>
      </c>
      <c r="J81" s="24">
        <f>J11+J46</f>
        <v>9482460.625</v>
      </c>
      <c r="K81" s="23">
        <f>K11+K46</f>
        <v>3355.88</v>
      </c>
      <c r="L81" s="24">
        <f>L11+L46</f>
        <v>1425922.2141720001</v>
      </c>
      <c r="M81" s="37">
        <f>I81+K81</f>
        <v>27154.880000000001</v>
      </c>
      <c r="N81" s="38">
        <f>J81+L81</f>
        <v>10908382.839172</v>
      </c>
      <c r="O81" s="37">
        <f t="shared" ref="O81:O104" si="22">G81+M81</f>
        <v>33377</v>
      </c>
      <c r="P81" s="38">
        <f t="shared" ref="P81:P104" si="23">H81+N81</f>
        <v>12916421.551354401</v>
      </c>
      <c r="Q81" s="23">
        <f>Q11+Q46</f>
        <v>3443</v>
      </c>
      <c r="R81" s="24">
        <f>R11+R46</f>
        <v>1402487.6272600002</v>
      </c>
      <c r="S81" s="23">
        <f>S11+S46</f>
        <v>476</v>
      </c>
      <c r="T81" s="24">
        <f>T11+T46</f>
        <v>206268.81600000005</v>
      </c>
      <c r="U81" s="39">
        <f>Q81+S81</f>
        <v>3919</v>
      </c>
      <c r="V81" s="40">
        <f>R81+T81</f>
        <v>1608756.4432600003</v>
      </c>
      <c r="W81" s="23">
        <f>W11+W46</f>
        <v>27042.30063069578</v>
      </c>
      <c r="X81" s="24">
        <f>X11+X46</f>
        <v>26004208.892121349</v>
      </c>
      <c r="Y81" s="23">
        <f>Y11+Y46</f>
        <v>4361</v>
      </c>
      <c r="Z81" s="24">
        <f>Z11+Z46</f>
        <v>4211739.1646800004</v>
      </c>
      <c r="AA81" s="37">
        <f>W81+Y81</f>
        <v>31403.30063069578</v>
      </c>
      <c r="AB81" s="38">
        <f>X81+Z81</f>
        <v>30215948.056801349</v>
      </c>
      <c r="AC81" s="40">
        <f>P81+V81+AB81</f>
        <v>44741126.051415749</v>
      </c>
    </row>
    <row r="82" spans="1:29">
      <c r="A82" s="41">
        <v>2</v>
      </c>
      <c r="B82" s="42" t="s">
        <v>69</v>
      </c>
      <c r="C82" s="21">
        <f t="shared" ref="C82:F97" si="24">C12+C47</f>
        <v>0</v>
      </c>
      <c r="D82" s="22">
        <f t="shared" si="24"/>
        <v>0</v>
      </c>
      <c r="E82" s="23">
        <f t="shared" si="24"/>
        <v>159279</v>
      </c>
      <c r="F82" s="24">
        <f t="shared" si="24"/>
        <v>67571705.073600009</v>
      </c>
      <c r="G82" s="37">
        <f t="shared" si="20"/>
        <v>159279</v>
      </c>
      <c r="H82" s="38">
        <f t="shared" si="21"/>
        <v>67571705.073600009</v>
      </c>
      <c r="I82" s="23">
        <f t="shared" ref="I82:L97" si="25">I12+I47</f>
        <v>277</v>
      </c>
      <c r="J82" s="24">
        <f t="shared" si="25"/>
        <v>110639.83860000002</v>
      </c>
      <c r="K82" s="23">
        <f t="shared" si="25"/>
        <v>56616</v>
      </c>
      <c r="L82" s="24">
        <f t="shared" si="25"/>
        <v>30021683.410119999</v>
      </c>
      <c r="M82" s="37">
        <f t="shared" ref="M82:M104" si="26">I82+K82</f>
        <v>56893</v>
      </c>
      <c r="N82" s="38">
        <f t="shared" ref="N82:N104" si="27">J82+L82</f>
        <v>30132323.248719998</v>
      </c>
      <c r="O82" s="37">
        <f t="shared" si="22"/>
        <v>216172</v>
      </c>
      <c r="P82" s="38">
        <f t="shared" si="23"/>
        <v>97704028.322320014</v>
      </c>
      <c r="Q82" s="23">
        <f t="shared" ref="Q82:T97" si="28">Q12+Q47</f>
        <v>32</v>
      </c>
      <c r="R82" s="24">
        <f t="shared" si="28"/>
        <v>13090.826880000001</v>
      </c>
      <c r="S82" s="23">
        <f t="shared" si="28"/>
        <v>61924</v>
      </c>
      <c r="T82" s="24">
        <f t="shared" si="28"/>
        <v>33666895.00186</v>
      </c>
      <c r="U82" s="39">
        <f t="shared" ref="U82:V104" si="29">Q82+S82</f>
        <v>61956</v>
      </c>
      <c r="V82" s="40">
        <f t="shared" si="29"/>
        <v>33679985.828740001</v>
      </c>
      <c r="W82" s="23">
        <f t="shared" ref="W82:Z97" si="30">W12+W47</f>
        <v>447</v>
      </c>
      <c r="X82" s="24">
        <f t="shared" si="30"/>
        <v>430178.02217999997</v>
      </c>
      <c r="Y82" s="23">
        <f t="shared" si="30"/>
        <v>181379</v>
      </c>
      <c r="Z82" s="24">
        <f t="shared" si="30"/>
        <v>208986939.45334002</v>
      </c>
      <c r="AA82" s="37">
        <f t="shared" ref="AA82:AB104" si="31">W82+Y82</f>
        <v>181826</v>
      </c>
      <c r="AB82" s="38">
        <f t="shared" si="31"/>
        <v>209417117.47552001</v>
      </c>
      <c r="AC82" s="40">
        <f t="shared" ref="AC82:AC104" si="32">P82+V82+AB82</f>
        <v>340801131.62658</v>
      </c>
    </row>
    <row r="83" spans="1:29">
      <c r="A83" s="41">
        <v>3</v>
      </c>
      <c r="B83" s="42" t="s">
        <v>70</v>
      </c>
      <c r="C83" s="21">
        <f t="shared" si="24"/>
        <v>211349</v>
      </c>
      <c r="D83" s="22">
        <f t="shared" si="24"/>
        <v>59332288.872500002</v>
      </c>
      <c r="E83" s="23">
        <f t="shared" si="24"/>
        <v>5065</v>
      </c>
      <c r="F83" s="24">
        <f t="shared" si="24"/>
        <v>1694376.1926000004</v>
      </c>
      <c r="G83" s="37">
        <f t="shared" si="20"/>
        <v>216414</v>
      </c>
      <c r="H83" s="38">
        <f t="shared" si="21"/>
        <v>61026665.065099999</v>
      </c>
      <c r="I83" s="23">
        <f t="shared" si="25"/>
        <v>254449</v>
      </c>
      <c r="J83" s="24">
        <f t="shared" si="25"/>
        <v>89262722.840159997</v>
      </c>
      <c r="K83" s="23">
        <f t="shared" si="25"/>
        <v>1922</v>
      </c>
      <c r="L83" s="24">
        <f t="shared" si="25"/>
        <v>937304.4384000001</v>
      </c>
      <c r="M83" s="37">
        <f t="shared" si="26"/>
        <v>256371</v>
      </c>
      <c r="N83" s="38">
        <f t="shared" si="27"/>
        <v>90200027.278559998</v>
      </c>
      <c r="O83" s="37">
        <f t="shared" si="22"/>
        <v>472785</v>
      </c>
      <c r="P83" s="38">
        <f t="shared" si="23"/>
        <v>151226692.34366</v>
      </c>
      <c r="Q83" s="23">
        <f t="shared" si="28"/>
        <v>187293</v>
      </c>
      <c r="R83" s="24">
        <f t="shared" si="28"/>
        <v>67338698.387999997</v>
      </c>
      <c r="S83" s="23">
        <f t="shared" si="28"/>
        <v>2329.8000000000002</v>
      </c>
      <c r="T83" s="24">
        <f t="shared" si="28"/>
        <v>1270784.8901879997</v>
      </c>
      <c r="U83" s="39">
        <f t="shared" si="29"/>
        <v>189622.8</v>
      </c>
      <c r="V83" s="40">
        <f t="shared" si="29"/>
        <v>68609483.27818799</v>
      </c>
      <c r="W83" s="23">
        <f t="shared" si="30"/>
        <v>480277.59694918984</v>
      </c>
      <c r="X83" s="24">
        <f t="shared" si="30"/>
        <v>357965873.39519012</v>
      </c>
      <c r="Y83" s="23">
        <f t="shared" si="30"/>
        <v>6355</v>
      </c>
      <c r="Z83" s="24">
        <f t="shared" si="30"/>
        <v>6012470.3576400001</v>
      </c>
      <c r="AA83" s="37">
        <f t="shared" si="31"/>
        <v>486632.59694918984</v>
      </c>
      <c r="AB83" s="38">
        <f t="shared" si="31"/>
        <v>363978343.75283015</v>
      </c>
      <c r="AC83" s="40">
        <f t="shared" si="32"/>
        <v>583814519.37467813</v>
      </c>
    </row>
    <row r="84" spans="1:29">
      <c r="A84" s="41">
        <v>4</v>
      </c>
      <c r="B84" s="42" t="s">
        <v>71</v>
      </c>
      <c r="C84" s="21">
        <f t="shared" si="24"/>
        <v>3564</v>
      </c>
      <c r="D84" s="22">
        <f t="shared" si="24"/>
        <v>1006143.0780000001</v>
      </c>
      <c r="E84" s="23">
        <f t="shared" si="24"/>
        <v>0</v>
      </c>
      <c r="F84" s="24">
        <f t="shared" si="24"/>
        <v>0</v>
      </c>
      <c r="G84" s="37">
        <f t="shared" si="20"/>
        <v>3564</v>
      </c>
      <c r="H84" s="38">
        <f t="shared" si="21"/>
        <v>1006143.0780000001</v>
      </c>
      <c r="I84" s="23">
        <f t="shared" si="25"/>
        <v>11535</v>
      </c>
      <c r="J84" s="24">
        <f t="shared" si="25"/>
        <v>4059535.8587400001</v>
      </c>
      <c r="K84" s="23">
        <f t="shared" si="25"/>
        <v>297</v>
      </c>
      <c r="L84" s="24">
        <f t="shared" si="25"/>
        <v>157825.52676000001</v>
      </c>
      <c r="M84" s="37">
        <f t="shared" si="26"/>
        <v>11832</v>
      </c>
      <c r="N84" s="38">
        <f t="shared" si="27"/>
        <v>4217361.3854999999</v>
      </c>
      <c r="O84" s="37">
        <f t="shared" si="22"/>
        <v>15396</v>
      </c>
      <c r="P84" s="38">
        <f t="shared" si="23"/>
        <v>5223504.4634999996</v>
      </c>
      <c r="Q84" s="23">
        <f t="shared" si="28"/>
        <v>4892</v>
      </c>
      <c r="R84" s="24">
        <f t="shared" si="28"/>
        <v>1765614.8640000001</v>
      </c>
      <c r="S84" s="23">
        <f t="shared" si="28"/>
        <v>0</v>
      </c>
      <c r="T84" s="24">
        <f t="shared" si="28"/>
        <v>0</v>
      </c>
      <c r="U84" s="39">
        <f t="shared" si="29"/>
        <v>4892</v>
      </c>
      <c r="V84" s="40">
        <f t="shared" si="29"/>
        <v>1765614.8640000001</v>
      </c>
      <c r="W84" s="23">
        <f t="shared" si="30"/>
        <v>20017.649915054102</v>
      </c>
      <c r="X84" s="24">
        <f t="shared" si="30"/>
        <v>14968310.618539695</v>
      </c>
      <c r="Y84" s="23">
        <f t="shared" si="30"/>
        <v>636</v>
      </c>
      <c r="Z84" s="24">
        <f t="shared" si="30"/>
        <v>734051.58576000005</v>
      </c>
      <c r="AA84" s="37">
        <f t="shared" si="31"/>
        <v>20653.649915054102</v>
      </c>
      <c r="AB84" s="38">
        <f t="shared" si="31"/>
        <v>15702362.204299694</v>
      </c>
      <c r="AC84" s="40">
        <f t="shared" si="32"/>
        <v>22691481.531799693</v>
      </c>
    </row>
    <row r="85" spans="1:29">
      <c r="A85" s="41">
        <v>5</v>
      </c>
      <c r="B85" s="42" t="s">
        <v>72</v>
      </c>
      <c r="C85" s="21">
        <f t="shared" si="24"/>
        <v>207</v>
      </c>
      <c r="D85" s="22">
        <f t="shared" si="24"/>
        <v>57970.8675</v>
      </c>
      <c r="E85" s="23">
        <f t="shared" si="24"/>
        <v>0</v>
      </c>
      <c r="F85" s="24">
        <f t="shared" si="24"/>
        <v>0</v>
      </c>
      <c r="G85" s="37">
        <f t="shared" si="20"/>
        <v>207</v>
      </c>
      <c r="H85" s="38">
        <f t="shared" si="21"/>
        <v>57970.8675</v>
      </c>
      <c r="I85" s="23">
        <f t="shared" si="25"/>
        <v>3471</v>
      </c>
      <c r="J85" s="24">
        <f t="shared" si="25"/>
        <v>1215085.6809</v>
      </c>
      <c r="K85" s="23">
        <f t="shared" si="25"/>
        <v>0</v>
      </c>
      <c r="L85" s="24">
        <f t="shared" si="25"/>
        <v>0</v>
      </c>
      <c r="M85" s="37">
        <f t="shared" si="26"/>
        <v>3471</v>
      </c>
      <c r="N85" s="38">
        <f t="shared" si="27"/>
        <v>1215085.6809</v>
      </c>
      <c r="O85" s="37">
        <f t="shared" si="22"/>
        <v>3678</v>
      </c>
      <c r="P85" s="38">
        <f t="shared" si="23"/>
        <v>1273056.5484</v>
      </c>
      <c r="Q85" s="23">
        <f t="shared" si="28"/>
        <v>0</v>
      </c>
      <c r="R85" s="24">
        <f t="shared" si="28"/>
        <v>0</v>
      </c>
      <c r="S85" s="23">
        <f t="shared" si="28"/>
        <v>0</v>
      </c>
      <c r="T85" s="24">
        <f t="shared" si="28"/>
        <v>0</v>
      </c>
      <c r="U85" s="39">
        <f t="shared" si="29"/>
        <v>0</v>
      </c>
      <c r="V85" s="40">
        <f t="shared" si="29"/>
        <v>0</v>
      </c>
      <c r="W85" s="23">
        <f t="shared" si="30"/>
        <v>4586.6170088428416</v>
      </c>
      <c r="X85" s="24">
        <f t="shared" si="30"/>
        <v>3407883.4986105836</v>
      </c>
      <c r="Y85" s="23">
        <f t="shared" si="30"/>
        <v>0</v>
      </c>
      <c r="Z85" s="24">
        <f t="shared" si="30"/>
        <v>0</v>
      </c>
      <c r="AA85" s="37">
        <f t="shared" si="31"/>
        <v>4586.6170088428416</v>
      </c>
      <c r="AB85" s="38">
        <f t="shared" si="31"/>
        <v>3407883.4986105836</v>
      </c>
      <c r="AC85" s="40">
        <f t="shared" si="32"/>
        <v>4680940.0470105838</v>
      </c>
    </row>
    <row r="86" spans="1:29">
      <c r="A86" s="41">
        <v>6</v>
      </c>
      <c r="B86" s="42" t="s">
        <v>73</v>
      </c>
      <c r="C86" s="21">
        <f t="shared" si="24"/>
        <v>0</v>
      </c>
      <c r="D86" s="22">
        <f t="shared" si="24"/>
        <v>0</v>
      </c>
      <c r="E86" s="23">
        <f t="shared" si="24"/>
        <v>0</v>
      </c>
      <c r="F86" s="24">
        <f t="shared" si="24"/>
        <v>0</v>
      </c>
      <c r="G86" s="37">
        <f t="shared" si="20"/>
        <v>0</v>
      </c>
      <c r="H86" s="38">
        <f t="shared" si="21"/>
        <v>0</v>
      </c>
      <c r="I86" s="23">
        <f t="shared" si="25"/>
        <v>450</v>
      </c>
      <c r="J86" s="24">
        <f t="shared" si="25"/>
        <v>173110.5</v>
      </c>
      <c r="K86" s="23">
        <f t="shared" si="25"/>
        <v>750</v>
      </c>
      <c r="L86" s="24">
        <f t="shared" si="25"/>
        <v>398549.31</v>
      </c>
      <c r="M86" s="37">
        <f t="shared" si="26"/>
        <v>1200</v>
      </c>
      <c r="N86" s="38">
        <f t="shared" si="27"/>
        <v>571659.81000000006</v>
      </c>
      <c r="O86" s="37">
        <f t="shared" si="22"/>
        <v>1200</v>
      </c>
      <c r="P86" s="38">
        <f t="shared" si="23"/>
        <v>571659.81000000006</v>
      </c>
      <c r="Q86" s="23">
        <f t="shared" si="28"/>
        <v>75</v>
      </c>
      <c r="R86" s="24">
        <f t="shared" si="28"/>
        <v>29550</v>
      </c>
      <c r="S86" s="23">
        <f t="shared" si="28"/>
        <v>0</v>
      </c>
      <c r="T86" s="24">
        <f t="shared" si="28"/>
        <v>0</v>
      </c>
      <c r="U86" s="39">
        <f t="shared" si="29"/>
        <v>75</v>
      </c>
      <c r="V86" s="40">
        <f t="shared" si="29"/>
        <v>29550</v>
      </c>
      <c r="W86" s="23">
        <f t="shared" si="30"/>
        <v>350</v>
      </c>
      <c r="X86" s="24">
        <f t="shared" si="30"/>
        <v>285771.5</v>
      </c>
      <c r="Y86" s="23">
        <f t="shared" si="30"/>
        <v>1722</v>
      </c>
      <c r="Z86" s="24">
        <f t="shared" si="30"/>
        <v>1985816.0803200002</v>
      </c>
      <c r="AA86" s="37">
        <f t="shared" si="31"/>
        <v>2072</v>
      </c>
      <c r="AB86" s="38">
        <f t="shared" si="31"/>
        <v>2271587.5803200002</v>
      </c>
      <c r="AC86" s="40">
        <f t="shared" si="32"/>
        <v>2872797.3903200002</v>
      </c>
    </row>
    <row r="87" spans="1:29">
      <c r="A87" s="41">
        <v>7</v>
      </c>
      <c r="B87" s="42" t="s">
        <v>74</v>
      </c>
      <c r="C87" s="21">
        <f t="shared" si="24"/>
        <v>0</v>
      </c>
      <c r="D87" s="22">
        <f t="shared" si="24"/>
        <v>0</v>
      </c>
      <c r="E87" s="23">
        <f t="shared" si="24"/>
        <v>56</v>
      </c>
      <c r="F87" s="24">
        <f t="shared" si="24"/>
        <v>23806.473600000001</v>
      </c>
      <c r="G87" s="37">
        <f t="shared" si="20"/>
        <v>56</v>
      </c>
      <c r="H87" s="38">
        <f t="shared" si="21"/>
        <v>23806.473600000001</v>
      </c>
      <c r="I87" s="23">
        <f t="shared" si="25"/>
        <v>1418</v>
      </c>
      <c r="J87" s="24">
        <f t="shared" si="25"/>
        <v>545490.41999999993</v>
      </c>
      <c r="K87" s="23">
        <f t="shared" si="25"/>
        <v>370</v>
      </c>
      <c r="L87" s="24">
        <f t="shared" si="25"/>
        <v>196617.65960000001</v>
      </c>
      <c r="M87" s="37">
        <f t="shared" si="26"/>
        <v>1788</v>
      </c>
      <c r="N87" s="38">
        <f t="shared" si="27"/>
        <v>742108.07959999994</v>
      </c>
      <c r="O87" s="37">
        <f t="shared" si="22"/>
        <v>1844</v>
      </c>
      <c r="P87" s="38">
        <f t="shared" si="23"/>
        <v>765914.55319999997</v>
      </c>
      <c r="Q87" s="23">
        <f t="shared" si="28"/>
        <v>0</v>
      </c>
      <c r="R87" s="24">
        <f t="shared" si="28"/>
        <v>0</v>
      </c>
      <c r="S87" s="23">
        <f t="shared" si="28"/>
        <v>0</v>
      </c>
      <c r="T87" s="24">
        <f t="shared" si="28"/>
        <v>0</v>
      </c>
      <c r="U87" s="39">
        <f t="shared" si="29"/>
        <v>0</v>
      </c>
      <c r="V87" s="40">
        <f t="shared" si="29"/>
        <v>0</v>
      </c>
      <c r="W87" s="23">
        <f t="shared" si="30"/>
        <v>2758</v>
      </c>
      <c r="X87" s="24">
        <f t="shared" si="30"/>
        <v>2251879.42</v>
      </c>
      <c r="Y87" s="23">
        <f t="shared" si="30"/>
        <v>770</v>
      </c>
      <c r="Z87" s="24">
        <f t="shared" si="30"/>
        <v>888710.25320000004</v>
      </c>
      <c r="AA87" s="37">
        <f t="shared" si="31"/>
        <v>3528</v>
      </c>
      <c r="AB87" s="38">
        <f t="shared" si="31"/>
        <v>3140589.6732000001</v>
      </c>
      <c r="AC87" s="40">
        <f t="shared" si="32"/>
        <v>3906504.2264</v>
      </c>
    </row>
    <row r="88" spans="1:29">
      <c r="A88" s="41">
        <v>8</v>
      </c>
      <c r="B88" s="42" t="s">
        <v>75</v>
      </c>
      <c r="C88" s="21">
        <f t="shared" si="24"/>
        <v>13552</v>
      </c>
      <c r="D88" s="22">
        <f t="shared" si="24"/>
        <v>7291427.7744000014</v>
      </c>
      <c r="E88" s="23">
        <f t="shared" si="24"/>
        <v>989</v>
      </c>
      <c r="F88" s="24">
        <f t="shared" si="24"/>
        <v>728789.5742400001</v>
      </c>
      <c r="G88" s="37">
        <f t="shared" si="20"/>
        <v>14541</v>
      </c>
      <c r="H88" s="38">
        <f t="shared" si="21"/>
        <v>8020217.3486400014</v>
      </c>
      <c r="I88" s="23">
        <f t="shared" si="25"/>
        <v>21293</v>
      </c>
      <c r="J88" s="24">
        <f t="shared" si="25"/>
        <v>14769837.285</v>
      </c>
      <c r="K88" s="23">
        <f t="shared" si="25"/>
        <v>2689</v>
      </c>
      <c r="L88" s="24">
        <f t="shared" si="25"/>
        <v>2541389.3777999999</v>
      </c>
      <c r="M88" s="37">
        <f t="shared" si="26"/>
        <v>23982</v>
      </c>
      <c r="N88" s="38">
        <f t="shared" si="27"/>
        <v>17311226.662799999</v>
      </c>
      <c r="O88" s="37">
        <f t="shared" si="22"/>
        <v>38523</v>
      </c>
      <c r="P88" s="38">
        <f t="shared" si="23"/>
        <v>25331444.011440001</v>
      </c>
      <c r="Q88" s="23">
        <f t="shared" si="28"/>
        <v>5644</v>
      </c>
      <c r="R88" s="24">
        <f t="shared" si="28"/>
        <v>3967378.3425599998</v>
      </c>
      <c r="S88" s="23">
        <f t="shared" si="28"/>
        <v>510</v>
      </c>
      <c r="T88" s="24">
        <f t="shared" si="28"/>
        <v>489708.38070000004</v>
      </c>
      <c r="U88" s="39">
        <f t="shared" si="29"/>
        <v>6154</v>
      </c>
      <c r="V88" s="40">
        <f t="shared" si="29"/>
        <v>4457086.7232599994</v>
      </c>
      <c r="W88" s="23">
        <f t="shared" si="30"/>
        <v>22533.391152645814</v>
      </c>
      <c r="X88" s="24">
        <f t="shared" si="30"/>
        <v>30421410.475743011</v>
      </c>
      <c r="Y88" s="23">
        <f t="shared" si="30"/>
        <v>3156</v>
      </c>
      <c r="Z88" s="24">
        <f t="shared" si="30"/>
        <v>5811816.6220399998</v>
      </c>
      <c r="AA88" s="37">
        <f t="shared" si="31"/>
        <v>25689.391152645814</v>
      </c>
      <c r="AB88" s="38">
        <f t="shared" si="31"/>
        <v>36233227.097783014</v>
      </c>
      <c r="AC88" s="40">
        <f t="shared" si="32"/>
        <v>66021757.832483016</v>
      </c>
    </row>
    <row r="89" spans="1:29">
      <c r="A89" s="41">
        <v>9</v>
      </c>
      <c r="B89" s="42" t="s">
        <v>76</v>
      </c>
      <c r="C89" s="21">
        <f t="shared" si="24"/>
        <v>725</v>
      </c>
      <c r="D89" s="22">
        <f t="shared" si="24"/>
        <v>392142.06000000006</v>
      </c>
      <c r="E89" s="23">
        <f t="shared" si="24"/>
        <v>260</v>
      </c>
      <c r="F89" s="24">
        <f t="shared" si="24"/>
        <v>155743.6096</v>
      </c>
      <c r="G89" s="37">
        <f t="shared" si="20"/>
        <v>985</v>
      </c>
      <c r="H89" s="38">
        <f t="shared" si="21"/>
        <v>547885.66960000002</v>
      </c>
      <c r="I89" s="23">
        <f t="shared" si="25"/>
        <v>794</v>
      </c>
      <c r="J89" s="24">
        <f t="shared" si="25"/>
        <v>530812.61399999994</v>
      </c>
      <c r="K89" s="23">
        <f t="shared" si="25"/>
        <v>600</v>
      </c>
      <c r="L89" s="24">
        <f t="shared" si="25"/>
        <v>429787.2</v>
      </c>
      <c r="M89" s="37">
        <f t="shared" si="26"/>
        <v>1394</v>
      </c>
      <c r="N89" s="38">
        <f t="shared" si="27"/>
        <v>960599.81400000001</v>
      </c>
      <c r="O89" s="37">
        <f t="shared" si="22"/>
        <v>2379</v>
      </c>
      <c r="P89" s="38">
        <f t="shared" si="23"/>
        <v>1508485.4835999999</v>
      </c>
      <c r="Q89" s="23">
        <f t="shared" si="28"/>
        <v>235</v>
      </c>
      <c r="R89" s="24">
        <f t="shared" si="28"/>
        <v>155262.0246</v>
      </c>
      <c r="S89" s="23">
        <f t="shared" si="28"/>
        <v>40</v>
      </c>
      <c r="T89" s="24">
        <f t="shared" si="28"/>
        <v>29346.441600000002</v>
      </c>
      <c r="U89" s="39">
        <f t="shared" si="29"/>
        <v>275</v>
      </c>
      <c r="V89" s="40">
        <f t="shared" si="29"/>
        <v>184608.4662</v>
      </c>
      <c r="W89" s="23">
        <f t="shared" si="30"/>
        <v>2610.2353610764603</v>
      </c>
      <c r="X89" s="24">
        <f t="shared" si="30"/>
        <v>3319454.8261131239</v>
      </c>
      <c r="Y89" s="23">
        <f t="shared" si="30"/>
        <v>1476</v>
      </c>
      <c r="Z89" s="24">
        <f t="shared" si="30"/>
        <v>2139673.4812799999</v>
      </c>
      <c r="AA89" s="37">
        <f t="shared" si="31"/>
        <v>4086.2353610764603</v>
      </c>
      <c r="AB89" s="38">
        <f t="shared" si="31"/>
        <v>5459128.3073931243</v>
      </c>
      <c r="AC89" s="40">
        <f t="shared" si="32"/>
        <v>7152222.2571931239</v>
      </c>
    </row>
    <row r="90" spans="1:29">
      <c r="A90" s="41">
        <v>10</v>
      </c>
      <c r="B90" s="42" t="s">
        <v>77</v>
      </c>
      <c r="C90" s="21">
        <f t="shared" si="24"/>
        <v>8387</v>
      </c>
      <c r="D90" s="22">
        <f t="shared" si="24"/>
        <v>2749787.8225600002</v>
      </c>
      <c r="E90" s="23">
        <f t="shared" si="24"/>
        <v>7880.6</v>
      </c>
      <c r="F90" s="24">
        <f t="shared" si="24"/>
        <v>2772019.7820160007</v>
      </c>
      <c r="G90" s="37">
        <f t="shared" si="20"/>
        <v>16267.6</v>
      </c>
      <c r="H90" s="38">
        <f t="shared" si="21"/>
        <v>5521807.6045760009</v>
      </c>
      <c r="I90" s="23">
        <f t="shared" si="25"/>
        <v>44884</v>
      </c>
      <c r="J90" s="24">
        <f t="shared" si="25"/>
        <v>18471015.224160001</v>
      </c>
      <c r="K90" s="23">
        <f t="shared" si="25"/>
        <v>4677.3999999999996</v>
      </c>
      <c r="L90" s="24">
        <f t="shared" si="25"/>
        <v>2065245.0732959998</v>
      </c>
      <c r="M90" s="37">
        <f t="shared" si="26"/>
        <v>49561.4</v>
      </c>
      <c r="N90" s="38">
        <f t="shared" si="27"/>
        <v>20536260.297456</v>
      </c>
      <c r="O90" s="37">
        <f t="shared" si="22"/>
        <v>65829</v>
      </c>
      <c r="P90" s="38">
        <f t="shared" si="23"/>
        <v>26058067.902032003</v>
      </c>
      <c r="Q90" s="23">
        <f t="shared" si="28"/>
        <v>12428</v>
      </c>
      <c r="R90" s="24">
        <f t="shared" si="28"/>
        <v>5214240.6628400004</v>
      </c>
      <c r="S90" s="23">
        <f t="shared" si="28"/>
        <v>1618</v>
      </c>
      <c r="T90" s="24">
        <f t="shared" si="28"/>
        <v>729918.80610000005</v>
      </c>
      <c r="U90" s="39">
        <f t="shared" si="29"/>
        <v>14046</v>
      </c>
      <c r="V90" s="40">
        <f t="shared" si="29"/>
        <v>5944159.46894</v>
      </c>
      <c r="W90" s="23">
        <f t="shared" si="30"/>
        <v>60465.661657315446</v>
      </c>
      <c r="X90" s="24">
        <f t="shared" si="30"/>
        <v>56368798.866653621</v>
      </c>
      <c r="Y90" s="23">
        <f t="shared" si="30"/>
        <v>11189</v>
      </c>
      <c r="Z90" s="24">
        <f t="shared" si="30"/>
        <v>11128898.809000002</v>
      </c>
      <c r="AA90" s="37">
        <f t="shared" si="31"/>
        <v>71654.661657315446</v>
      </c>
      <c r="AB90" s="38">
        <f t="shared" si="31"/>
        <v>67497697.675653622</v>
      </c>
      <c r="AC90" s="40">
        <f t="shared" si="32"/>
        <v>99499925.046625629</v>
      </c>
    </row>
    <row r="91" spans="1:29">
      <c r="A91" s="41">
        <v>11</v>
      </c>
      <c r="B91" s="42" t="s">
        <v>78</v>
      </c>
      <c r="C91" s="21">
        <f t="shared" si="24"/>
        <v>2869</v>
      </c>
      <c r="D91" s="22">
        <f t="shared" si="24"/>
        <v>1093789.1094200001</v>
      </c>
      <c r="E91" s="23">
        <f t="shared" si="24"/>
        <v>715.8</v>
      </c>
      <c r="F91" s="24">
        <f t="shared" si="24"/>
        <v>294846.71774400002</v>
      </c>
      <c r="G91" s="37">
        <f t="shared" si="20"/>
        <v>3584.8</v>
      </c>
      <c r="H91" s="38">
        <f t="shared" si="21"/>
        <v>1388635.8271640001</v>
      </c>
      <c r="I91" s="23">
        <f t="shared" si="25"/>
        <v>5151</v>
      </c>
      <c r="J91" s="24">
        <f t="shared" si="25"/>
        <v>2638117.2341200002</v>
      </c>
      <c r="K91" s="23">
        <f t="shared" si="25"/>
        <v>673.2</v>
      </c>
      <c r="L91" s="24">
        <f t="shared" si="25"/>
        <v>351062.10828799999</v>
      </c>
      <c r="M91" s="37">
        <f t="shared" si="26"/>
        <v>5824.2</v>
      </c>
      <c r="N91" s="38">
        <f t="shared" si="27"/>
        <v>2989179.342408</v>
      </c>
      <c r="O91" s="37">
        <f t="shared" si="22"/>
        <v>9409</v>
      </c>
      <c r="P91" s="38">
        <f t="shared" si="23"/>
        <v>4377815.1695720004</v>
      </c>
      <c r="Q91" s="23">
        <f t="shared" si="28"/>
        <v>361</v>
      </c>
      <c r="R91" s="24">
        <f t="shared" si="28"/>
        <v>152413.25418000002</v>
      </c>
      <c r="S91" s="23">
        <f t="shared" si="28"/>
        <v>63</v>
      </c>
      <c r="T91" s="24">
        <f t="shared" si="28"/>
        <v>28567.104299999999</v>
      </c>
      <c r="U91" s="39">
        <f t="shared" si="29"/>
        <v>424</v>
      </c>
      <c r="V91" s="40">
        <f t="shared" si="29"/>
        <v>180980.35848000002</v>
      </c>
      <c r="W91" s="23">
        <f t="shared" si="30"/>
        <v>8167.6167675758479</v>
      </c>
      <c r="X91" s="24">
        <f t="shared" si="30"/>
        <v>7854409.6089826599</v>
      </c>
      <c r="Y91" s="23">
        <f t="shared" si="30"/>
        <v>2054</v>
      </c>
      <c r="Z91" s="24">
        <f t="shared" si="30"/>
        <v>2034877.6499600001</v>
      </c>
      <c r="AA91" s="37">
        <f t="shared" si="31"/>
        <v>10221.616767575848</v>
      </c>
      <c r="AB91" s="38">
        <f t="shared" si="31"/>
        <v>9889287.2589426599</v>
      </c>
      <c r="AC91" s="40">
        <f t="shared" si="32"/>
        <v>14448082.78699466</v>
      </c>
    </row>
    <row r="92" spans="1:29">
      <c r="A92" s="41">
        <v>12</v>
      </c>
      <c r="B92" s="42" t="s">
        <v>79</v>
      </c>
      <c r="C92" s="21">
        <f t="shared" si="24"/>
        <v>22644</v>
      </c>
      <c r="D92" s="22">
        <f t="shared" si="24"/>
        <v>6814586.43016</v>
      </c>
      <c r="E92" s="23">
        <f t="shared" si="24"/>
        <v>10957.82</v>
      </c>
      <c r="F92" s="24">
        <f t="shared" si="24"/>
        <v>3291358.2588172005</v>
      </c>
      <c r="G92" s="37">
        <f t="shared" si="20"/>
        <v>33601.82</v>
      </c>
      <c r="H92" s="38">
        <f t="shared" si="21"/>
        <v>10105944.688977201</v>
      </c>
      <c r="I92" s="23">
        <f t="shared" si="25"/>
        <v>26195</v>
      </c>
      <c r="J92" s="24">
        <f t="shared" si="25"/>
        <v>9814011.1908000018</v>
      </c>
      <c r="K92" s="23">
        <f t="shared" si="25"/>
        <v>5077.18</v>
      </c>
      <c r="L92" s="24">
        <f t="shared" si="25"/>
        <v>1910576.7482003998</v>
      </c>
      <c r="M92" s="37">
        <f t="shared" si="26"/>
        <v>31272.18</v>
      </c>
      <c r="N92" s="38">
        <f t="shared" si="27"/>
        <v>11724587.939000402</v>
      </c>
      <c r="O92" s="37">
        <f t="shared" si="22"/>
        <v>64874</v>
      </c>
      <c r="P92" s="38">
        <f t="shared" si="23"/>
        <v>21830532.627977602</v>
      </c>
      <c r="Q92" s="23">
        <f t="shared" si="28"/>
        <v>13843</v>
      </c>
      <c r="R92" s="24">
        <f t="shared" si="28"/>
        <v>5307096.6876999997</v>
      </c>
      <c r="S92" s="23">
        <f t="shared" si="28"/>
        <v>2223</v>
      </c>
      <c r="T92" s="24">
        <f t="shared" si="28"/>
        <v>855469.55357999995</v>
      </c>
      <c r="U92" s="39">
        <f t="shared" si="29"/>
        <v>16066</v>
      </c>
      <c r="V92" s="40">
        <f t="shared" si="29"/>
        <v>6162566.2412799997</v>
      </c>
      <c r="W92" s="23">
        <f t="shared" si="30"/>
        <v>47809.416260295955</v>
      </c>
      <c r="X92" s="24">
        <f t="shared" si="30"/>
        <v>41838951.739870034</v>
      </c>
      <c r="Y92" s="23">
        <f t="shared" si="30"/>
        <v>9096</v>
      </c>
      <c r="Z92" s="24">
        <f t="shared" si="30"/>
        <v>7977806.1257600011</v>
      </c>
      <c r="AA92" s="37">
        <f t="shared" si="31"/>
        <v>56905.416260295955</v>
      </c>
      <c r="AB92" s="38">
        <f t="shared" si="31"/>
        <v>49816757.865630038</v>
      </c>
      <c r="AC92" s="40">
        <f t="shared" si="32"/>
        <v>77809856.734887645</v>
      </c>
    </row>
    <row r="93" spans="1:29">
      <c r="A93" s="41">
        <v>13</v>
      </c>
      <c r="B93" s="42" t="s">
        <v>80</v>
      </c>
      <c r="C93" s="21">
        <f t="shared" si="24"/>
        <v>3001</v>
      </c>
      <c r="D93" s="22">
        <f t="shared" si="24"/>
        <v>900223.00872000004</v>
      </c>
      <c r="E93" s="23">
        <f t="shared" si="24"/>
        <v>5591</v>
      </c>
      <c r="F93" s="24">
        <f t="shared" si="24"/>
        <v>1679759.6384600003</v>
      </c>
      <c r="G93" s="37">
        <f t="shared" si="20"/>
        <v>8592</v>
      </c>
      <c r="H93" s="38">
        <f t="shared" si="21"/>
        <v>2579982.6471800003</v>
      </c>
      <c r="I93" s="23">
        <f t="shared" si="25"/>
        <v>14149</v>
      </c>
      <c r="J93" s="24">
        <f t="shared" si="25"/>
        <v>5293887.5314000007</v>
      </c>
      <c r="K93" s="23">
        <f t="shared" si="25"/>
        <v>6497</v>
      </c>
      <c r="L93" s="24">
        <f t="shared" si="25"/>
        <v>2443528.2484800001</v>
      </c>
      <c r="M93" s="37">
        <f t="shared" si="26"/>
        <v>20646</v>
      </c>
      <c r="N93" s="38">
        <f t="shared" si="27"/>
        <v>7737415.7798800003</v>
      </c>
      <c r="O93" s="37">
        <f t="shared" si="22"/>
        <v>29238</v>
      </c>
      <c r="P93" s="38">
        <f t="shared" si="23"/>
        <v>10317398.427060001</v>
      </c>
      <c r="Q93" s="23">
        <f t="shared" si="28"/>
        <v>16072</v>
      </c>
      <c r="R93" s="24">
        <f t="shared" si="28"/>
        <v>6136987.0419200007</v>
      </c>
      <c r="S93" s="23">
        <f t="shared" si="28"/>
        <v>3423</v>
      </c>
      <c r="T93" s="24">
        <f t="shared" si="28"/>
        <v>1312974.7318199999</v>
      </c>
      <c r="U93" s="39">
        <f t="shared" si="29"/>
        <v>19495</v>
      </c>
      <c r="V93" s="40">
        <f t="shared" si="29"/>
        <v>7449961.773740001</v>
      </c>
      <c r="W93" s="23">
        <f t="shared" si="30"/>
        <v>25749.581405792182</v>
      </c>
      <c r="X93" s="24">
        <f t="shared" si="30"/>
        <v>22518452.992560599</v>
      </c>
      <c r="Y93" s="23">
        <f t="shared" si="30"/>
        <v>10068</v>
      </c>
      <c r="Z93" s="24">
        <f t="shared" si="30"/>
        <v>8824872.1919800006</v>
      </c>
      <c r="AA93" s="37">
        <f t="shared" si="31"/>
        <v>35817.581405792182</v>
      </c>
      <c r="AB93" s="38">
        <f t="shared" si="31"/>
        <v>31343325.1845406</v>
      </c>
      <c r="AC93" s="40">
        <f t="shared" si="32"/>
        <v>49110685.385340601</v>
      </c>
    </row>
    <row r="94" spans="1:29">
      <c r="A94" s="41">
        <v>14</v>
      </c>
      <c r="B94" s="42" t="s">
        <v>81</v>
      </c>
      <c r="C94" s="21">
        <f t="shared" si="24"/>
        <v>0</v>
      </c>
      <c r="D94" s="22">
        <f t="shared" si="24"/>
        <v>0</v>
      </c>
      <c r="E94" s="23">
        <f t="shared" si="24"/>
        <v>0</v>
      </c>
      <c r="F94" s="24">
        <f t="shared" si="24"/>
        <v>0</v>
      </c>
      <c r="G94" s="37">
        <f t="shared" si="20"/>
        <v>0</v>
      </c>
      <c r="H94" s="38">
        <f t="shared" si="21"/>
        <v>0</v>
      </c>
      <c r="I94" s="23">
        <f t="shared" si="25"/>
        <v>1593</v>
      </c>
      <c r="J94" s="24">
        <f t="shared" si="25"/>
        <v>598915.27170000004</v>
      </c>
      <c r="K94" s="23">
        <f t="shared" si="25"/>
        <v>0</v>
      </c>
      <c r="L94" s="24">
        <f t="shared" si="25"/>
        <v>0</v>
      </c>
      <c r="M94" s="37">
        <f t="shared" si="26"/>
        <v>1593</v>
      </c>
      <c r="N94" s="38">
        <f t="shared" si="27"/>
        <v>598915.27170000004</v>
      </c>
      <c r="O94" s="37">
        <f t="shared" si="22"/>
        <v>1593</v>
      </c>
      <c r="P94" s="38">
        <f t="shared" si="23"/>
        <v>598915.27170000004</v>
      </c>
      <c r="Q94" s="23">
        <f t="shared" si="28"/>
        <v>0</v>
      </c>
      <c r="R94" s="24">
        <f t="shared" si="28"/>
        <v>0</v>
      </c>
      <c r="S94" s="23">
        <f t="shared" si="28"/>
        <v>0</v>
      </c>
      <c r="T94" s="24">
        <f t="shared" si="28"/>
        <v>0</v>
      </c>
      <c r="U94" s="39">
        <f t="shared" si="29"/>
        <v>0</v>
      </c>
      <c r="V94" s="40">
        <f t="shared" si="29"/>
        <v>0</v>
      </c>
      <c r="W94" s="23">
        <f t="shared" si="30"/>
        <v>678</v>
      </c>
      <c r="X94" s="24">
        <f t="shared" si="30"/>
        <v>596020.29443999997</v>
      </c>
      <c r="Y94" s="23">
        <f t="shared" si="30"/>
        <v>280</v>
      </c>
      <c r="Z94" s="24">
        <f t="shared" si="30"/>
        <v>246144.07440000001</v>
      </c>
      <c r="AA94" s="37">
        <f t="shared" si="31"/>
        <v>958</v>
      </c>
      <c r="AB94" s="38">
        <f t="shared" si="31"/>
        <v>842164.36884000001</v>
      </c>
      <c r="AC94" s="40">
        <f t="shared" si="32"/>
        <v>1441079.6405400001</v>
      </c>
    </row>
    <row r="95" spans="1:29">
      <c r="A95" s="41">
        <v>15</v>
      </c>
      <c r="B95" s="42" t="s">
        <v>82</v>
      </c>
      <c r="C95" s="21">
        <f t="shared" si="24"/>
        <v>0</v>
      </c>
      <c r="D95" s="22">
        <f t="shared" si="24"/>
        <v>0</v>
      </c>
      <c r="E95" s="23">
        <f t="shared" si="24"/>
        <v>0</v>
      </c>
      <c r="F95" s="24">
        <f t="shared" si="24"/>
        <v>0</v>
      </c>
      <c r="G95" s="37">
        <f t="shared" si="20"/>
        <v>0</v>
      </c>
      <c r="H95" s="38">
        <f t="shared" si="21"/>
        <v>0</v>
      </c>
      <c r="I95" s="23">
        <f t="shared" si="25"/>
        <v>0</v>
      </c>
      <c r="J95" s="24">
        <f t="shared" si="25"/>
        <v>0</v>
      </c>
      <c r="K95" s="23">
        <f t="shared" si="25"/>
        <v>0</v>
      </c>
      <c r="L95" s="24">
        <f t="shared" si="25"/>
        <v>0</v>
      </c>
      <c r="M95" s="37">
        <f t="shared" si="26"/>
        <v>0</v>
      </c>
      <c r="N95" s="38">
        <f t="shared" si="27"/>
        <v>0</v>
      </c>
      <c r="O95" s="37">
        <f t="shared" si="22"/>
        <v>0</v>
      </c>
      <c r="P95" s="38">
        <f t="shared" si="23"/>
        <v>0</v>
      </c>
      <c r="Q95" s="23">
        <f t="shared" si="28"/>
        <v>0</v>
      </c>
      <c r="R95" s="24">
        <f t="shared" si="28"/>
        <v>0</v>
      </c>
      <c r="S95" s="23">
        <f t="shared" si="28"/>
        <v>0</v>
      </c>
      <c r="T95" s="24">
        <f t="shared" si="28"/>
        <v>0</v>
      </c>
      <c r="U95" s="39">
        <f t="shared" si="29"/>
        <v>0</v>
      </c>
      <c r="V95" s="40">
        <f t="shared" si="29"/>
        <v>0</v>
      </c>
      <c r="W95" s="23">
        <f t="shared" si="30"/>
        <v>0</v>
      </c>
      <c r="X95" s="24">
        <f t="shared" si="30"/>
        <v>0</v>
      </c>
      <c r="Y95" s="23">
        <f t="shared" si="30"/>
        <v>0</v>
      </c>
      <c r="Z95" s="24">
        <f t="shared" si="30"/>
        <v>0</v>
      </c>
      <c r="AA95" s="37">
        <f t="shared" si="31"/>
        <v>0</v>
      </c>
      <c r="AB95" s="38">
        <f t="shared" si="31"/>
        <v>0</v>
      </c>
      <c r="AC95" s="40">
        <f t="shared" si="32"/>
        <v>0</v>
      </c>
    </row>
    <row r="96" spans="1:29">
      <c r="A96" s="41">
        <v>16</v>
      </c>
      <c r="B96" s="42" t="s">
        <v>83</v>
      </c>
      <c r="C96" s="21">
        <f t="shared" si="24"/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20"/>
        <v>0</v>
      </c>
      <c r="H96" s="38">
        <f t="shared" si="21"/>
        <v>0</v>
      </c>
      <c r="I96" s="23">
        <f t="shared" si="25"/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26"/>
        <v>0</v>
      </c>
      <c r="N96" s="38">
        <f t="shared" si="27"/>
        <v>0</v>
      </c>
      <c r="O96" s="37">
        <f t="shared" si="22"/>
        <v>0</v>
      </c>
      <c r="P96" s="38">
        <f t="shared" si="23"/>
        <v>0</v>
      </c>
      <c r="Q96" s="23">
        <f t="shared" si="28"/>
        <v>0</v>
      </c>
      <c r="R96" s="24">
        <f t="shared" si="28"/>
        <v>0</v>
      </c>
      <c r="S96" s="23">
        <f t="shared" si="28"/>
        <v>0</v>
      </c>
      <c r="T96" s="24">
        <f t="shared" si="28"/>
        <v>0</v>
      </c>
      <c r="U96" s="39">
        <f t="shared" si="29"/>
        <v>0</v>
      </c>
      <c r="V96" s="40">
        <f t="shared" si="29"/>
        <v>0</v>
      </c>
      <c r="W96" s="23">
        <f t="shared" si="30"/>
        <v>0</v>
      </c>
      <c r="X96" s="24">
        <f t="shared" si="30"/>
        <v>0</v>
      </c>
      <c r="Y96" s="23">
        <f t="shared" si="30"/>
        <v>0</v>
      </c>
      <c r="Z96" s="24">
        <f t="shared" si="30"/>
        <v>0</v>
      </c>
      <c r="AA96" s="37">
        <f t="shared" si="31"/>
        <v>0</v>
      </c>
      <c r="AB96" s="38">
        <f t="shared" si="31"/>
        <v>0</v>
      </c>
      <c r="AC96" s="40">
        <f t="shared" si="32"/>
        <v>0</v>
      </c>
    </row>
    <row r="97" spans="1:29">
      <c r="A97" s="41">
        <v>17</v>
      </c>
      <c r="B97" s="42" t="s">
        <v>84</v>
      </c>
      <c r="C97" s="21">
        <f t="shared" si="24"/>
        <v>1110</v>
      </c>
      <c r="D97" s="22">
        <f t="shared" si="24"/>
        <v>332136.53136000002</v>
      </c>
      <c r="E97" s="23">
        <f t="shared" si="24"/>
        <v>10</v>
      </c>
      <c r="F97" s="24">
        <f t="shared" si="24"/>
        <v>3019.9446000000003</v>
      </c>
      <c r="G97" s="37">
        <f t="shared" si="20"/>
        <v>1120</v>
      </c>
      <c r="H97" s="38">
        <f t="shared" si="21"/>
        <v>335156.47596000001</v>
      </c>
      <c r="I97" s="23">
        <f t="shared" si="25"/>
        <v>29564</v>
      </c>
      <c r="J97" s="24">
        <f t="shared" si="25"/>
        <v>11564250.384000001</v>
      </c>
      <c r="K97" s="23">
        <f t="shared" si="25"/>
        <v>204</v>
      </c>
      <c r="L97" s="24">
        <f t="shared" si="25"/>
        <v>76649.543999999994</v>
      </c>
      <c r="M97" s="37">
        <f t="shared" si="26"/>
        <v>29768</v>
      </c>
      <c r="N97" s="38">
        <f t="shared" si="27"/>
        <v>11640899.928000001</v>
      </c>
      <c r="O97" s="37">
        <f t="shared" si="22"/>
        <v>30888</v>
      </c>
      <c r="P97" s="38">
        <f t="shared" si="23"/>
        <v>11976056.403960001</v>
      </c>
      <c r="Q97" s="23">
        <f t="shared" si="28"/>
        <v>2247</v>
      </c>
      <c r="R97" s="24">
        <f t="shared" si="28"/>
        <v>860407.63566000015</v>
      </c>
      <c r="S97" s="23">
        <f t="shared" si="28"/>
        <v>20</v>
      </c>
      <c r="T97" s="24">
        <f t="shared" si="28"/>
        <v>7732.6812</v>
      </c>
      <c r="U97" s="39">
        <f t="shared" si="29"/>
        <v>2267</v>
      </c>
      <c r="V97" s="40">
        <f t="shared" si="29"/>
        <v>868140.31686000014</v>
      </c>
      <c r="W97" s="23">
        <f t="shared" si="30"/>
        <v>20872.791067309623</v>
      </c>
      <c r="X97" s="24">
        <f t="shared" si="30"/>
        <v>18937540.103889398</v>
      </c>
      <c r="Y97" s="23">
        <f t="shared" si="30"/>
        <v>2555</v>
      </c>
      <c r="Z97" s="24">
        <f t="shared" si="30"/>
        <v>2227295.5228999997</v>
      </c>
      <c r="AA97" s="37">
        <f t="shared" si="31"/>
        <v>23427.791067309623</v>
      </c>
      <c r="AB97" s="38">
        <f t="shared" si="31"/>
        <v>21164835.626789398</v>
      </c>
      <c r="AC97" s="40">
        <f t="shared" si="32"/>
        <v>34009032.347609401</v>
      </c>
    </row>
    <row r="98" spans="1:29">
      <c r="A98" s="41">
        <v>18</v>
      </c>
      <c r="B98" s="42" t="s">
        <v>85</v>
      </c>
      <c r="C98" s="21">
        <f t="shared" ref="C98:F104" si="33">C28+C63</f>
        <v>1315</v>
      </c>
      <c r="D98" s="22">
        <f t="shared" si="33"/>
        <v>316622.84362000006</v>
      </c>
      <c r="E98" s="23">
        <f t="shared" si="33"/>
        <v>768</v>
      </c>
      <c r="F98" s="24">
        <f t="shared" si="33"/>
        <v>232571.38735999999</v>
      </c>
      <c r="G98" s="37">
        <f t="shared" si="20"/>
        <v>2083</v>
      </c>
      <c r="H98" s="38">
        <f t="shared" si="21"/>
        <v>549194.23097999999</v>
      </c>
      <c r="I98" s="23">
        <f t="shared" ref="I98:L104" si="34">I28+I63</f>
        <v>15074</v>
      </c>
      <c r="J98" s="24">
        <f t="shared" si="34"/>
        <v>4703317.9293600004</v>
      </c>
      <c r="K98" s="23">
        <f t="shared" si="34"/>
        <v>1345</v>
      </c>
      <c r="L98" s="24">
        <f t="shared" si="34"/>
        <v>509534.01127999998</v>
      </c>
      <c r="M98" s="37">
        <f t="shared" si="26"/>
        <v>16419</v>
      </c>
      <c r="N98" s="38">
        <f t="shared" si="27"/>
        <v>5212851.9406400006</v>
      </c>
      <c r="O98" s="37">
        <f t="shared" si="22"/>
        <v>18502</v>
      </c>
      <c r="P98" s="38">
        <f t="shared" si="23"/>
        <v>5762046.1716200002</v>
      </c>
      <c r="Q98" s="23">
        <f t="shared" ref="Q98:T104" si="35">Q28+Q63</f>
        <v>7337</v>
      </c>
      <c r="R98" s="24">
        <f t="shared" si="35"/>
        <v>2266228.0704399999</v>
      </c>
      <c r="S98" s="23">
        <f t="shared" si="35"/>
        <v>830</v>
      </c>
      <c r="T98" s="24">
        <f t="shared" si="35"/>
        <v>319824.63</v>
      </c>
      <c r="U98" s="39">
        <f t="shared" si="29"/>
        <v>8167</v>
      </c>
      <c r="V98" s="40">
        <f t="shared" si="29"/>
        <v>2586052.7004399998</v>
      </c>
      <c r="W98" s="23">
        <f t="shared" ref="W98:Z104" si="36">W28+W63</f>
        <v>18193.806596862036</v>
      </c>
      <c r="X98" s="24">
        <f t="shared" si="36"/>
        <v>11165706.620731972</v>
      </c>
      <c r="Y98" s="23">
        <f t="shared" si="36"/>
        <v>2106</v>
      </c>
      <c r="Z98" s="24">
        <f t="shared" si="36"/>
        <v>1607462.3382000001</v>
      </c>
      <c r="AA98" s="37">
        <f t="shared" si="31"/>
        <v>20299.806596862036</v>
      </c>
      <c r="AB98" s="38">
        <f t="shared" si="31"/>
        <v>12773168.958931971</v>
      </c>
      <c r="AC98" s="40">
        <f t="shared" si="32"/>
        <v>21121267.830991972</v>
      </c>
    </row>
    <row r="99" spans="1:29">
      <c r="A99" s="41">
        <v>19</v>
      </c>
      <c r="B99" s="42" t="s">
        <v>86</v>
      </c>
      <c r="C99" s="21">
        <f t="shared" si="33"/>
        <v>141596</v>
      </c>
      <c r="D99" s="22">
        <f t="shared" si="33"/>
        <v>55936609.116400003</v>
      </c>
      <c r="E99" s="23">
        <f t="shared" si="33"/>
        <v>1512</v>
      </c>
      <c r="F99" s="24">
        <f t="shared" si="33"/>
        <v>474729.95591999998</v>
      </c>
      <c r="G99" s="37">
        <f t="shared" si="20"/>
        <v>143108</v>
      </c>
      <c r="H99" s="38">
        <f t="shared" si="21"/>
        <v>56411339.072320007</v>
      </c>
      <c r="I99" s="23">
        <f t="shared" si="34"/>
        <v>50166</v>
      </c>
      <c r="J99" s="24">
        <f t="shared" si="34"/>
        <v>24670218.378859997</v>
      </c>
      <c r="K99" s="23">
        <f t="shared" si="34"/>
        <v>5215</v>
      </c>
      <c r="L99" s="24">
        <f t="shared" si="34"/>
        <v>2056414.9023000002</v>
      </c>
      <c r="M99" s="37">
        <f t="shared" si="26"/>
        <v>55381</v>
      </c>
      <c r="N99" s="38">
        <f t="shared" si="27"/>
        <v>26726633.281159997</v>
      </c>
      <c r="O99" s="37">
        <f t="shared" si="22"/>
        <v>198489</v>
      </c>
      <c r="P99" s="38">
        <f t="shared" si="23"/>
        <v>83137972.353480011</v>
      </c>
      <c r="Q99" s="23">
        <f t="shared" si="35"/>
        <v>8889</v>
      </c>
      <c r="R99" s="24">
        <f t="shared" si="35"/>
        <v>4454703.0914400006</v>
      </c>
      <c r="S99" s="23">
        <f t="shared" si="35"/>
        <v>952</v>
      </c>
      <c r="T99" s="24">
        <f t="shared" si="35"/>
        <v>382522.36820000008</v>
      </c>
      <c r="U99" s="39">
        <f t="shared" si="29"/>
        <v>9841</v>
      </c>
      <c r="V99" s="40">
        <f t="shared" si="29"/>
        <v>4837225.4596400009</v>
      </c>
      <c r="W99" s="23">
        <f t="shared" si="36"/>
        <v>45161.229179401846</v>
      </c>
      <c r="X99" s="24">
        <f t="shared" si="36"/>
        <v>64535230.679594547</v>
      </c>
      <c r="Y99" s="23">
        <f t="shared" si="36"/>
        <v>2883</v>
      </c>
      <c r="Z99" s="24">
        <f t="shared" si="36"/>
        <v>3296695.3747199997</v>
      </c>
      <c r="AA99" s="37">
        <f t="shared" si="31"/>
        <v>48044.229179401846</v>
      </c>
      <c r="AB99" s="38">
        <f t="shared" si="31"/>
        <v>67831926.054314554</v>
      </c>
      <c r="AC99" s="40">
        <f t="shared" si="32"/>
        <v>155807123.86743456</v>
      </c>
    </row>
    <row r="100" spans="1:29">
      <c r="A100" s="41">
        <v>20</v>
      </c>
      <c r="B100" s="42" t="s">
        <v>87</v>
      </c>
      <c r="C100" s="23">
        <f t="shared" si="33"/>
        <v>19003</v>
      </c>
      <c r="D100" s="22">
        <f t="shared" si="33"/>
        <v>4827637.0038599996</v>
      </c>
      <c r="E100" s="23">
        <f t="shared" si="33"/>
        <v>10085.780000000001</v>
      </c>
      <c r="F100" s="24">
        <f t="shared" si="33"/>
        <v>2409398.1090176003</v>
      </c>
      <c r="G100" s="37">
        <f t="shared" si="20"/>
        <v>29088.78</v>
      </c>
      <c r="H100" s="38">
        <f t="shared" si="21"/>
        <v>7237035.1128775999</v>
      </c>
      <c r="I100" s="23">
        <f t="shared" si="34"/>
        <v>40614</v>
      </c>
      <c r="J100" s="24">
        <f t="shared" si="34"/>
        <v>11826603.812680002</v>
      </c>
      <c r="K100" s="23">
        <f t="shared" si="34"/>
        <v>8099.2199999999993</v>
      </c>
      <c r="L100" s="24">
        <f t="shared" si="34"/>
        <v>2421089.2901280001</v>
      </c>
      <c r="M100" s="37">
        <f t="shared" si="26"/>
        <v>48713.22</v>
      </c>
      <c r="N100" s="38">
        <f t="shared" si="27"/>
        <v>14247693.102808002</v>
      </c>
      <c r="O100" s="37">
        <f t="shared" si="22"/>
        <v>77802</v>
      </c>
      <c r="P100" s="38">
        <f t="shared" si="23"/>
        <v>21484728.215685602</v>
      </c>
      <c r="Q100" s="23">
        <f t="shared" si="35"/>
        <v>9191</v>
      </c>
      <c r="R100" s="24">
        <f t="shared" si="35"/>
        <v>2819785.1917000003</v>
      </c>
      <c r="S100" s="23">
        <f t="shared" si="35"/>
        <v>1113</v>
      </c>
      <c r="T100" s="24">
        <f t="shared" si="35"/>
        <v>344464.94660000002</v>
      </c>
      <c r="U100" s="39">
        <f t="shared" si="29"/>
        <v>10304</v>
      </c>
      <c r="V100" s="40">
        <f t="shared" si="29"/>
        <v>3164250.1383000002</v>
      </c>
      <c r="W100" s="23">
        <f t="shared" si="36"/>
        <v>55149.48534809889</v>
      </c>
      <c r="X100" s="24">
        <f t="shared" si="36"/>
        <v>51207635.83311978</v>
      </c>
      <c r="Y100" s="23">
        <f t="shared" si="36"/>
        <v>17362</v>
      </c>
      <c r="Z100" s="24">
        <f t="shared" si="36"/>
        <v>16325163.992280003</v>
      </c>
      <c r="AA100" s="37">
        <f t="shared" si="31"/>
        <v>72511.485348098882</v>
      </c>
      <c r="AB100" s="38">
        <f t="shared" si="31"/>
        <v>67532799.825399786</v>
      </c>
      <c r="AC100" s="40">
        <f t="shared" si="32"/>
        <v>92181778.179385394</v>
      </c>
    </row>
    <row r="101" spans="1:29">
      <c r="A101" s="41">
        <v>21</v>
      </c>
      <c r="B101" s="42" t="s">
        <v>88</v>
      </c>
      <c r="C101" s="23">
        <f t="shared" si="33"/>
        <v>16508</v>
      </c>
      <c r="D101" s="22">
        <f t="shared" si="33"/>
        <v>3044592.2352</v>
      </c>
      <c r="E101" s="23">
        <f t="shared" si="33"/>
        <v>12763.62</v>
      </c>
      <c r="F101" s="24">
        <f t="shared" si="33"/>
        <v>3268817.4593807999</v>
      </c>
      <c r="G101" s="37">
        <f t="shared" si="20"/>
        <v>29271.620000000003</v>
      </c>
      <c r="H101" s="38">
        <f t="shared" si="21"/>
        <v>6313409.6945807999</v>
      </c>
      <c r="I101" s="23">
        <f t="shared" si="34"/>
        <v>40724</v>
      </c>
      <c r="J101" s="24">
        <f t="shared" si="34"/>
        <v>9502346.6569800004</v>
      </c>
      <c r="K101" s="23">
        <f t="shared" si="34"/>
        <v>9970.3799999999992</v>
      </c>
      <c r="L101" s="24">
        <f t="shared" si="34"/>
        <v>3211539.0046740007</v>
      </c>
      <c r="M101" s="37">
        <f t="shared" si="26"/>
        <v>50694.38</v>
      </c>
      <c r="N101" s="38">
        <f t="shared" si="27"/>
        <v>12713885.661654001</v>
      </c>
      <c r="O101" s="37">
        <f t="shared" si="22"/>
        <v>79966</v>
      </c>
      <c r="P101" s="38">
        <f t="shared" si="23"/>
        <v>19027295.3562348</v>
      </c>
      <c r="Q101" s="23">
        <f t="shared" si="35"/>
        <v>10803</v>
      </c>
      <c r="R101" s="24">
        <f t="shared" si="35"/>
        <v>2580096.49602</v>
      </c>
      <c r="S101" s="23">
        <f t="shared" si="35"/>
        <v>1311</v>
      </c>
      <c r="T101" s="24">
        <f t="shared" si="35"/>
        <v>430645.91344000003</v>
      </c>
      <c r="U101" s="39">
        <f t="shared" si="29"/>
        <v>12114</v>
      </c>
      <c r="V101" s="40">
        <f t="shared" si="29"/>
        <v>3010742.4094599998</v>
      </c>
      <c r="W101" s="23">
        <f t="shared" si="36"/>
        <v>48287.88380016468</v>
      </c>
      <c r="X101" s="24">
        <f t="shared" si="36"/>
        <v>32777081.955119573</v>
      </c>
      <c r="Y101" s="23">
        <f t="shared" si="36"/>
        <v>16553</v>
      </c>
      <c r="Z101" s="24">
        <f t="shared" si="36"/>
        <v>15562897.261340003</v>
      </c>
      <c r="AA101" s="37">
        <f t="shared" si="31"/>
        <v>64840.88380016468</v>
      </c>
      <c r="AB101" s="38">
        <f t="shared" si="31"/>
        <v>48339979.216459572</v>
      </c>
      <c r="AC101" s="40">
        <f t="shared" si="32"/>
        <v>70378016.982154369</v>
      </c>
    </row>
    <row r="102" spans="1:29">
      <c r="A102" s="41">
        <v>22</v>
      </c>
      <c r="B102" s="42" t="s">
        <v>89</v>
      </c>
      <c r="C102" s="23">
        <f t="shared" si="33"/>
        <v>5630</v>
      </c>
      <c r="D102" s="22">
        <f t="shared" si="33"/>
        <v>1252298.8629600001</v>
      </c>
      <c r="E102" s="23">
        <f t="shared" si="33"/>
        <v>12836</v>
      </c>
      <c r="F102" s="24">
        <f t="shared" si="33"/>
        <v>3937704.03094</v>
      </c>
      <c r="G102" s="37">
        <f t="shared" si="20"/>
        <v>18466</v>
      </c>
      <c r="H102" s="38">
        <f t="shared" si="21"/>
        <v>5190002.8938999996</v>
      </c>
      <c r="I102" s="23">
        <f t="shared" si="34"/>
        <v>41279</v>
      </c>
      <c r="J102" s="24">
        <f t="shared" si="34"/>
        <v>11918716.198899999</v>
      </c>
      <c r="K102" s="23">
        <f t="shared" si="34"/>
        <v>8688</v>
      </c>
      <c r="L102" s="24">
        <f t="shared" si="34"/>
        <v>3323248.1153799999</v>
      </c>
      <c r="M102" s="37">
        <f t="shared" si="26"/>
        <v>49967</v>
      </c>
      <c r="N102" s="38">
        <f t="shared" si="27"/>
        <v>15241964.31428</v>
      </c>
      <c r="O102" s="37">
        <f t="shared" si="22"/>
        <v>68433</v>
      </c>
      <c r="P102" s="38">
        <f t="shared" si="23"/>
        <v>20431967.208179999</v>
      </c>
      <c r="Q102" s="23">
        <f t="shared" si="35"/>
        <v>360</v>
      </c>
      <c r="R102" s="24">
        <f t="shared" si="35"/>
        <v>91852.6014</v>
      </c>
      <c r="S102" s="23">
        <f t="shared" si="35"/>
        <v>64</v>
      </c>
      <c r="T102" s="24">
        <f t="shared" si="35"/>
        <v>21202.421760000001</v>
      </c>
      <c r="U102" s="39">
        <f t="shared" si="29"/>
        <v>424</v>
      </c>
      <c r="V102" s="40">
        <f t="shared" si="29"/>
        <v>113055.02316</v>
      </c>
      <c r="W102" s="23">
        <f t="shared" si="36"/>
        <v>27331</v>
      </c>
      <c r="X102" s="24">
        <f t="shared" si="36"/>
        <v>24958800.857300002</v>
      </c>
      <c r="Y102" s="23">
        <f t="shared" si="36"/>
        <v>9326</v>
      </c>
      <c r="Z102" s="24">
        <f t="shared" si="36"/>
        <v>11433359.0722</v>
      </c>
      <c r="AA102" s="37">
        <f t="shared" si="31"/>
        <v>36657</v>
      </c>
      <c r="AB102" s="38">
        <f t="shared" si="31"/>
        <v>36392159.929499999</v>
      </c>
      <c r="AC102" s="40">
        <f t="shared" si="32"/>
        <v>56937182.160839997</v>
      </c>
    </row>
    <row r="103" spans="1:29">
      <c r="A103" s="41">
        <v>23</v>
      </c>
      <c r="B103" s="42" t="s">
        <v>90</v>
      </c>
      <c r="C103" s="23">
        <f t="shared" si="33"/>
        <v>12861</v>
      </c>
      <c r="D103" s="22">
        <f t="shared" si="33"/>
        <v>9166883.3367999997</v>
      </c>
      <c r="E103" s="23">
        <f t="shared" si="33"/>
        <v>7489</v>
      </c>
      <c r="F103" s="24">
        <f t="shared" si="33"/>
        <v>5333225.8945400007</v>
      </c>
      <c r="G103" s="37">
        <f t="shared" si="20"/>
        <v>20350</v>
      </c>
      <c r="H103" s="38">
        <f t="shared" si="21"/>
        <v>14500109.23134</v>
      </c>
      <c r="I103" s="23">
        <f t="shared" si="34"/>
        <v>937</v>
      </c>
      <c r="J103" s="24">
        <f t="shared" si="34"/>
        <v>262651.68810000003</v>
      </c>
      <c r="K103" s="23">
        <f t="shared" si="34"/>
        <v>7</v>
      </c>
      <c r="L103" s="24">
        <f t="shared" si="34"/>
        <v>2576.5689600000001</v>
      </c>
      <c r="M103" s="37">
        <f t="shared" si="26"/>
        <v>944</v>
      </c>
      <c r="N103" s="38">
        <f t="shared" si="27"/>
        <v>265228.25706000003</v>
      </c>
      <c r="O103" s="37">
        <f t="shared" si="22"/>
        <v>21294</v>
      </c>
      <c r="P103" s="38">
        <f t="shared" si="23"/>
        <v>14765337.488400001</v>
      </c>
      <c r="Q103" s="23">
        <f t="shared" si="35"/>
        <v>0</v>
      </c>
      <c r="R103" s="24">
        <f t="shared" si="35"/>
        <v>0</v>
      </c>
      <c r="S103" s="23">
        <f t="shared" si="35"/>
        <v>0</v>
      </c>
      <c r="T103" s="24">
        <f t="shared" si="35"/>
        <v>0</v>
      </c>
      <c r="U103" s="39">
        <f t="shared" si="29"/>
        <v>0</v>
      </c>
      <c r="V103" s="40">
        <f t="shared" si="29"/>
        <v>0</v>
      </c>
      <c r="W103" s="23">
        <f t="shared" si="36"/>
        <v>1254</v>
      </c>
      <c r="X103" s="24">
        <f t="shared" si="36"/>
        <v>1137185.2602000001</v>
      </c>
      <c r="Y103" s="23">
        <f t="shared" si="36"/>
        <v>318</v>
      </c>
      <c r="Z103" s="24">
        <f t="shared" si="36"/>
        <v>376654.94099999999</v>
      </c>
      <c r="AA103" s="37">
        <f t="shared" si="31"/>
        <v>1572</v>
      </c>
      <c r="AB103" s="38">
        <f t="shared" si="31"/>
        <v>1513840.2012</v>
      </c>
      <c r="AC103" s="40">
        <f t="shared" si="32"/>
        <v>16279177.689600002</v>
      </c>
    </row>
    <row r="104" spans="1:29">
      <c r="A104" s="41">
        <v>24</v>
      </c>
      <c r="B104" s="42" t="s">
        <v>91</v>
      </c>
      <c r="C104" s="23">
        <f t="shared" si="33"/>
        <v>33549</v>
      </c>
      <c r="D104" s="22">
        <f t="shared" si="33"/>
        <v>7063416.1117800009</v>
      </c>
      <c r="E104" s="23">
        <f t="shared" si="33"/>
        <v>13923.16</v>
      </c>
      <c r="F104" s="24">
        <f t="shared" si="33"/>
        <v>2941330.5913152001</v>
      </c>
      <c r="G104" s="37">
        <f t="shared" si="20"/>
        <v>47472.160000000003</v>
      </c>
      <c r="H104" s="38">
        <f t="shared" si="21"/>
        <v>10004746.703095201</v>
      </c>
      <c r="I104" s="23">
        <f t="shared" si="34"/>
        <v>25153</v>
      </c>
      <c r="J104" s="24">
        <f t="shared" si="34"/>
        <v>5325384.6261</v>
      </c>
      <c r="K104" s="23">
        <f t="shared" si="34"/>
        <v>3313.84</v>
      </c>
      <c r="L104" s="24">
        <f t="shared" si="34"/>
        <v>701625.86064480001</v>
      </c>
      <c r="M104" s="37">
        <f t="shared" si="26"/>
        <v>28466.84</v>
      </c>
      <c r="N104" s="38">
        <f t="shared" si="27"/>
        <v>6027010.4867447997</v>
      </c>
      <c r="O104" s="37">
        <f t="shared" si="22"/>
        <v>75939</v>
      </c>
      <c r="P104" s="38">
        <f t="shared" si="23"/>
        <v>16031757.18984</v>
      </c>
      <c r="Q104" s="23">
        <f t="shared" si="35"/>
        <v>9363</v>
      </c>
      <c r="R104" s="24">
        <f t="shared" si="35"/>
        <v>2523080.3787000002</v>
      </c>
      <c r="S104" s="23">
        <f t="shared" si="35"/>
        <v>3401</v>
      </c>
      <c r="T104" s="24">
        <f t="shared" si="35"/>
        <v>918294.16770000022</v>
      </c>
      <c r="U104" s="39">
        <f t="shared" si="29"/>
        <v>12764</v>
      </c>
      <c r="V104" s="40">
        <f t="shared" si="29"/>
        <v>3441374.5464000003</v>
      </c>
      <c r="W104" s="23">
        <f t="shared" si="36"/>
        <v>900</v>
      </c>
      <c r="X104" s="24">
        <f t="shared" si="36"/>
        <v>508022.11800000002</v>
      </c>
      <c r="Y104" s="23">
        <f t="shared" si="36"/>
        <v>96</v>
      </c>
      <c r="Z104" s="24">
        <f t="shared" si="36"/>
        <v>55077.356160000003</v>
      </c>
      <c r="AA104" s="37">
        <f t="shared" si="31"/>
        <v>996</v>
      </c>
      <c r="AB104" s="38">
        <f t="shared" si="31"/>
        <v>563099.47415999998</v>
      </c>
      <c r="AC104" s="40">
        <f t="shared" si="32"/>
        <v>20036231.2104</v>
      </c>
    </row>
    <row r="105" spans="1:29" s="10" customFormat="1">
      <c r="A105" s="43"/>
      <c r="B105" s="44" t="s">
        <v>107</v>
      </c>
      <c r="C105" s="37">
        <f t="shared" ref="C105:AC105" si="37">SUM(C81:C104)</f>
        <v>502563</v>
      </c>
      <c r="D105" s="38">
        <f t="shared" si="37"/>
        <v>163067220.12843999</v>
      </c>
      <c r="E105" s="37">
        <f t="shared" si="37"/>
        <v>251710.9</v>
      </c>
      <c r="F105" s="38">
        <f t="shared" si="37"/>
        <v>97332576.342733175</v>
      </c>
      <c r="G105" s="37">
        <f t="shared" si="37"/>
        <v>754273.9</v>
      </c>
      <c r="H105" s="38">
        <f t="shared" si="37"/>
        <v>260399796.47117323</v>
      </c>
      <c r="I105" s="37">
        <f t="shared" si="37"/>
        <v>652969</v>
      </c>
      <c r="J105" s="38">
        <f t="shared" si="37"/>
        <v>236739131.78956005</v>
      </c>
      <c r="K105" s="37">
        <f t="shared" si="37"/>
        <v>120367.1</v>
      </c>
      <c r="L105" s="38">
        <f t="shared" si="37"/>
        <v>55182168.612483211</v>
      </c>
      <c r="M105" s="37">
        <f t="shared" si="37"/>
        <v>773336.1</v>
      </c>
      <c r="N105" s="38">
        <f t="shared" si="37"/>
        <v>291921300.40204322</v>
      </c>
      <c r="O105" s="37">
        <f t="shared" si="37"/>
        <v>1527610</v>
      </c>
      <c r="P105" s="38">
        <f t="shared" si="37"/>
        <v>552321096.87321651</v>
      </c>
      <c r="Q105" s="39">
        <f t="shared" si="37"/>
        <v>292508</v>
      </c>
      <c r="R105" s="40">
        <f t="shared" si="37"/>
        <v>107078973.18530001</v>
      </c>
      <c r="S105" s="39">
        <f t="shared" si="37"/>
        <v>80297.8</v>
      </c>
      <c r="T105" s="40">
        <f t="shared" si="37"/>
        <v>41014620.855048001</v>
      </c>
      <c r="U105" s="39">
        <f t="shared" si="37"/>
        <v>372805.8</v>
      </c>
      <c r="V105" s="40">
        <f t="shared" si="37"/>
        <v>148093594.04034805</v>
      </c>
      <c r="W105" s="37">
        <f t="shared" si="37"/>
        <v>920643.2631003214</v>
      </c>
      <c r="X105" s="38">
        <f t="shared" si="37"/>
        <v>773458807.57896006</v>
      </c>
      <c r="Y105" s="37">
        <f t="shared" si="37"/>
        <v>283741</v>
      </c>
      <c r="Z105" s="38">
        <f t="shared" si="37"/>
        <v>311868421.70816004</v>
      </c>
      <c r="AA105" s="37">
        <f t="shared" si="37"/>
        <v>1204384.2631003214</v>
      </c>
      <c r="AB105" s="38">
        <f t="shared" si="37"/>
        <v>1085327229.2871201</v>
      </c>
      <c r="AC105" s="40">
        <f t="shared" si="37"/>
        <v>1785741920.2006845</v>
      </c>
    </row>
  </sheetData>
  <mergeCells count="90">
    <mergeCell ref="AC7:AC9"/>
    <mergeCell ref="AA9:AB9"/>
    <mergeCell ref="W9:W10"/>
    <mergeCell ref="X9:X10"/>
    <mergeCell ref="Y9:Y10"/>
    <mergeCell ref="W7:AB8"/>
    <mergeCell ref="Z9:Z10"/>
    <mergeCell ref="S44:S45"/>
    <mergeCell ref="Q44:Q45"/>
    <mergeCell ref="W42:AB43"/>
    <mergeCell ref="Q7:V8"/>
    <mergeCell ref="B1:F1"/>
    <mergeCell ref="Q9:Q10"/>
    <mergeCell ref="R9:R10"/>
    <mergeCell ref="U9:V9"/>
    <mergeCell ref="T9:T10"/>
    <mergeCell ref="S9:S10"/>
    <mergeCell ref="AC42:AC44"/>
    <mergeCell ref="C43:H43"/>
    <mergeCell ref="I43:N43"/>
    <mergeCell ref="O43:P44"/>
    <mergeCell ref="C44:C45"/>
    <mergeCell ref="J44:J45"/>
    <mergeCell ref="AA44:AB44"/>
    <mergeCell ref="L44:L45"/>
    <mergeCell ref="X44:X45"/>
    <mergeCell ref="Y44:Y45"/>
    <mergeCell ref="Z44:Z45"/>
    <mergeCell ref="W44:W45"/>
    <mergeCell ref="Q42:V43"/>
    <mergeCell ref="T44:T45"/>
    <mergeCell ref="U44:V44"/>
    <mergeCell ref="R44:R45"/>
    <mergeCell ref="A42:A45"/>
    <mergeCell ref="B42:B45"/>
    <mergeCell ref="C42:P42"/>
    <mergeCell ref="A39:E39"/>
    <mergeCell ref="D44:D45"/>
    <mergeCell ref="E44:E45"/>
    <mergeCell ref="F44:F45"/>
    <mergeCell ref="K44:K45"/>
    <mergeCell ref="G44:H44"/>
    <mergeCell ref="I44:I45"/>
    <mergeCell ref="M44:N44"/>
    <mergeCell ref="A74:E74"/>
    <mergeCell ref="A77:A80"/>
    <mergeCell ref="B77:B80"/>
    <mergeCell ref="C77:P77"/>
    <mergeCell ref="C78:H78"/>
    <mergeCell ref="I78:N78"/>
    <mergeCell ref="O78:P79"/>
    <mergeCell ref="C79:C80"/>
    <mergeCell ref="D79:D80"/>
    <mergeCell ref="E79:E80"/>
    <mergeCell ref="F79:F80"/>
    <mergeCell ref="G79:H79"/>
    <mergeCell ref="I79:I80"/>
    <mergeCell ref="J79:J80"/>
    <mergeCell ref="L79:L80"/>
    <mergeCell ref="A7:A10"/>
    <mergeCell ref="B7:B10"/>
    <mergeCell ref="K9:K10"/>
    <mergeCell ref="L9:L10"/>
    <mergeCell ref="F9:F10"/>
    <mergeCell ref="G9:H9"/>
    <mergeCell ref="C7:P7"/>
    <mergeCell ref="C9:C10"/>
    <mergeCell ref="C8:H8"/>
    <mergeCell ref="I8:N8"/>
    <mergeCell ref="O8:P9"/>
    <mergeCell ref="D9:D10"/>
    <mergeCell ref="E9:E10"/>
    <mergeCell ref="M9:N9"/>
    <mergeCell ref="I9:I10"/>
    <mergeCell ref="J9:J10"/>
    <mergeCell ref="AA79:AB79"/>
    <mergeCell ref="T79:T80"/>
    <mergeCell ref="K79:K80"/>
    <mergeCell ref="AC77:AC79"/>
    <mergeCell ref="U79:V79"/>
    <mergeCell ref="W79:W80"/>
    <mergeCell ref="X79:X80"/>
    <mergeCell ref="W77:AB78"/>
    <mergeCell ref="Q77:V78"/>
    <mergeCell ref="S79:S80"/>
    <mergeCell ref="Z79:Z80"/>
    <mergeCell ref="Q79:Q80"/>
    <mergeCell ref="R79:R80"/>
    <mergeCell ref="M79:N79"/>
    <mergeCell ref="Y79:Y80"/>
  </mergeCells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3:AC96"/>
  <sheetViews>
    <sheetView zoomScale="55" zoomScaleNormal="55" workbookViewId="0">
      <selection activeCell="H26" sqref="H26"/>
    </sheetView>
  </sheetViews>
  <sheetFormatPr defaultRowHeight="15.75"/>
  <cols>
    <col min="1" max="1" width="10" style="65" customWidth="1"/>
    <col min="2" max="2" width="47.28515625" style="66" bestFit="1" customWidth="1"/>
    <col min="3" max="3" width="18" style="67" bestFit="1" customWidth="1"/>
    <col min="4" max="4" width="17.5703125" style="68" bestFit="1" customWidth="1"/>
    <col min="5" max="5" width="16.7109375" style="67" bestFit="1" customWidth="1"/>
    <col min="6" max="6" width="16.28515625" style="68" bestFit="1" customWidth="1"/>
    <col min="7" max="7" width="12.42578125" style="67" bestFit="1" customWidth="1"/>
    <col min="8" max="8" width="15" style="68" bestFit="1" customWidth="1"/>
    <col min="9" max="9" width="18" style="67" bestFit="1" customWidth="1"/>
    <col min="10" max="10" width="17.5703125" style="68" bestFit="1" customWidth="1"/>
    <col min="11" max="11" width="16.7109375" style="67" bestFit="1" customWidth="1"/>
    <col min="12" max="12" width="16.28515625" style="68" bestFit="1" customWidth="1"/>
    <col min="13" max="13" width="12.42578125" style="67" bestFit="1" customWidth="1"/>
    <col min="14" max="14" width="15" style="68" bestFit="1" customWidth="1"/>
    <col min="15" max="15" width="12.42578125" style="67" bestFit="1" customWidth="1"/>
    <col min="16" max="16" width="15" style="68" bestFit="1" customWidth="1"/>
    <col min="17" max="17" width="18" style="67" bestFit="1" customWidth="1"/>
    <col min="18" max="18" width="17.5703125" style="68" bestFit="1" customWidth="1"/>
    <col min="19" max="19" width="16.7109375" style="67" bestFit="1" customWidth="1"/>
    <col min="20" max="20" width="16.28515625" style="68" bestFit="1" customWidth="1"/>
    <col min="21" max="21" width="12.42578125" style="67" bestFit="1" customWidth="1"/>
    <col min="22" max="22" width="15" style="68" bestFit="1" customWidth="1"/>
    <col min="23" max="23" width="18" style="67" bestFit="1" customWidth="1"/>
    <col min="24" max="24" width="17.5703125" style="68" bestFit="1" customWidth="1"/>
    <col min="25" max="25" width="16.7109375" style="67" bestFit="1" customWidth="1"/>
    <col min="26" max="26" width="16.28515625" style="68" bestFit="1" customWidth="1"/>
    <col min="27" max="27" width="12.42578125" style="67" bestFit="1" customWidth="1"/>
    <col min="28" max="28" width="16.7109375" style="68" bestFit="1" customWidth="1"/>
    <col min="29" max="29" width="16.7109375" style="30" bestFit="1" customWidth="1"/>
    <col min="30" max="16384" width="9.140625" style="69"/>
  </cols>
  <sheetData>
    <row r="3" spans="1:29">
      <c r="B3" s="66" t="s">
        <v>118</v>
      </c>
    </row>
    <row r="4" spans="1:29" s="70" customFormat="1" ht="15" customHeight="1">
      <c r="A4" s="140" t="s">
        <v>94</v>
      </c>
      <c r="B4" s="141" t="s">
        <v>92</v>
      </c>
      <c r="C4" s="142" t="s">
        <v>99</v>
      </c>
      <c r="D4" s="143"/>
      <c r="E4" s="143"/>
      <c r="F4" s="143"/>
      <c r="G4" s="144"/>
      <c r="H4" s="143"/>
      <c r="I4" s="144"/>
      <c r="J4" s="143"/>
      <c r="K4" s="144"/>
      <c r="L4" s="143"/>
      <c r="M4" s="144"/>
      <c r="N4" s="143"/>
      <c r="O4" s="144"/>
      <c r="P4" s="145"/>
      <c r="Q4" s="153" t="s">
        <v>96</v>
      </c>
      <c r="R4" s="140"/>
      <c r="S4" s="153"/>
      <c r="T4" s="140"/>
      <c r="U4" s="153"/>
      <c r="V4" s="140"/>
      <c r="W4" s="164" t="s">
        <v>97</v>
      </c>
      <c r="X4" s="165"/>
      <c r="Y4" s="164"/>
      <c r="Z4" s="165"/>
      <c r="AA4" s="164"/>
      <c r="AB4" s="165"/>
      <c r="AC4" s="161" t="s">
        <v>106</v>
      </c>
    </row>
    <row r="5" spans="1:29" s="70" customFormat="1" ht="15" customHeight="1">
      <c r="A5" s="140"/>
      <c r="B5" s="141"/>
      <c r="C5" s="142" t="s">
        <v>95</v>
      </c>
      <c r="D5" s="143"/>
      <c r="E5" s="143"/>
      <c r="F5" s="143"/>
      <c r="G5" s="144"/>
      <c r="H5" s="145"/>
      <c r="I5" s="149" t="s">
        <v>110</v>
      </c>
      <c r="J5" s="150"/>
      <c r="K5" s="151"/>
      <c r="L5" s="150"/>
      <c r="M5" s="151"/>
      <c r="N5" s="152"/>
      <c r="O5" s="154" t="s">
        <v>100</v>
      </c>
      <c r="P5" s="155"/>
      <c r="Q5" s="153"/>
      <c r="R5" s="140"/>
      <c r="S5" s="153"/>
      <c r="T5" s="140"/>
      <c r="U5" s="153"/>
      <c r="V5" s="140"/>
      <c r="W5" s="164"/>
      <c r="X5" s="165"/>
      <c r="Y5" s="164"/>
      <c r="Z5" s="165"/>
      <c r="AA5" s="164"/>
      <c r="AB5" s="165"/>
      <c r="AC5" s="162"/>
    </row>
    <row r="6" spans="1:29" s="70" customFormat="1">
      <c r="A6" s="140"/>
      <c r="B6" s="141"/>
      <c r="C6" s="158" t="s">
        <v>101</v>
      </c>
      <c r="D6" s="146" t="s">
        <v>102</v>
      </c>
      <c r="E6" s="158" t="s">
        <v>103</v>
      </c>
      <c r="F6" s="146" t="s">
        <v>104</v>
      </c>
      <c r="G6" s="147" t="s">
        <v>100</v>
      </c>
      <c r="H6" s="148"/>
      <c r="I6" s="158" t="s">
        <v>101</v>
      </c>
      <c r="J6" s="146" t="s">
        <v>102</v>
      </c>
      <c r="K6" s="158" t="s">
        <v>103</v>
      </c>
      <c r="L6" s="146" t="s">
        <v>104</v>
      </c>
      <c r="M6" s="147" t="s">
        <v>100</v>
      </c>
      <c r="N6" s="148"/>
      <c r="O6" s="156"/>
      <c r="P6" s="157"/>
      <c r="Q6" s="159" t="s">
        <v>101</v>
      </c>
      <c r="R6" s="160" t="s">
        <v>102</v>
      </c>
      <c r="S6" s="159" t="s">
        <v>103</v>
      </c>
      <c r="T6" s="160" t="s">
        <v>104</v>
      </c>
      <c r="U6" s="153" t="s">
        <v>100</v>
      </c>
      <c r="V6" s="140"/>
      <c r="W6" s="158" t="s">
        <v>101</v>
      </c>
      <c r="X6" s="146" t="s">
        <v>102</v>
      </c>
      <c r="Y6" s="158" t="s">
        <v>103</v>
      </c>
      <c r="Z6" s="146" t="s">
        <v>104</v>
      </c>
      <c r="AA6" s="164" t="s">
        <v>100</v>
      </c>
      <c r="AB6" s="165"/>
      <c r="AC6" s="163"/>
    </row>
    <row r="7" spans="1:29" s="75" customFormat="1">
      <c r="A7" s="140"/>
      <c r="B7" s="141"/>
      <c r="C7" s="158"/>
      <c r="D7" s="146"/>
      <c r="E7" s="158"/>
      <c r="F7" s="146"/>
      <c r="G7" s="71" t="s">
        <v>105</v>
      </c>
      <c r="H7" s="72" t="s">
        <v>98</v>
      </c>
      <c r="I7" s="158"/>
      <c r="J7" s="146"/>
      <c r="K7" s="158"/>
      <c r="L7" s="146"/>
      <c r="M7" s="71" t="s">
        <v>105</v>
      </c>
      <c r="N7" s="72" t="s">
        <v>98</v>
      </c>
      <c r="O7" s="71" t="s">
        <v>105</v>
      </c>
      <c r="P7" s="72" t="s">
        <v>98</v>
      </c>
      <c r="Q7" s="159"/>
      <c r="R7" s="160"/>
      <c r="S7" s="159"/>
      <c r="T7" s="160"/>
      <c r="U7" s="73" t="s">
        <v>105</v>
      </c>
      <c r="V7" s="74" t="s">
        <v>98</v>
      </c>
      <c r="W7" s="158"/>
      <c r="X7" s="146"/>
      <c r="Y7" s="158"/>
      <c r="Z7" s="146"/>
      <c r="AA7" s="71" t="s">
        <v>105</v>
      </c>
      <c r="AB7" s="72" t="s">
        <v>98</v>
      </c>
      <c r="AC7" s="74" t="s">
        <v>98</v>
      </c>
    </row>
    <row r="8" spans="1:29">
      <c r="A8" s="76">
        <v>150007</v>
      </c>
      <c r="B8" s="77" t="s">
        <v>4</v>
      </c>
      <c r="C8" s="78">
        <f>'150007'!C$33</f>
        <v>27493</v>
      </c>
      <c r="D8" s="79">
        <f>'150007'!D$33</f>
        <v>8160127.5665000007</v>
      </c>
      <c r="E8" s="78">
        <f>'150007'!E$33</f>
        <v>9618</v>
      </c>
      <c r="F8" s="79">
        <f>'150007'!F$33</f>
        <v>3855097.9740000004</v>
      </c>
      <c r="G8" s="78">
        <f>'150007'!G$33</f>
        <v>37111</v>
      </c>
      <c r="H8" s="79">
        <f>'150007'!H$33</f>
        <v>12015225.5405</v>
      </c>
      <c r="I8" s="78">
        <f>'150007'!I$33</f>
        <v>22871</v>
      </c>
      <c r="J8" s="79">
        <f>'150007'!J$33</f>
        <v>8081531.5035000006</v>
      </c>
      <c r="K8" s="78">
        <f>'150007'!K$33</f>
        <v>4854</v>
      </c>
      <c r="L8" s="79">
        <f>'150007'!L$33</f>
        <v>2448669.8054</v>
      </c>
      <c r="M8" s="78">
        <f>'150007'!M$33</f>
        <v>27725</v>
      </c>
      <c r="N8" s="79">
        <f>'150007'!N$33</f>
        <v>10530201.308900001</v>
      </c>
      <c r="O8" s="78">
        <f>'150007'!O$33</f>
        <v>64836</v>
      </c>
      <c r="P8" s="79">
        <f>'150007'!P$33</f>
        <v>22545426.849399999</v>
      </c>
      <c r="Q8" s="78">
        <f>'150007'!Q$33</f>
        <v>14688</v>
      </c>
      <c r="R8" s="79">
        <f>'150007'!R$33</f>
        <v>4890819.4698999999</v>
      </c>
      <c r="S8" s="78">
        <f>'150007'!S$33</f>
        <v>2159</v>
      </c>
      <c r="T8" s="79">
        <f>'150007'!T$33</f>
        <v>856401.20929999999</v>
      </c>
      <c r="U8" s="78">
        <f>'150007'!U$33</f>
        <v>16847</v>
      </c>
      <c r="V8" s="79">
        <f>'150007'!V$33</f>
        <v>5747220.6792000001</v>
      </c>
      <c r="W8" s="78">
        <f>'150007'!W$33</f>
        <v>39950</v>
      </c>
      <c r="X8" s="79">
        <f>'150007'!X$33</f>
        <v>34531593.751200005</v>
      </c>
      <c r="Y8" s="78">
        <f>'150007'!Y$33</f>
        <v>11712</v>
      </c>
      <c r="Z8" s="79">
        <f>'150007'!Z$33</f>
        <v>12439895.022100002</v>
      </c>
      <c r="AA8" s="78">
        <f>'150007'!AA$33</f>
        <v>51662</v>
      </c>
      <c r="AB8" s="79">
        <f>'150007'!AB$33</f>
        <v>46971488.7733</v>
      </c>
      <c r="AC8" s="80">
        <f>'150007'!AC$33</f>
        <v>75264136.301900014</v>
      </c>
    </row>
    <row r="9" spans="1:29">
      <c r="A9" s="76">
        <v>150009</v>
      </c>
      <c r="B9" s="77" t="s">
        <v>6</v>
      </c>
      <c r="C9" s="78">
        <f>'150009'!C$33</f>
        <v>22766</v>
      </c>
      <c r="D9" s="79">
        <f>'150009'!D$33</f>
        <v>7070681.9964600019</v>
      </c>
      <c r="E9" s="78">
        <f>'150009'!E$33</f>
        <v>10292</v>
      </c>
      <c r="F9" s="79">
        <f>'150009'!F$33</f>
        <v>3819589.8710400001</v>
      </c>
      <c r="G9" s="78">
        <f>'150009'!G$33</f>
        <v>32856</v>
      </c>
      <c r="H9" s="79">
        <f>'150009'!H$33</f>
        <v>10890271.867500002</v>
      </c>
      <c r="I9" s="78">
        <f>'150009'!I$33</f>
        <v>22788</v>
      </c>
      <c r="J9" s="79">
        <f>'150009'!J$33</f>
        <v>7821061.3654199997</v>
      </c>
      <c r="K9" s="78">
        <f>'150009'!K$33</f>
        <v>3814</v>
      </c>
      <c r="L9" s="79">
        <f>'150009'!L$33</f>
        <v>1725704.3287800003</v>
      </c>
      <c r="M9" s="78">
        <f>'150009'!M$33</f>
        <v>26602</v>
      </c>
      <c r="N9" s="79">
        <f>'150009'!N$33</f>
        <v>9546765.6941999998</v>
      </c>
      <c r="O9" s="78">
        <f>'150009'!O$33</f>
        <v>59458</v>
      </c>
      <c r="P9" s="79">
        <f>'150009'!P$33</f>
        <v>20437037.561700001</v>
      </c>
      <c r="Q9" s="78">
        <f>'150009'!Q$33</f>
        <v>12253</v>
      </c>
      <c r="R9" s="79">
        <f>'150009'!R$33</f>
        <v>4483410.0377399996</v>
      </c>
      <c r="S9" s="78">
        <f>'150009'!S$33</f>
        <v>3447</v>
      </c>
      <c r="T9" s="79">
        <f>'150009'!T$33</f>
        <v>1809750.7906200006</v>
      </c>
      <c r="U9" s="78">
        <f>'150009'!U$33</f>
        <v>15700</v>
      </c>
      <c r="V9" s="79">
        <f>'150009'!V$33</f>
        <v>6293160.8283599988</v>
      </c>
      <c r="W9" s="78">
        <f>'150009'!W$33</f>
        <v>36105</v>
      </c>
      <c r="X9" s="79">
        <f>'150009'!X$33</f>
        <v>30792447.901260003</v>
      </c>
      <c r="Y9" s="78">
        <f>'150009'!Y$33</f>
        <v>11470</v>
      </c>
      <c r="Z9" s="79">
        <f>'150009'!Z$33</f>
        <v>11947717.058940001</v>
      </c>
      <c r="AA9" s="78">
        <f>'150009'!AA$33</f>
        <v>47575</v>
      </c>
      <c r="AB9" s="79">
        <f>'150009'!AB$33</f>
        <v>42740164.960199997</v>
      </c>
      <c r="AC9" s="80">
        <f>'150009'!AC$33</f>
        <v>69470363.350260019</v>
      </c>
    </row>
    <row r="10" spans="1:29">
      <c r="A10" s="76">
        <v>150010</v>
      </c>
      <c r="B10" s="77" t="s">
        <v>7</v>
      </c>
      <c r="C10" s="78">
        <f>'150010'!C$33</f>
        <v>8863</v>
      </c>
      <c r="D10" s="79">
        <f>'150010'!D$33</f>
        <v>2648047.5566999996</v>
      </c>
      <c r="E10" s="78">
        <f>'150010'!E$33</f>
        <v>5104</v>
      </c>
      <c r="F10" s="79">
        <f>'150010'!F$33</f>
        <v>2155577.4240000001</v>
      </c>
      <c r="G10" s="78">
        <f>'150010'!G$33</f>
        <v>13967</v>
      </c>
      <c r="H10" s="79">
        <f>'150010'!H$33</f>
        <v>4803624.9806999993</v>
      </c>
      <c r="I10" s="78">
        <f>'150010'!I$33</f>
        <v>12301</v>
      </c>
      <c r="J10" s="79">
        <f>'150010'!J$33</f>
        <v>4184276.8877000003</v>
      </c>
      <c r="K10" s="78">
        <f>'150010'!K$33</f>
        <v>3760</v>
      </c>
      <c r="L10" s="79">
        <f>'150010'!L$33</f>
        <v>1984972.808</v>
      </c>
      <c r="M10" s="78">
        <f>'150010'!M$33</f>
        <v>16061</v>
      </c>
      <c r="N10" s="79">
        <f>'150010'!N$33</f>
        <v>6169249.695700001</v>
      </c>
      <c r="O10" s="78">
        <f>'150010'!O$33</f>
        <v>30028</v>
      </c>
      <c r="P10" s="79">
        <f>'150010'!P$33</f>
        <v>10972874.6764</v>
      </c>
      <c r="Q10" s="78">
        <f>'150010'!Q$33</f>
        <v>6304</v>
      </c>
      <c r="R10" s="79">
        <f>'150010'!R$33</f>
        <v>2146534.1079000002</v>
      </c>
      <c r="S10" s="78">
        <f>'150010'!S$33</f>
        <v>1505</v>
      </c>
      <c r="T10" s="79">
        <f>'150010'!T$33</f>
        <v>813745.52350000001</v>
      </c>
      <c r="U10" s="78">
        <f>'150010'!U$33</f>
        <v>7809</v>
      </c>
      <c r="V10" s="79">
        <f>'150010'!V$33</f>
        <v>2960279.6314000003</v>
      </c>
      <c r="W10" s="78">
        <f>'150010'!W$33</f>
        <v>19597</v>
      </c>
      <c r="X10" s="79">
        <f>'150010'!X$33</f>
        <v>16481929.691500001</v>
      </c>
      <c r="Y10" s="78">
        <f>'150010'!Y$33</f>
        <v>4392</v>
      </c>
      <c r="Z10" s="79">
        <f>'150010'!Z$33</f>
        <v>5035907.1672</v>
      </c>
      <c r="AA10" s="78">
        <f>'150010'!AA$33</f>
        <v>23989</v>
      </c>
      <c r="AB10" s="79">
        <f>'150010'!AB$33</f>
        <v>21517836.8587</v>
      </c>
      <c r="AC10" s="80">
        <f>'150010'!AC$33</f>
        <v>35450991.166499995</v>
      </c>
    </row>
    <row r="11" spans="1:29">
      <c r="A11" s="76">
        <v>150012</v>
      </c>
      <c r="B11" s="77" t="s">
        <v>8</v>
      </c>
      <c r="C11" s="78">
        <f>'150012'!C$33</f>
        <v>19898</v>
      </c>
      <c r="D11" s="79">
        <f>'150012'!D$33</f>
        <v>5943478.5046000006</v>
      </c>
      <c r="E11" s="78">
        <f>'150012'!E$33</f>
        <v>10223</v>
      </c>
      <c r="F11" s="79">
        <f>'150012'!F$33</f>
        <v>3969932.6667000009</v>
      </c>
      <c r="G11" s="78">
        <f>'150012'!G$33</f>
        <v>30121</v>
      </c>
      <c r="H11" s="79">
        <f>'150012'!H$33</f>
        <v>9913411.1713000014</v>
      </c>
      <c r="I11" s="78">
        <f>'150012'!I$33</f>
        <v>12491</v>
      </c>
      <c r="J11" s="79">
        <f>'150012'!J$33</f>
        <v>4411553.1824000003</v>
      </c>
      <c r="K11" s="78">
        <f>'150012'!K$33</f>
        <v>3365</v>
      </c>
      <c r="L11" s="79">
        <f>'150012'!L$33</f>
        <v>1571850.2891000002</v>
      </c>
      <c r="M11" s="78">
        <f>'150012'!M$33</f>
        <v>15856</v>
      </c>
      <c r="N11" s="79">
        <f>'150012'!N$33</f>
        <v>5983403.4714999991</v>
      </c>
      <c r="O11" s="78">
        <f>'150012'!O$33</f>
        <v>45977</v>
      </c>
      <c r="P11" s="79">
        <f>'150012'!P$33</f>
        <v>15896814.642800001</v>
      </c>
      <c r="Q11" s="78">
        <f>'150012'!Q$33</f>
        <v>9583</v>
      </c>
      <c r="R11" s="79">
        <f>'150012'!R$33</f>
        <v>3577467.8303</v>
      </c>
      <c r="S11" s="78">
        <f>'150012'!S$33</f>
        <v>2967</v>
      </c>
      <c r="T11" s="79">
        <f>'150012'!T$33</f>
        <v>1525884.5420000001</v>
      </c>
      <c r="U11" s="78">
        <f>'150012'!U$33</f>
        <v>12550</v>
      </c>
      <c r="V11" s="79">
        <f>'150012'!V$33</f>
        <v>5103352.3722999999</v>
      </c>
      <c r="W11" s="78">
        <f>'150012'!W$33</f>
        <v>26659</v>
      </c>
      <c r="X11" s="79">
        <f>'150012'!X$33</f>
        <v>23181403.9912</v>
      </c>
      <c r="Y11" s="78">
        <f>'150012'!Y$33</f>
        <v>9931</v>
      </c>
      <c r="Z11" s="79">
        <f>'150012'!Z$33</f>
        <v>10668506.2393</v>
      </c>
      <c r="AA11" s="78">
        <f>'150012'!AA$33</f>
        <v>36590</v>
      </c>
      <c r="AB11" s="79">
        <f>'150012'!AB$33</f>
        <v>33849910.230499998</v>
      </c>
      <c r="AC11" s="80">
        <f>'150012'!AC$33</f>
        <v>54850077.2456</v>
      </c>
    </row>
    <row r="12" spans="1:29" ht="31.5">
      <c r="A12" s="76">
        <v>150013</v>
      </c>
      <c r="B12" s="77" t="s">
        <v>9</v>
      </c>
      <c r="C12" s="78">
        <f>'150013'!C$33</f>
        <v>3345</v>
      </c>
      <c r="D12" s="79">
        <f>'150013'!D$33</f>
        <v>1347210.3900000004</v>
      </c>
      <c r="E12" s="78">
        <f>'150013'!E$33</f>
        <v>0</v>
      </c>
      <c r="F12" s="79">
        <f>'150013'!F$33</f>
        <v>0</v>
      </c>
      <c r="G12" s="78">
        <f>'150013'!G$33</f>
        <v>3345</v>
      </c>
      <c r="H12" s="79">
        <f>'150013'!H$33</f>
        <v>1347210.3900000004</v>
      </c>
      <c r="I12" s="78">
        <f>'150013'!I$33</f>
        <v>3606</v>
      </c>
      <c r="J12" s="79">
        <f>'150013'!J$33</f>
        <v>1448932.33</v>
      </c>
      <c r="K12" s="78">
        <f>'150013'!K$33</f>
        <v>0</v>
      </c>
      <c r="L12" s="79">
        <f>'150013'!L$33</f>
        <v>0</v>
      </c>
      <c r="M12" s="78">
        <f>'150013'!M$33</f>
        <v>3606</v>
      </c>
      <c r="N12" s="79">
        <f>'150013'!N$33</f>
        <v>1448932.33</v>
      </c>
      <c r="O12" s="78">
        <f>'150013'!O$33</f>
        <v>6951</v>
      </c>
      <c r="P12" s="79">
        <f>'150013'!P$33</f>
        <v>2796142.72</v>
      </c>
      <c r="Q12" s="78">
        <f>'150013'!Q$33</f>
        <v>174</v>
      </c>
      <c r="R12" s="79">
        <f>'150013'!R$33</f>
        <v>72115.14</v>
      </c>
      <c r="S12" s="78">
        <f>'150013'!S$33</f>
        <v>0</v>
      </c>
      <c r="T12" s="79">
        <f>'150013'!T$33</f>
        <v>0</v>
      </c>
      <c r="U12" s="78">
        <f>'150013'!U$33</f>
        <v>174</v>
      </c>
      <c r="V12" s="79">
        <f>'150013'!V$33</f>
        <v>72115.14</v>
      </c>
      <c r="W12" s="78">
        <f>'150013'!W$33</f>
        <v>5002</v>
      </c>
      <c r="X12" s="79">
        <f>'150013'!X$33</f>
        <v>4682230.9300000006</v>
      </c>
      <c r="Y12" s="78">
        <f>'150013'!Y$33</f>
        <v>0</v>
      </c>
      <c r="Z12" s="79">
        <f>'150013'!Z$33</f>
        <v>0</v>
      </c>
      <c r="AA12" s="78">
        <f>'150013'!AA$33</f>
        <v>5002</v>
      </c>
      <c r="AB12" s="79">
        <f>'150013'!AB$33</f>
        <v>4682230.9300000006</v>
      </c>
      <c r="AC12" s="80">
        <f>'150013'!AC$33</f>
        <v>7550488.7899999982</v>
      </c>
    </row>
    <row r="13" spans="1:29">
      <c r="A13" s="76">
        <v>150014</v>
      </c>
      <c r="B13" s="77" t="s">
        <v>10</v>
      </c>
      <c r="C13" s="78">
        <f>'150014'!C$33</f>
        <v>44840</v>
      </c>
      <c r="D13" s="79">
        <f>'150014'!D$33</f>
        <v>14280769.921500003</v>
      </c>
      <c r="E13" s="78">
        <f>'150014'!E$33</f>
        <v>8631</v>
      </c>
      <c r="F13" s="79">
        <f>'150014'!F$33</f>
        <v>3669015.9492000001</v>
      </c>
      <c r="G13" s="78">
        <f>'150014'!G$33</f>
        <v>53471</v>
      </c>
      <c r="H13" s="79">
        <f>'150014'!H$33</f>
        <v>17949785.870699998</v>
      </c>
      <c r="I13" s="78">
        <f>'150014'!I$33</f>
        <v>46443</v>
      </c>
      <c r="J13" s="79">
        <f>'150014'!J$33</f>
        <v>16071101.808300003</v>
      </c>
      <c r="K13" s="78">
        <f>'150014'!K$33</f>
        <v>18327</v>
      </c>
      <c r="L13" s="79">
        <f>'150014'!L$33</f>
        <v>7805945.8069200004</v>
      </c>
      <c r="M13" s="78">
        <f>'150014'!M$33</f>
        <v>64770</v>
      </c>
      <c r="N13" s="79">
        <f>'150014'!N$33</f>
        <v>23877047.615220003</v>
      </c>
      <c r="O13" s="78">
        <f>'150014'!O$33</f>
        <v>118241</v>
      </c>
      <c r="P13" s="79">
        <f>'150014'!P$33</f>
        <v>41826833.485920005</v>
      </c>
      <c r="Q13" s="78">
        <f>'150014'!Q$33</f>
        <v>23733</v>
      </c>
      <c r="R13" s="79">
        <f>'150014'!R$33</f>
        <v>8964065.5889400002</v>
      </c>
      <c r="S13" s="78">
        <f>'150014'!S$33</f>
        <v>6994</v>
      </c>
      <c r="T13" s="79">
        <f>'150014'!T$33</f>
        <v>3636797.6743199998</v>
      </c>
      <c r="U13" s="78">
        <f>'150014'!U$33</f>
        <v>30727</v>
      </c>
      <c r="V13" s="79">
        <f>'150014'!V$33</f>
        <v>12600863.263259999</v>
      </c>
      <c r="W13" s="78">
        <f>'150014'!W$33</f>
        <v>72356</v>
      </c>
      <c r="X13" s="79">
        <f>'150014'!X$33</f>
        <v>62366304.517020009</v>
      </c>
      <c r="Y13" s="78">
        <f>'150014'!Y$33</f>
        <v>21759</v>
      </c>
      <c r="Z13" s="79">
        <f>'150014'!Z$33</f>
        <v>23911819.72938</v>
      </c>
      <c r="AA13" s="78">
        <f>'150014'!AA$33</f>
        <v>94115</v>
      </c>
      <c r="AB13" s="79">
        <f>'150014'!AB$33</f>
        <v>86278124.246399999</v>
      </c>
      <c r="AC13" s="80">
        <f>'150014'!AC$33</f>
        <v>140705820.99558002</v>
      </c>
    </row>
    <row r="14" spans="1:29">
      <c r="A14" s="76">
        <v>150016</v>
      </c>
      <c r="B14" s="77" t="s">
        <v>12</v>
      </c>
      <c r="C14" s="78">
        <f>'150016'!C$33</f>
        <v>90224</v>
      </c>
      <c r="D14" s="79">
        <f>'150016'!D$33</f>
        <v>28111494.511100002</v>
      </c>
      <c r="E14" s="78">
        <f>'150016'!E$33</f>
        <v>29170</v>
      </c>
      <c r="F14" s="79">
        <f>'150016'!F$33</f>
        <v>10433646.860000001</v>
      </c>
      <c r="G14" s="78">
        <f>'150016'!G$33</f>
        <v>119394</v>
      </c>
      <c r="H14" s="79">
        <f>'150016'!H$33</f>
        <v>38545141.371100008</v>
      </c>
      <c r="I14" s="78">
        <f>'150016'!I$33</f>
        <v>25134</v>
      </c>
      <c r="J14" s="79">
        <f>'150016'!J$33</f>
        <v>8975505.2204999998</v>
      </c>
      <c r="K14" s="78">
        <f>'150016'!K$33</f>
        <v>5366</v>
      </c>
      <c r="L14" s="79">
        <f>'150016'!L$33</f>
        <v>2715375.7540000007</v>
      </c>
      <c r="M14" s="78">
        <f>'150016'!M$33</f>
        <v>30500</v>
      </c>
      <c r="N14" s="79">
        <f>'150016'!N$33</f>
        <v>11690880.9745</v>
      </c>
      <c r="O14" s="78">
        <f>'150016'!O$33</f>
        <v>149894</v>
      </c>
      <c r="P14" s="79">
        <f>'150016'!P$33</f>
        <v>50236022.345599994</v>
      </c>
      <c r="Q14" s="78">
        <f>'150016'!Q$33</f>
        <v>29997</v>
      </c>
      <c r="R14" s="79">
        <f>'150016'!R$33</f>
        <v>10986262.487200001</v>
      </c>
      <c r="S14" s="78">
        <f>'150016'!S$33</f>
        <v>8960</v>
      </c>
      <c r="T14" s="79">
        <f>'150016'!T$33</f>
        <v>4447966.6322000008</v>
      </c>
      <c r="U14" s="78">
        <f>'150016'!U$33</f>
        <v>38957</v>
      </c>
      <c r="V14" s="79">
        <f>'150016'!V$33</f>
        <v>15434229.119400002</v>
      </c>
      <c r="W14" s="78">
        <f>'150016'!W$33</f>
        <v>91265</v>
      </c>
      <c r="X14" s="79">
        <f>'150016'!X$33</f>
        <v>77798205.912699997</v>
      </c>
      <c r="Y14" s="78">
        <f>'150016'!Y$33</f>
        <v>27874</v>
      </c>
      <c r="Z14" s="79">
        <f>'150016'!Z$33</f>
        <v>30010011.922800004</v>
      </c>
      <c r="AA14" s="78">
        <f>'150016'!AA$33</f>
        <v>119139</v>
      </c>
      <c r="AB14" s="79">
        <f>'150016'!AB$33</f>
        <v>107808217.8355</v>
      </c>
      <c r="AC14" s="80">
        <f>'150016'!AC$33</f>
        <v>173478469.30049995</v>
      </c>
    </row>
    <row r="15" spans="1:29">
      <c r="A15" s="76">
        <v>150017</v>
      </c>
      <c r="B15" s="77" t="s">
        <v>13</v>
      </c>
      <c r="C15" s="78">
        <f>'150017'!C$33</f>
        <v>0</v>
      </c>
      <c r="D15" s="79">
        <f>'150017'!D$33</f>
        <v>0</v>
      </c>
      <c r="E15" s="78">
        <f>'150017'!E$33</f>
        <v>0</v>
      </c>
      <c r="F15" s="79">
        <f>'150017'!F$33</f>
        <v>0</v>
      </c>
      <c r="G15" s="78">
        <f>'150017'!G$33</f>
        <v>0</v>
      </c>
      <c r="H15" s="79">
        <f>'150017'!H$33</f>
        <v>0</v>
      </c>
      <c r="I15" s="78">
        <f>'150017'!I$33</f>
        <v>9880</v>
      </c>
      <c r="J15" s="79">
        <f>'150017'!J$33</f>
        <v>5790021.2000000002</v>
      </c>
      <c r="K15" s="78">
        <f>'150017'!K$33</f>
        <v>520</v>
      </c>
      <c r="L15" s="79">
        <f>'150017'!L$33</f>
        <v>525252</v>
      </c>
      <c r="M15" s="78">
        <f>'150017'!M$33</f>
        <v>10400</v>
      </c>
      <c r="N15" s="79">
        <f>'150017'!N$33</f>
        <v>6315273.2000000002</v>
      </c>
      <c r="O15" s="78">
        <f>'150017'!O$33</f>
        <v>10400</v>
      </c>
      <c r="P15" s="79">
        <f>'150017'!P$33</f>
        <v>6315273.2000000002</v>
      </c>
      <c r="Q15" s="78">
        <f>'150017'!Q$33</f>
        <v>1120</v>
      </c>
      <c r="R15" s="79">
        <f>'150017'!R$33</f>
        <v>704567.60000000009</v>
      </c>
      <c r="S15" s="78">
        <f>'150017'!S$33</f>
        <v>80</v>
      </c>
      <c r="T15" s="79">
        <f>'150017'!T$33</f>
        <v>82764</v>
      </c>
      <c r="U15" s="78">
        <f>'150017'!U$33</f>
        <v>1200</v>
      </c>
      <c r="V15" s="79">
        <f>'150017'!V$33</f>
        <v>787331.60000000009</v>
      </c>
      <c r="W15" s="78">
        <f>'150017'!W$33</f>
        <v>10974</v>
      </c>
      <c r="X15" s="79">
        <f>'150017'!X$33</f>
        <v>13998510.939999999</v>
      </c>
      <c r="Y15" s="78">
        <f>'150017'!Y$33</f>
        <v>995</v>
      </c>
      <c r="Z15" s="79">
        <f>'150017'!Z$33</f>
        <v>1935732.7</v>
      </c>
      <c r="AA15" s="78">
        <f>'150017'!AA$33</f>
        <v>11969</v>
      </c>
      <c r="AB15" s="79">
        <f>'150017'!AB$33</f>
        <v>15934243.639999999</v>
      </c>
      <c r="AC15" s="80">
        <f>'150017'!AC$33</f>
        <v>23036848.440000001</v>
      </c>
    </row>
    <row r="16" spans="1:29">
      <c r="A16" s="76">
        <v>150019</v>
      </c>
      <c r="B16" s="77" t="s">
        <v>14</v>
      </c>
      <c r="C16" s="78">
        <f>'150019'!C$34</f>
        <v>11622</v>
      </c>
      <c r="D16" s="79">
        <f>'150019'!D$34</f>
        <v>3749185.8439200008</v>
      </c>
      <c r="E16" s="78">
        <f>'150019'!E$34</f>
        <v>7076</v>
      </c>
      <c r="F16" s="79">
        <f>'150019'!F$34</f>
        <v>2528338.5894600009</v>
      </c>
      <c r="G16" s="78">
        <f>'150019'!G$34</f>
        <v>18698</v>
      </c>
      <c r="H16" s="79">
        <f>'150019'!H$34</f>
        <v>6277524.4333800003</v>
      </c>
      <c r="I16" s="78">
        <f>'150019'!I$34</f>
        <v>19844</v>
      </c>
      <c r="J16" s="79">
        <f>'150019'!J$34</f>
        <v>6686216.078040001</v>
      </c>
      <c r="K16" s="78">
        <f>'150019'!K$34</f>
        <v>2782</v>
      </c>
      <c r="L16" s="79">
        <f>'150019'!L$34</f>
        <v>1237917.23496</v>
      </c>
      <c r="M16" s="78">
        <f>'150019'!M$34</f>
        <v>22626</v>
      </c>
      <c r="N16" s="79">
        <f>'150019'!N$34</f>
        <v>7924133.3130000019</v>
      </c>
      <c r="O16" s="78">
        <f>'150019'!O$34</f>
        <v>41324</v>
      </c>
      <c r="P16" s="79">
        <f>'150019'!P$34</f>
        <v>14201657.746380001</v>
      </c>
      <c r="Q16" s="78">
        <f>'150019'!Q$34</f>
        <v>8189</v>
      </c>
      <c r="R16" s="79">
        <f>'150019'!R$34</f>
        <v>2805672.6135000004</v>
      </c>
      <c r="S16" s="78">
        <f>'150019'!S$34</f>
        <v>2558</v>
      </c>
      <c r="T16" s="79">
        <f>'150019'!T$34</f>
        <v>1351893.5629199997</v>
      </c>
      <c r="U16" s="78">
        <f>'150019'!U$34</f>
        <v>10747</v>
      </c>
      <c r="V16" s="79">
        <f>'150019'!V$34</f>
        <v>4157566.1764199999</v>
      </c>
      <c r="W16" s="78">
        <f>'150019'!W$34</f>
        <v>24785</v>
      </c>
      <c r="X16" s="79">
        <f>'150019'!X$34</f>
        <v>20923540.263360001</v>
      </c>
      <c r="Y16" s="78">
        <f>'150019'!Y$34</f>
        <v>7958</v>
      </c>
      <c r="Z16" s="79">
        <f>'150019'!Z$34</f>
        <v>8649448.4912400004</v>
      </c>
      <c r="AA16" s="78">
        <f>'150019'!AA$34</f>
        <v>32743</v>
      </c>
      <c r="AB16" s="79">
        <f>'150019'!AB$34</f>
        <v>29572988.754600003</v>
      </c>
      <c r="AC16" s="80">
        <f>'150019'!AC$34</f>
        <v>47932212.677399993</v>
      </c>
    </row>
    <row r="17" spans="1:29">
      <c r="A17" s="76">
        <v>150020</v>
      </c>
      <c r="B17" s="77" t="s">
        <v>15</v>
      </c>
      <c r="C17" s="78">
        <f>'150020'!C$33</f>
        <v>140</v>
      </c>
      <c r="D17" s="79">
        <f>'150020'!D$33</f>
        <v>43482.8</v>
      </c>
      <c r="E17" s="78">
        <f>'150020'!E$33</f>
        <v>259</v>
      </c>
      <c r="F17" s="79">
        <f>'150020'!F$33</f>
        <v>120201.90000000001</v>
      </c>
      <c r="G17" s="78">
        <f>'150020'!G$33</f>
        <v>399</v>
      </c>
      <c r="H17" s="79">
        <f>'150020'!H$33</f>
        <v>163684.70000000001</v>
      </c>
      <c r="I17" s="78">
        <f>'150020'!I$33</f>
        <v>60</v>
      </c>
      <c r="J17" s="79">
        <f>'150020'!J$33</f>
        <v>23578.6</v>
      </c>
      <c r="K17" s="78">
        <f>'150020'!K$33</f>
        <v>30</v>
      </c>
      <c r="L17" s="79">
        <f>'150020'!L$33</f>
        <v>17403.900000000001</v>
      </c>
      <c r="M17" s="78">
        <f>'150020'!M$33</f>
        <v>90</v>
      </c>
      <c r="N17" s="79">
        <f>'150020'!N$33</f>
        <v>40982.5</v>
      </c>
      <c r="O17" s="78">
        <f>'150020'!O$33</f>
        <v>489</v>
      </c>
      <c r="P17" s="79">
        <f>'150020'!P$33</f>
        <v>204667.2</v>
      </c>
      <c r="Q17" s="78">
        <f>'150020'!Q$33</f>
        <v>318</v>
      </c>
      <c r="R17" s="79">
        <f>'150020'!R$33</f>
        <v>129341.73000000001</v>
      </c>
      <c r="S17" s="78">
        <f>'150020'!S$33</f>
        <v>75</v>
      </c>
      <c r="T17" s="79">
        <f>'150020'!T$33</f>
        <v>44562.75</v>
      </c>
      <c r="U17" s="78">
        <f>'150020'!U$33</f>
        <v>393</v>
      </c>
      <c r="V17" s="79">
        <f>'150020'!V$33</f>
        <v>173904.48</v>
      </c>
      <c r="W17" s="78">
        <f>'150020'!W$33</f>
        <v>402</v>
      </c>
      <c r="X17" s="79">
        <f>'150020'!X$33</f>
        <v>336696.18</v>
      </c>
      <c r="Y17" s="78">
        <f>'150020'!Y$33</f>
        <v>227</v>
      </c>
      <c r="Z17" s="79">
        <f>'150020'!Z$33</f>
        <v>286022.27</v>
      </c>
      <c r="AA17" s="78">
        <f>'150020'!AA$33</f>
        <v>629</v>
      </c>
      <c r="AB17" s="79">
        <f>'150020'!AB$33</f>
        <v>622718.45000000007</v>
      </c>
      <c r="AC17" s="80">
        <f>'150020'!AC$33</f>
        <v>1001290.1300000001</v>
      </c>
    </row>
    <row r="18" spans="1:29">
      <c r="A18" s="76">
        <v>150030</v>
      </c>
      <c r="B18" s="77" t="s">
        <v>21</v>
      </c>
      <c r="C18" s="78">
        <f>'150030'!C$33</f>
        <v>0</v>
      </c>
      <c r="D18" s="78">
        <f>'150030'!D$33</f>
        <v>0</v>
      </c>
      <c r="E18" s="78">
        <f>'150030'!E$33</f>
        <v>5733</v>
      </c>
      <c r="F18" s="78">
        <f>'150030'!F$33</f>
        <v>1838974.41</v>
      </c>
      <c r="G18" s="78">
        <f>'150030'!G$33</f>
        <v>5733</v>
      </c>
      <c r="H18" s="78">
        <f>'150030'!H$33</f>
        <v>1838974.41</v>
      </c>
      <c r="I18" s="78">
        <f>'150030'!I$33</f>
        <v>13182</v>
      </c>
      <c r="J18" s="78">
        <f>'150030'!J$33</f>
        <v>4025123.7</v>
      </c>
      <c r="K18" s="78">
        <f>'150030'!K$33</f>
        <v>3510</v>
      </c>
      <c r="L18" s="78">
        <f>'150030'!L$33</f>
        <v>1407369.5999999999</v>
      </c>
      <c r="M18" s="78">
        <f>'150030'!M$33</f>
        <v>16692</v>
      </c>
      <c r="N18" s="78">
        <f>'150030'!N$33</f>
        <v>5432493.2999999998</v>
      </c>
      <c r="O18" s="78">
        <f>'150030'!O$33</f>
        <v>22425</v>
      </c>
      <c r="P18" s="78">
        <f>'150030'!P$33</f>
        <v>7271467.71</v>
      </c>
      <c r="Q18" s="78">
        <f>'150030'!Q$33</f>
        <v>0</v>
      </c>
      <c r="R18" s="78">
        <f>'150030'!R$33</f>
        <v>0</v>
      </c>
      <c r="S18" s="78">
        <f>'150030'!S$33</f>
        <v>0</v>
      </c>
      <c r="T18" s="78">
        <f>'150030'!T$33</f>
        <v>0</v>
      </c>
      <c r="U18" s="78">
        <f>'150030'!U$33</f>
        <v>0</v>
      </c>
      <c r="V18" s="78">
        <f>'150030'!V$33</f>
        <v>0</v>
      </c>
      <c r="W18" s="78">
        <f>'150030'!W$33</f>
        <v>5070</v>
      </c>
      <c r="X18" s="78">
        <f>'150030'!X$33</f>
        <v>5008399.5</v>
      </c>
      <c r="Y18" s="78">
        <f>'150030'!Y$33</f>
        <v>3744</v>
      </c>
      <c r="Z18" s="78">
        <f>'150030'!Z$33</f>
        <v>4830696</v>
      </c>
      <c r="AA18" s="78">
        <f>'150030'!AA$33</f>
        <v>8814</v>
      </c>
      <c r="AB18" s="78">
        <f>'150030'!AB$33</f>
        <v>9839095.5</v>
      </c>
      <c r="AC18" s="78">
        <f>'150030'!AC$33</f>
        <v>17110563.210000001</v>
      </c>
    </row>
    <row r="19" spans="1:29">
      <c r="A19" s="76">
        <v>150031</v>
      </c>
      <c r="B19" s="77" t="s">
        <v>22</v>
      </c>
      <c r="C19" s="78">
        <f>'150031'!C$33</f>
        <v>0</v>
      </c>
      <c r="D19" s="79">
        <f>'150031'!D$33</f>
        <v>0</v>
      </c>
      <c r="E19" s="78">
        <f>'150031'!E$33</f>
        <v>0</v>
      </c>
      <c r="F19" s="79">
        <f>'150031'!F$33</f>
        <v>0</v>
      </c>
      <c r="G19" s="78">
        <f>'150031'!G$33</f>
        <v>0</v>
      </c>
      <c r="H19" s="79">
        <f>'150031'!H$33</f>
        <v>0</v>
      </c>
      <c r="I19" s="78">
        <f>'150031'!I$33</f>
        <v>11488</v>
      </c>
      <c r="J19" s="79">
        <f>'150031'!J$33</f>
        <v>4680174.7</v>
      </c>
      <c r="K19" s="78">
        <f>'150031'!K$33</f>
        <v>0</v>
      </c>
      <c r="L19" s="79">
        <f>'150031'!L$33</f>
        <v>0</v>
      </c>
      <c r="M19" s="78">
        <f>'150031'!M$33</f>
        <v>11488</v>
      </c>
      <c r="N19" s="79">
        <f>'150031'!N$33</f>
        <v>4680174.7</v>
      </c>
      <c r="O19" s="78">
        <f>'150031'!O$33</f>
        <v>11488</v>
      </c>
      <c r="P19" s="79">
        <f>'150031'!P$33</f>
        <v>4680174.7</v>
      </c>
      <c r="Q19" s="78">
        <f>'150031'!Q$33</f>
        <v>0</v>
      </c>
      <c r="R19" s="79">
        <f>'150031'!R$33</f>
        <v>0</v>
      </c>
      <c r="S19" s="78">
        <f>'150031'!S$33</f>
        <v>0</v>
      </c>
      <c r="T19" s="79">
        <f>'150031'!T$33</f>
        <v>0</v>
      </c>
      <c r="U19" s="78">
        <f>'150031'!U$33</f>
        <v>0</v>
      </c>
      <c r="V19" s="79">
        <f>'150031'!V$33</f>
        <v>0</v>
      </c>
      <c r="W19" s="78">
        <f>'150031'!W$33</f>
        <v>7998</v>
      </c>
      <c r="X19" s="79">
        <f>'150031'!X$33</f>
        <v>7377007.0199999996</v>
      </c>
      <c r="Y19" s="78">
        <f>'150031'!Y$33</f>
        <v>0</v>
      </c>
      <c r="Z19" s="79">
        <f>'150031'!Z$33</f>
        <v>0</v>
      </c>
      <c r="AA19" s="78">
        <f>'150031'!AA$33</f>
        <v>7998</v>
      </c>
      <c r="AB19" s="79">
        <f>'150031'!AB$33</f>
        <v>7377007.0199999996</v>
      </c>
      <c r="AC19" s="80">
        <f>'150031'!AC$33</f>
        <v>12057181.720000001</v>
      </c>
    </row>
    <row r="20" spans="1:29">
      <c r="A20" s="76">
        <v>150034</v>
      </c>
      <c r="B20" s="77" t="s">
        <v>24</v>
      </c>
      <c r="C20" s="78" t="e">
        <f>#REF!</f>
        <v>#REF!</v>
      </c>
      <c r="D20" s="79" t="e">
        <f>#REF!</f>
        <v>#REF!</v>
      </c>
      <c r="E20" s="78" t="e">
        <f>#REF!</f>
        <v>#REF!</v>
      </c>
      <c r="F20" s="79" t="e">
        <f>#REF!</f>
        <v>#REF!</v>
      </c>
      <c r="G20" s="78" t="e">
        <f>#REF!</f>
        <v>#REF!</v>
      </c>
      <c r="H20" s="79" t="e">
        <f>#REF!</f>
        <v>#REF!</v>
      </c>
      <c r="I20" s="78" t="e">
        <f>#REF!</f>
        <v>#REF!</v>
      </c>
      <c r="J20" s="79" t="e">
        <f>#REF!</f>
        <v>#REF!</v>
      </c>
      <c r="K20" s="78" t="e">
        <f>#REF!</f>
        <v>#REF!</v>
      </c>
      <c r="L20" s="79" t="e">
        <f>#REF!</f>
        <v>#REF!</v>
      </c>
      <c r="M20" s="78" t="e">
        <f>#REF!</f>
        <v>#REF!</v>
      </c>
      <c r="N20" s="79" t="e">
        <f>#REF!</f>
        <v>#REF!</v>
      </c>
      <c r="O20" s="78" t="e">
        <f>#REF!</f>
        <v>#REF!</v>
      </c>
      <c r="P20" s="79" t="e">
        <f>#REF!</f>
        <v>#REF!</v>
      </c>
      <c r="Q20" s="78" t="e">
        <f>#REF!</f>
        <v>#REF!</v>
      </c>
      <c r="R20" s="79" t="e">
        <f>#REF!</f>
        <v>#REF!</v>
      </c>
      <c r="S20" s="78" t="e">
        <f>#REF!</f>
        <v>#REF!</v>
      </c>
      <c r="T20" s="79" t="e">
        <f>#REF!</f>
        <v>#REF!</v>
      </c>
      <c r="U20" s="78" t="e">
        <f>#REF!</f>
        <v>#REF!</v>
      </c>
      <c r="V20" s="79" t="e">
        <f>#REF!</f>
        <v>#REF!</v>
      </c>
      <c r="W20" s="78" t="e">
        <f>#REF!</f>
        <v>#REF!</v>
      </c>
      <c r="X20" s="79" t="e">
        <f>#REF!</f>
        <v>#REF!</v>
      </c>
      <c r="Y20" s="78" t="e">
        <f>#REF!</f>
        <v>#REF!</v>
      </c>
      <c r="Z20" s="79" t="e">
        <f>#REF!</f>
        <v>#REF!</v>
      </c>
      <c r="AA20" s="78" t="e">
        <f>#REF!</f>
        <v>#REF!</v>
      </c>
      <c r="AB20" s="79" t="e">
        <f>#REF!</f>
        <v>#REF!</v>
      </c>
      <c r="AC20" s="80" t="e">
        <f>#REF!</f>
        <v>#REF!</v>
      </c>
    </row>
    <row r="21" spans="1:29">
      <c r="A21" s="76">
        <v>150035</v>
      </c>
      <c r="B21" s="77" t="s">
        <v>25</v>
      </c>
      <c r="C21" s="78">
        <f>'150035'!C$33</f>
        <v>40440</v>
      </c>
      <c r="D21" s="79">
        <f>'150035'!D$33</f>
        <v>12956516.573000001</v>
      </c>
      <c r="E21" s="78">
        <f>'150035'!E$33</f>
        <v>5373</v>
      </c>
      <c r="F21" s="79">
        <f>'150035'!F$33</f>
        <v>2227625.8095000004</v>
      </c>
      <c r="G21" s="78">
        <f>'150035'!G$33</f>
        <v>45813</v>
      </c>
      <c r="H21" s="79">
        <f>'150035'!H$33</f>
        <v>15184142.3825</v>
      </c>
      <c r="I21" s="78">
        <f>'150035'!I$33</f>
        <v>108625</v>
      </c>
      <c r="J21" s="79">
        <f>'150035'!J$33</f>
        <v>38564642.234299995</v>
      </c>
      <c r="K21" s="78">
        <f>'150035'!K$33</f>
        <v>3324</v>
      </c>
      <c r="L21" s="79">
        <f>'150035'!L$33</f>
        <v>1479385.9717000001</v>
      </c>
      <c r="M21" s="78">
        <f>'150035'!M$33</f>
        <v>111949</v>
      </c>
      <c r="N21" s="79">
        <f>'150035'!N$33</f>
        <v>40044028.206</v>
      </c>
      <c r="O21" s="78">
        <f>'150035'!O$33</f>
        <v>157762</v>
      </c>
      <c r="P21" s="79">
        <f>'150035'!P$33</f>
        <v>55228170.588500008</v>
      </c>
      <c r="Q21" s="78">
        <f>'150035'!Q$33</f>
        <v>39955</v>
      </c>
      <c r="R21" s="79">
        <f>'150035'!R$33</f>
        <v>14565891.021500003</v>
      </c>
      <c r="S21" s="78">
        <f>'150035'!S$33</f>
        <v>282</v>
      </c>
      <c r="T21" s="79">
        <f>'150035'!T$33</f>
        <v>138611.4184</v>
      </c>
      <c r="U21" s="78">
        <f>'150035'!U$33</f>
        <v>40237</v>
      </c>
      <c r="V21" s="79">
        <f>'150035'!V$33</f>
        <v>14704502.439900002</v>
      </c>
      <c r="W21" s="78">
        <f>'150035'!W$33</f>
        <v>119965.16052940856</v>
      </c>
      <c r="X21" s="79">
        <f>'150035'!X$33</f>
        <v>99942102.079300016</v>
      </c>
      <c r="Y21" s="78">
        <f>'150035'!Y$33</f>
        <v>3990</v>
      </c>
      <c r="Z21" s="79">
        <f>'150035'!Z$33</f>
        <v>4277312.949</v>
      </c>
      <c r="AA21" s="78">
        <f>'150035'!AA$33</f>
        <v>123955.16052940856</v>
      </c>
      <c r="AB21" s="79">
        <f>'150035'!AB$33</f>
        <v>104219415.02830002</v>
      </c>
      <c r="AC21" s="80">
        <f>'150035'!AC$33</f>
        <v>174152088.05670002</v>
      </c>
    </row>
    <row r="22" spans="1:29">
      <c r="A22" s="76">
        <v>150036</v>
      </c>
      <c r="B22" s="77" t="s">
        <v>26</v>
      </c>
      <c r="C22" s="78">
        <f>'150036'!C$33</f>
        <v>43964</v>
      </c>
      <c r="D22" s="79">
        <f>'150036'!D$33</f>
        <v>13608648.498900002</v>
      </c>
      <c r="E22" s="78">
        <f>'150036'!E$33</f>
        <v>0</v>
      </c>
      <c r="F22" s="79">
        <f>'150036'!F$33</f>
        <v>0</v>
      </c>
      <c r="G22" s="78">
        <f>'150036'!G$33</f>
        <v>43964</v>
      </c>
      <c r="H22" s="79">
        <f>'150036'!H$33</f>
        <v>13608648.498900002</v>
      </c>
      <c r="I22" s="78">
        <f>'150036'!I$33</f>
        <v>111468</v>
      </c>
      <c r="J22" s="79">
        <f>'150036'!J$33</f>
        <v>40004915.25940001</v>
      </c>
      <c r="K22" s="78">
        <f>'150036'!K$33</f>
        <v>0</v>
      </c>
      <c r="L22" s="79">
        <f>'150036'!L$33</f>
        <v>0</v>
      </c>
      <c r="M22" s="78">
        <f>'150036'!M$33</f>
        <v>111468</v>
      </c>
      <c r="N22" s="79">
        <f>'150036'!N$33</f>
        <v>40004915.25940001</v>
      </c>
      <c r="O22" s="78">
        <f>'150036'!O$33</f>
        <v>155432</v>
      </c>
      <c r="P22" s="79">
        <f>'150036'!P$33</f>
        <v>53613563.758300006</v>
      </c>
      <c r="Q22" s="78">
        <f>'150036'!Q$33</f>
        <v>49257</v>
      </c>
      <c r="R22" s="79">
        <f>'150036'!R$33</f>
        <v>17773839.0557</v>
      </c>
      <c r="S22" s="78">
        <f>'150036'!S$33</f>
        <v>0</v>
      </c>
      <c r="T22" s="79">
        <f>'150036'!T$33</f>
        <v>0</v>
      </c>
      <c r="U22" s="78">
        <f>'150036'!U$33</f>
        <v>49257</v>
      </c>
      <c r="V22" s="79">
        <f>'150036'!V$33</f>
        <v>17773839.0557</v>
      </c>
      <c r="W22" s="78">
        <f>'150036'!W$33</f>
        <v>121441.93820302277</v>
      </c>
      <c r="X22" s="79">
        <f>'150036'!X$33</f>
        <v>94274636.711699978</v>
      </c>
      <c r="Y22" s="78">
        <f>'150036'!Y$33</f>
        <v>0</v>
      </c>
      <c r="Z22" s="79">
        <f>'150036'!Z$33</f>
        <v>0</v>
      </c>
      <c r="AA22" s="78">
        <f>'150036'!AA$33</f>
        <v>121441.93820302277</v>
      </c>
      <c r="AB22" s="79">
        <f>'150036'!AB$33</f>
        <v>94274636.711699978</v>
      </c>
      <c r="AC22" s="80">
        <f>'150036'!AC$33</f>
        <v>165662039.5257</v>
      </c>
    </row>
    <row r="23" spans="1:29">
      <c r="A23" s="76">
        <v>150041</v>
      </c>
      <c r="B23" s="77" t="s">
        <v>27</v>
      </c>
      <c r="C23" s="78">
        <f>'150041'!C$33</f>
        <v>51856</v>
      </c>
      <c r="D23" s="79">
        <f>'150041'!D$33</f>
        <v>20647895.349899996</v>
      </c>
      <c r="E23" s="78">
        <f>'150041'!E$33</f>
        <v>19242</v>
      </c>
      <c r="F23" s="79">
        <f>'150041'!F$33</f>
        <v>7501413.2739000022</v>
      </c>
      <c r="G23" s="78">
        <f>'150041'!G$33</f>
        <v>71098</v>
      </c>
      <c r="H23" s="79">
        <f>'150041'!H$33</f>
        <v>28149308.623800002</v>
      </c>
      <c r="I23" s="78">
        <f>'150041'!I$33</f>
        <v>49247</v>
      </c>
      <c r="J23" s="79">
        <f>'150041'!J$33</f>
        <v>19195907.0394</v>
      </c>
      <c r="K23" s="78">
        <f>'150041'!K$33</f>
        <v>9527</v>
      </c>
      <c r="L23" s="79">
        <f>'150041'!L$33</f>
        <v>4193016.1637000004</v>
      </c>
      <c r="M23" s="78">
        <f>'150041'!M$33</f>
        <v>58774</v>
      </c>
      <c r="N23" s="79">
        <f>'150041'!N$33</f>
        <v>23388923.203100003</v>
      </c>
      <c r="O23" s="78">
        <f>'150041'!O$33</f>
        <v>129872</v>
      </c>
      <c r="P23" s="79">
        <f>'150041'!P$33</f>
        <v>51538231.826900005</v>
      </c>
      <c r="Q23" s="78">
        <f>'150041'!Q$33</f>
        <v>26312</v>
      </c>
      <c r="R23" s="79">
        <f>'150041'!R$33</f>
        <v>9928011.7573000025</v>
      </c>
      <c r="S23" s="78">
        <f>'150041'!S$33</f>
        <v>7470</v>
      </c>
      <c r="T23" s="79">
        <f>'150041'!T$33</f>
        <v>3472080.2935000001</v>
      </c>
      <c r="U23" s="78">
        <f>'150041'!U$33</f>
        <v>33782</v>
      </c>
      <c r="V23" s="79">
        <f>'150041'!V$33</f>
        <v>13400092.050800001</v>
      </c>
      <c r="W23" s="78">
        <f>'150041'!W$33</f>
        <v>81628</v>
      </c>
      <c r="X23" s="79">
        <f>'150041'!X$33</f>
        <v>65108570.062900007</v>
      </c>
      <c r="Y23" s="78">
        <f>'150041'!Y$33</f>
        <v>23217</v>
      </c>
      <c r="Z23" s="79">
        <f>'150041'!Z$33</f>
        <v>25677787.954000004</v>
      </c>
      <c r="AA23" s="78">
        <f>'150041'!AA$33</f>
        <v>104845</v>
      </c>
      <c r="AB23" s="79">
        <f>'150041'!AB$33</f>
        <v>90786358.016899988</v>
      </c>
      <c r="AC23" s="80">
        <f>'150041'!AC$33</f>
        <v>155724681.89460003</v>
      </c>
    </row>
    <row r="24" spans="1:29">
      <c r="A24" s="76">
        <v>150042</v>
      </c>
      <c r="B24" s="77" t="s">
        <v>28</v>
      </c>
      <c r="C24" s="78">
        <f>'150042'!C$33</f>
        <v>0</v>
      </c>
      <c r="D24" s="79">
        <f>'150042'!D$33</f>
        <v>0</v>
      </c>
      <c r="E24" s="78">
        <f>'150042'!E$33</f>
        <v>13004</v>
      </c>
      <c r="F24" s="79">
        <f>'150042'!F$33</f>
        <v>5105117.8023600001</v>
      </c>
      <c r="G24" s="78">
        <f>'150042'!G$33</f>
        <v>13004</v>
      </c>
      <c r="H24" s="79">
        <f>'150042'!H$33</f>
        <v>5105117.8023600001</v>
      </c>
      <c r="I24" s="78">
        <f>'150042'!I$33</f>
        <v>0</v>
      </c>
      <c r="J24" s="79">
        <f>'150042'!J$33</f>
        <v>0</v>
      </c>
      <c r="K24" s="78">
        <f>'150042'!K$33</f>
        <v>6016</v>
      </c>
      <c r="L24" s="79">
        <f>'150042'!L$33</f>
        <v>2879544.0120000001</v>
      </c>
      <c r="M24" s="78">
        <f>'150042'!M$33</f>
        <v>6016</v>
      </c>
      <c r="N24" s="79">
        <f>'150042'!N$33</f>
        <v>2879544.0120000001</v>
      </c>
      <c r="O24" s="78">
        <f>'150042'!O$33</f>
        <v>19020</v>
      </c>
      <c r="P24" s="79">
        <f>'150042'!P$33</f>
        <v>7984661.8143600011</v>
      </c>
      <c r="Q24" s="78">
        <f>'150042'!Q$33</f>
        <v>0</v>
      </c>
      <c r="R24" s="79">
        <f>'150042'!R$33</f>
        <v>0</v>
      </c>
      <c r="S24" s="78">
        <f>'150042'!S$33</f>
        <v>6977</v>
      </c>
      <c r="T24" s="79">
        <f>'150042'!T$33</f>
        <v>3759267.7464399994</v>
      </c>
      <c r="U24" s="78">
        <f>'150042'!U$33</f>
        <v>6977</v>
      </c>
      <c r="V24" s="79">
        <f>'150042'!V$33</f>
        <v>3759267.7464399994</v>
      </c>
      <c r="W24" s="78">
        <f>'150042'!W$33</f>
        <v>0</v>
      </c>
      <c r="X24" s="79">
        <f>'150042'!X$33</f>
        <v>0</v>
      </c>
      <c r="Y24" s="78">
        <f>'150042'!Y$33</f>
        <v>15355</v>
      </c>
      <c r="Z24" s="79">
        <f>'150042'!Z$33</f>
        <v>16947512.920560002</v>
      </c>
      <c r="AA24" s="78">
        <f>'150042'!AA$33</f>
        <v>15355</v>
      </c>
      <c r="AB24" s="79">
        <f>'150042'!AB$33</f>
        <v>16947512.920560002</v>
      </c>
      <c r="AC24" s="80">
        <f>'150042'!AC$33</f>
        <v>28691442.481360003</v>
      </c>
    </row>
    <row r="25" spans="1:29">
      <c r="A25" s="76">
        <v>150043</v>
      </c>
      <c r="B25" s="77" t="s">
        <v>29</v>
      </c>
      <c r="C25" s="78">
        <f>'150043'!C$33</f>
        <v>0</v>
      </c>
      <c r="D25" s="79">
        <f>'150043'!D$33</f>
        <v>0</v>
      </c>
      <c r="E25" s="78">
        <f>'150043'!E$33</f>
        <v>28463</v>
      </c>
      <c r="F25" s="79">
        <f>'150043'!F$33</f>
        <v>13292209.790960003</v>
      </c>
      <c r="G25" s="78">
        <f>'150043'!G$33</f>
        <v>28463</v>
      </c>
      <c r="H25" s="79">
        <f>'150043'!H$33</f>
        <v>13292209.790960003</v>
      </c>
      <c r="I25" s="78">
        <f>'150043'!I$33</f>
        <v>0</v>
      </c>
      <c r="J25" s="79">
        <f>'150043'!J$33</f>
        <v>0</v>
      </c>
      <c r="K25" s="78">
        <f>'150043'!K$33</f>
        <v>10588</v>
      </c>
      <c r="L25" s="79">
        <f>'150043'!L$33</f>
        <v>5160196.9831200009</v>
      </c>
      <c r="M25" s="78">
        <f>'150043'!M$33</f>
        <v>10588</v>
      </c>
      <c r="N25" s="79">
        <f>'150043'!N$33</f>
        <v>5160196.9831200009</v>
      </c>
      <c r="O25" s="78">
        <f>'150043'!O$33</f>
        <v>39051</v>
      </c>
      <c r="P25" s="79">
        <f>'150043'!P$33</f>
        <v>18452406.774080001</v>
      </c>
      <c r="Q25" s="78">
        <f>'150043'!Q$33</f>
        <v>0</v>
      </c>
      <c r="R25" s="79">
        <f>'150043'!R$33</f>
        <v>0</v>
      </c>
      <c r="S25" s="78">
        <f>'150043'!S$33</f>
        <v>4677</v>
      </c>
      <c r="T25" s="79">
        <f>'150043'!T$33</f>
        <v>2517337.8630399997</v>
      </c>
      <c r="U25" s="78">
        <f>'150043'!U$33</f>
        <v>4677</v>
      </c>
      <c r="V25" s="79">
        <f>'150043'!V$33</f>
        <v>2517337.8630399997</v>
      </c>
      <c r="W25" s="78">
        <f>'150043'!W$33</f>
        <v>0</v>
      </c>
      <c r="X25" s="79">
        <f>'150043'!X$33</f>
        <v>0</v>
      </c>
      <c r="Y25" s="78">
        <f>'150043'!Y$33</f>
        <v>27847</v>
      </c>
      <c r="Z25" s="79">
        <f>'150043'!Z$33</f>
        <v>30695865.842120003</v>
      </c>
      <c r="AA25" s="78">
        <f>'150043'!AA$33</f>
        <v>27847</v>
      </c>
      <c r="AB25" s="79">
        <f>'150043'!AB$33</f>
        <v>30695865.842120003</v>
      </c>
      <c r="AC25" s="80">
        <f>'150043'!AC$33</f>
        <v>51665610.479239993</v>
      </c>
    </row>
    <row r="26" spans="1:29">
      <c r="A26" s="76">
        <v>150044</v>
      </c>
      <c r="B26" s="77" t="s">
        <v>30</v>
      </c>
      <c r="C26" s="78">
        <f>'150044'!C$33</f>
        <v>0</v>
      </c>
      <c r="D26" s="79">
        <f>'150044'!D$33</f>
        <v>0</v>
      </c>
      <c r="E26" s="78">
        <f>'150044'!E$33</f>
        <v>11581</v>
      </c>
      <c r="F26" s="79">
        <f>'150044'!F$33</f>
        <v>4004140.6249600002</v>
      </c>
      <c r="G26" s="78">
        <f>'150044'!G$33</f>
        <v>11581</v>
      </c>
      <c r="H26" s="79">
        <f>'150044'!H$33</f>
        <v>4004140.6249600002</v>
      </c>
      <c r="I26" s="78">
        <f>'150044'!I$33</f>
        <v>0</v>
      </c>
      <c r="J26" s="79">
        <f>'150044'!J$33</f>
        <v>0</v>
      </c>
      <c r="K26" s="78">
        <f>'150044'!K$33</f>
        <v>5047</v>
      </c>
      <c r="L26" s="79">
        <f>'150044'!L$33</f>
        <v>2135141.1041199998</v>
      </c>
      <c r="M26" s="78">
        <f>'150044'!M$33</f>
        <v>5047</v>
      </c>
      <c r="N26" s="79">
        <f>'150044'!N$33</f>
        <v>2135141.1041199998</v>
      </c>
      <c r="O26" s="78">
        <f>'150044'!O$33</f>
        <v>16628</v>
      </c>
      <c r="P26" s="79">
        <f>'150044'!P$33</f>
        <v>6139281.72908</v>
      </c>
      <c r="Q26" s="78">
        <f>'150044'!Q$33</f>
        <v>0</v>
      </c>
      <c r="R26" s="79">
        <f>'150044'!R$33</f>
        <v>0</v>
      </c>
      <c r="S26" s="78">
        <f>'150044'!S$33</f>
        <v>4058</v>
      </c>
      <c r="T26" s="79">
        <f>'150044'!T$33</f>
        <v>2208605.9437600002</v>
      </c>
      <c r="U26" s="78">
        <f>'150044'!U$33</f>
        <v>4058</v>
      </c>
      <c r="V26" s="79">
        <f>'150044'!V$33</f>
        <v>2208605.9437600002</v>
      </c>
      <c r="W26" s="78">
        <f>'150044'!W$33</f>
        <v>0</v>
      </c>
      <c r="X26" s="79">
        <f>'150044'!X$33</f>
        <v>0</v>
      </c>
      <c r="Y26" s="78">
        <f>'150044'!Y$33</f>
        <v>13353</v>
      </c>
      <c r="Z26" s="79">
        <f>'150044'!Z$33</f>
        <v>14300247.813000001</v>
      </c>
      <c r="AA26" s="78">
        <f>'150044'!AA$33</f>
        <v>13353</v>
      </c>
      <c r="AB26" s="79">
        <f>'150044'!AB$33</f>
        <v>14300247.813000001</v>
      </c>
      <c r="AC26" s="80">
        <f>'150044'!AC$33</f>
        <v>22648135.485839996</v>
      </c>
    </row>
    <row r="27" spans="1:29">
      <c r="A27" s="76">
        <v>150045</v>
      </c>
      <c r="B27" s="77" t="s">
        <v>31</v>
      </c>
      <c r="C27" s="78">
        <f>'150045'!C$33</f>
        <v>0</v>
      </c>
      <c r="D27" s="79">
        <f>'150045'!D$33</f>
        <v>0</v>
      </c>
      <c r="E27" s="78">
        <f>'150045'!E$33</f>
        <v>15049</v>
      </c>
      <c r="F27" s="79">
        <f>'150045'!F$33</f>
        <v>5726697.2106000017</v>
      </c>
      <c r="G27" s="78">
        <f>'150045'!G$33</f>
        <v>15049</v>
      </c>
      <c r="H27" s="79">
        <f>'150045'!H$33</f>
        <v>5726697.2106000017</v>
      </c>
      <c r="I27" s="78">
        <f>'150045'!I$33</f>
        <v>0</v>
      </c>
      <c r="J27" s="79">
        <f>'150045'!J$33</f>
        <v>0</v>
      </c>
      <c r="K27" s="78">
        <f>'150045'!K$33</f>
        <v>6103</v>
      </c>
      <c r="L27" s="79">
        <f>'150045'!L$33</f>
        <v>2841373.7424000003</v>
      </c>
      <c r="M27" s="78">
        <f>'150045'!M$33</f>
        <v>6103</v>
      </c>
      <c r="N27" s="79">
        <f>'150045'!N$33</f>
        <v>2841373.7424000003</v>
      </c>
      <c r="O27" s="78">
        <f>'150045'!O$33</f>
        <v>21152</v>
      </c>
      <c r="P27" s="79">
        <f>'150045'!P$33</f>
        <v>8568070.9530000016</v>
      </c>
      <c r="Q27" s="78">
        <f>'150045'!Q$33</f>
        <v>0</v>
      </c>
      <c r="R27" s="79">
        <f>'150045'!R$33</f>
        <v>0</v>
      </c>
      <c r="S27" s="78">
        <f>'150045'!S$33</f>
        <v>5482</v>
      </c>
      <c r="T27" s="79">
        <f>'150045'!T$33</f>
        <v>2629756.6744000008</v>
      </c>
      <c r="U27" s="78">
        <f>'150045'!U$33</f>
        <v>5482</v>
      </c>
      <c r="V27" s="79">
        <f>'150045'!V$33</f>
        <v>2629756.6744000008</v>
      </c>
      <c r="W27" s="78">
        <f>'150045'!W$33</f>
        <v>0</v>
      </c>
      <c r="X27" s="79">
        <f>'150045'!X$33</f>
        <v>0</v>
      </c>
      <c r="Y27" s="78">
        <f>'150045'!Y$33</f>
        <v>17000</v>
      </c>
      <c r="Z27" s="79">
        <f>'150045'!Z$33</f>
        <v>19121012.834559999</v>
      </c>
      <c r="AA27" s="78">
        <f>'150045'!AA$33</f>
        <v>17000</v>
      </c>
      <c r="AB27" s="79">
        <f>'150045'!AB$33</f>
        <v>19121012.834559999</v>
      </c>
      <c r="AC27" s="80">
        <f>'150045'!AC$33</f>
        <v>30318840.461960003</v>
      </c>
    </row>
    <row r="28" spans="1:29">
      <c r="A28" s="76">
        <v>150050</v>
      </c>
      <c r="B28" s="77" t="s">
        <v>33</v>
      </c>
      <c r="C28" s="78">
        <f>'150050'!C$33</f>
        <v>1108</v>
      </c>
      <c r="D28" s="79">
        <f>'150050'!D$33</f>
        <v>322565.98920000001</v>
      </c>
      <c r="E28" s="78">
        <f>'150050'!E$33</f>
        <v>133</v>
      </c>
      <c r="F28" s="79">
        <f>'150050'!F$33</f>
        <v>42783.850199999993</v>
      </c>
      <c r="G28" s="78">
        <f>'150050'!G$33</f>
        <v>1241</v>
      </c>
      <c r="H28" s="79">
        <f>'150050'!H$33</f>
        <v>365349.83939999994</v>
      </c>
      <c r="I28" s="78">
        <f>'150050'!I$33</f>
        <v>977</v>
      </c>
      <c r="J28" s="79">
        <f>'150050'!J$33</f>
        <v>360452.5834</v>
      </c>
      <c r="K28" s="78">
        <f>'150050'!K$33</f>
        <v>166</v>
      </c>
      <c r="L28" s="79">
        <f>'150050'!L$33</f>
        <v>83395.275600000008</v>
      </c>
      <c r="M28" s="78">
        <f>'150050'!M$33</f>
        <v>1143</v>
      </c>
      <c r="N28" s="79">
        <f>'150050'!N$33</f>
        <v>443847.85900000005</v>
      </c>
      <c r="O28" s="78">
        <f>'150050'!O$33</f>
        <v>2384</v>
      </c>
      <c r="P28" s="79">
        <f>'150050'!P$33</f>
        <v>809197.69840000011</v>
      </c>
      <c r="Q28" s="78">
        <f>'150050'!Q$33</f>
        <v>555</v>
      </c>
      <c r="R28" s="79">
        <f>'150050'!R$33</f>
        <v>196690.23920000001</v>
      </c>
      <c r="S28" s="78">
        <f>'150050'!S$33</f>
        <v>80</v>
      </c>
      <c r="T28" s="79">
        <f>'150050'!T$33</f>
        <v>29664.726000000002</v>
      </c>
      <c r="U28" s="78">
        <f>'150050'!U$33</f>
        <v>635</v>
      </c>
      <c r="V28" s="79">
        <f>'150050'!V$33</f>
        <v>226354.96520000001</v>
      </c>
      <c r="W28" s="78">
        <f>'150050'!W$33</f>
        <v>1575</v>
      </c>
      <c r="X28" s="79">
        <f>'150050'!X$33</f>
        <v>1372037.8217000002</v>
      </c>
      <c r="Y28" s="78">
        <f>'150050'!Y$33</f>
        <v>241</v>
      </c>
      <c r="Z28" s="79">
        <f>'150050'!Z$33</f>
        <v>263133.13390000002</v>
      </c>
      <c r="AA28" s="78">
        <f>'150050'!AA$33</f>
        <v>1816</v>
      </c>
      <c r="AB28" s="79">
        <f>'150050'!AB$33</f>
        <v>1635170.9555999998</v>
      </c>
      <c r="AC28" s="80">
        <f>'150050'!AC$33</f>
        <v>2670723.6192000001</v>
      </c>
    </row>
    <row r="29" spans="1:29" ht="31.5">
      <c r="A29" s="76">
        <v>150081</v>
      </c>
      <c r="B29" s="77" t="s">
        <v>42</v>
      </c>
      <c r="C29" s="78">
        <f>'150081'!C$33</f>
        <v>0</v>
      </c>
      <c r="D29" s="79">
        <f>'150081'!D$33</f>
        <v>0</v>
      </c>
      <c r="E29" s="78">
        <f>'150081'!E$33</f>
        <v>0</v>
      </c>
      <c r="F29" s="79">
        <f>'150081'!F$33</f>
        <v>0</v>
      </c>
      <c r="G29" s="78">
        <f>'150081'!G$33</f>
        <v>0</v>
      </c>
      <c r="H29" s="79">
        <f>'150081'!H$33</f>
        <v>0</v>
      </c>
      <c r="I29" s="78">
        <f>'150081'!I$33</f>
        <v>0</v>
      </c>
      <c r="J29" s="79">
        <f>'150081'!J$33</f>
        <v>0</v>
      </c>
      <c r="K29" s="78">
        <f>'150081'!K$33</f>
        <v>0</v>
      </c>
      <c r="L29" s="79">
        <f>'150081'!L$33</f>
        <v>0</v>
      </c>
      <c r="M29" s="78">
        <f>'150081'!M$33</f>
        <v>0</v>
      </c>
      <c r="N29" s="79">
        <f>'150081'!N$33</f>
        <v>0</v>
      </c>
      <c r="O29" s="78">
        <f>'150081'!O$33</f>
        <v>0</v>
      </c>
      <c r="P29" s="79">
        <f>'150081'!P$33</f>
        <v>0</v>
      </c>
      <c r="Q29" s="78">
        <f>'150081'!Q$33</f>
        <v>960</v>
      </c>
      <c r="R29" s="79">
        <f>'150081'!R$33</f>
        <v>247929.59999999998</v>
      </c>
      <c r="S29" s="78">
        <f>'150081'!S$33</f>
        <v>0</v>
      </c>
      <c r="T29" s="79">
        <f>'150081'!T$33</f>
        <v>0</v>
      </c>
      <c r="U29" s="78">
        <f>'150081'!U$33</f>
        <v>960</v>
      </c>
      <c r="V29" s="79">
        <f>'150081'!V$33</f>
        <v>247929.59999999998</v>
      </c>
      <c r="W29" s="78">
        <f>'150081'!W$33</f>
        <v>1200</v>
      </c>
      <c r="X29" s="79">
        <f>'150081'!X$33</f>
        <v>883020</v>
      </c>
      <c r="Y29" s="78">
        <f>'150081'!Y$33</f>
        <v>0</v>
      </c>
      <c r="Z29" s="79">
        <f>'150081'!Z$33</f>
        <v>0</v>
      </c>
      <c r="AA29" s="78">
        <f>'150081'!AA$33</f>
        <v>1200</v>
      </c>
      <c r="AB29" s="79">
        <f>'150081'!AB$33</f>
        <v>883020</v>
      </c>
      <c r="AC29" s="80">
        <f>'150081'!AC$33</f>
        <v>1130949.6000000001</v>
      </c>
    </row>
    <row r="30" spans="1:29">
      <c r="A30" s="76">
        <v>150110</v>
      </c>
      <c r="B30" s="77" t="s">
        <v>62</v>
      </c>
      <c r="C30" s="78">
        <f>'150110'!C$33</f>
        <v>0</v>
      </c>
      <c r="D30" s="79">
        <f>'150110'!D$33</f>
        <v>0</v>
      </c>
      <c r="E30" s="78">
        <f>'150110'!E$33</f>
        <v>0</v>
      </c>
      <c r="F30" s="79">
        <f>'150110'!F$33</f>
        <v>0</v>
      </c>
      <c r="G30" s="78">
        <f>'150110'!G$33</f>
        <v>0</v>
      </c>
      <c r="H30" s="79">
        <f>'150110'!H$33</f>
        <v>0</v>
      </c>
      <c r="I30" s="78">
        <f>'150110'!I$33</f>
        <v>370</v>
      </c>
      <c r="J30" s="79">
        <f>'150110'!J$33</f>
        <v>125565.417</v>
      </c>
      <c r="K30" s="78">
        <f>'150110'!K$33</f>
        <v>0</v>
      </c>
      <c r="L30" s="79">
        <f>'150110'!L$33</f>
        <v>0</v>
      </c>
      <c r="M30" s="78">
        <f>'150110'!M$33</f>
        <v>370</v>
      </c>
      <c r="N30" s="79">
        <f>'150110'!N$33</f>
        <v>125565.417</v>
      </c>
      <c r="O30" s="78">
        <f>'150110'!O$33</f>
        <v>370</v>
      </c>
      <c r="P30" s="79">
        <f>'150110'!P$33</f>
        <v>125565.417</v>
      </c>
      <c r="Q30" s="78">
        <f>'150110'!Q$33</f>
        <v>200</v>
      </c>
      <c r="R30" s="79">
        <f>'150110'!R$33</f>
        <v>68609.025000000009</v>
      </c>
      <c r="S30" s="78">
        <f>'150110'!S$33</f>
        <v>0</v>
      </c>
      <c r="T30" s="79">
        <f>'150110'!T$33</f>
        <v>0</v>
      </c>
      <c r="U30" s="78">
        <f>'150110'!U$33</f>
        <v>200</v>
      </c>
      <c r="V30" s="79">
        <f>'150110'!V$33</f>
        <v>68609.025000000009</v>
      </c>
      <c r="W30" s="78">
        <f>'150110'!W$33</f>
        <v>350</v>
      </c>
      <c r="X30" s="79">
        <f>'150110'!X$33</f>
        <v>281215.25459999999</v>
      </c>
      <c r="Y30" s="78">
        <f>'150110'!Y$33</f>
        <v>0</v>
      </c>
      <c r="Z30" s="79">
        <f>'150110'!Z$33</f>
        <v>0</v>
      </c>
      <c r="AA30" s="78">
        <f>'150110'!AA$33</f>
        <v>350</v>
      </c>
      <c r="AB30" s="79">
        <f>'150110'!AB$33</f>
        <v>281215.25459999999</v>
      </c>
      <c r="AC30" s="80">
        <f>'150110'!AC$33</f>
        <v>475389.69660000002</v>
      </c>
    </row>
    <row r="31" spans="1:29">
      <c r="A31" s="76">
        <v>150112</v>
      </c>
      <c r="B31" s="77" t="s">
        <v>64</v>
      </c>
      <c r="C31" s="78">
        <f>'150112'!C$33</f>
        <v>61027</v>
      </c>
      <c r="D31" s="79">
        <f>'150112'!D$33</f>
        <v>20021549.27454</v>
      </c>
      <c r="E31" s="78">
        <f>'150112'!E$33</f>
        <v>29072.719999999998</v>
      </c>
      <c r="F31" s="79">
        <f>'150112'!F$33</f>
        <v>10240242.4140012</v>
      </c>
      <c r="G31" s="78">
        <f>'150112'!G$33</f>
        <v>90099.720000000016</v>
      </c>
      <c r="H31" s="79">
        <f>'150112'!H$33</f>
        <v>30261791.688541207</v>
      </c>
      <c r="I31" s="78">
        <f>'150112'!I$33</f>
        <v>68178</v>
      </c>
      <c r="J31" s="79">
        <f>'150112'!J$33</f>
        <v>23837961.782340001</v>
      </c>
      <c r="K31" s="78">
        <f>'150112'!K$33</f>
        <v>13672.279999999999</v>
      </c>
      <c r="L31" s="79">
        <f>'150112'!L$33</f>
        <v>5881282.3858067999</v>
      </c>
      <c r="M31" s="78">
        <f>'150112'!M$33</f>
        <v>81850.28</v>
      </c>
      <c r="N31" s="79">
        <f>'150112'!N$33</f>
        <v>29719244.1681468</v>
      </c>
      <c r="O31" s="78">
        <f>'150112'!O$33</f>
        <v>171950</v>
      </c>
      <c r="P31" s="79">
        <f>'150112'!P$33</f>
        <v>59981035.856688</v>
      </c>
      <c r="Q31" s="78">
        <f>'150112'!Q$33</f>
        <v>33445</v>
      </c>
      <c r="R31" s="79">
        <f>'150112'!R$33</f>
        <v>12404750.822280003</v>
      </c>
      <c r="S31" s="78">
        <f>'150112'!S$33</f>
        <v>11067</v>
      </c>
      <c r="T31" s="79">
        <f>'150112'!T$33</f>
        <v>5883692.0416199993</v>
      </c>
      <c r="U31" s="78">
        <f>'150112'!U$33</f>
        <v>44512</v>
      </c>
      <c r="V31" s="79">
        <f>'150112'!V$33</f>
        <v>18288442.863900002</v>
      </c>
      <c r="W31" s="78">
        <f>'150112'!W$33</f>
        <v>104049</v>
      </c>
      <c r="X31" s="79">
        <f>'150112'!X$33</f>
        <v>87063547.475880012</v>
      </c>
      <c r="Y31" s="78">
        <f>'150112'!Y$33</f>
        <v>34532</v>
      </c>
      <c r="Z31" s="79">
        <f>'150112'!Z$33</f>
        <v>38130486.032880001</v>
      </c>
      <c r="AA31" s="78">
        <f>'150112'!AA$33</f>
        <v>138581</v>
      </c>
      <c r="AB31" s="79">
        <f>'150112'!AB$33</f>
        <v>125194033.50876001</v>
      </c>
      <c r="AC31" s="80">
        <f>'150112'!AC$33</f>
        <v>203463512.229348</v>
      </c>
    </row>
    <row r="32" spans="1:29">
      <c r="A32" s="76"/>
      <c r="B32" s="81" t="s">
        <v>117</v>
      </c>
      <c r="C32" s="82" t="e">
        <f t="shared" ref="C32:AC32" si="0">SUM(C8:C31)</f>
        <v>#REF!</v>
      </c>
      <c r="D32" s="80" t="e">
        <f t="shared" si="0"/>
        <v>#REF!</v>
      </c>
      <c r="E32" s="82" t="e">
        <f t="shared" si="0"/>
        <v>#REF!</v>
      </c>
      <c r="F32" s="80" t="e">
        <f t="shared" si="0"/>
        <v>#REF!</v>
      </c>
      <c r="G32" s="82" t="e">
        <f t="shared" si="0"/>
        <v>#REF!</v>
      </c>
      <c r="H32" s="80" t="e">
        <f t="shared" si="0"/>
        <v>#REF!</v>
      </c>
      <c r="I32" s="82" t="e">
        <f t="shared" si="0"/>
        <v>#REF!</v>
      </c>
      <c r="J32" s="80" t="e">
        <f t="shared" si="0"/>
        <v>#REF!</v>
      </c>
      <c r="K32" s="82" t="e">
        <f t="shared" si="0"/>
        <v>#REF!</v>
      </c>
      <c r="L32" s="80" t="e">
        <f t="shared" si="0"/>
        <v>#REF!</v>
      </c>
      <c r="M32" s="82" t="e">
        <f t="shared" si="0"/>
        <v>#REF!</v>
      </c>
      <c r="N32" s="80" t="e">
        <f t="shared" si="0"/>
        <v>#REF!</v>
      </c>
      <c r="O32" s="82" t="e">
        <f t="shared" si="0"/>
        <v>#REF!</v>
      </c>
      <c r="P32" s="80" t="e">
        <f t="shared" si="0"/>
        <v>#REF!</v>
      </c>
      <c r="Q32" s="82" t="e">
        <f t="shared" si="0"/>
        <v>#REF!</v>
      </c>
      <c r="R32" s="80" t="e">
        <f t="shared" si="0"/>
        <v>#REF!</v>
      </c>
      <c r="S32" s="82" t="e">
        <f t="shared" si="0"/>
        <v>#REF!</v>
      </c>
      <c r="T32" s="80" t="e">
        <f t="shared" si="0"/>
        <v>#REF!</v>
      </c>
      <c r="U32" s="82" t="e">
        <f t="shared" si="0"/>
        <v>#REF!</v>
      </c>
      <c r="V32" s="80" t="e">
        <f t="shared" si="0"/>
        <v>#REF!</v>
      </c>
      <c r="W32" s="82" t="e">
        <f t="shared" si="0"/>
        <v>#REF!</v>
      </c>
      <c r="X32" s="80" t="e">
        <f t="shared" si="0"/>
        <v>#REF!</v>
      </c>
      <c r="Y32" s="82" t="e">
        <f t="shared" si="0"/>
        <v>#REF!</v>
      </c>
      <c r="Z32" s="80" t="e">
        <f t="shared" si="0"/>
        <v>#REF!</v>
      </c>
      <c r="AA32" s="82" t="e">
        <f t="shared" si="0"/>
        <v>#REF!</v>
      </c>
      <c r="AB32" s="80" t="e">
        <f t="shared" si="0"/>
        <v>#REF!</v>
      </c>
      <c r="AC32" s="80" t="e">
        <f t="shared" si="0"/>
        <v>#REF!</v>
      </c>
    </row>
    <row r="35" spans="1:29">
      <c r="B35" s="66" t="s">
        <v>119</v>
      </c>
    </row>
    <row r="36" spans="1:29">
      <c r="A36" s="140" t="s">
        <v>94</v>
      </c>
      <c r="B36" s="141" t="s">
        <v>92</v>
      </c>
      <c r="C36" s="142" t="s">
        <v>99</v>
      </c>
      <c r="D36" s="143"/>
      <c r="E36" s="143"/>
      <c r="F36" s="143"/>
      <c r="G36" s="144"/>
      <c r="H36" s="143"/>
      <c r="I36" s="144"/>
      <c r="J36" s="143"/>
      <c r="K36" s="144"/>
      <c r="L36" s="143"/>
      <c r="M36" s="144"/>
      <c r="N36" s="143"/>
      <c r="O36" s="144"/>
      <c r="P36" s="145"/>
      <c r="Q36" s="153" t="s">
        <v>96</v>
      </c>
      <c r="R36" s="140"/>
      <c r="S36" s="153"/>
      <c r="T36" s="140"/>
      <c r="U36" s="153"/>
      <c r="V36" s="140"/>
      <c r="W36" s="164" t="s">
        <v>97</v>
      </c>
      <c r="X36" s="165"/>
      <c r="Y36" s="164"/>
      <c r="Z36" s="165"/>
      <c r="AA36" s="164"/>
      <c r="AB36" s="165"/>
      <c r="AC36" s="161" t="s">
        <v>106</v>
      </c>
    </row>
    <row r="37" spans="1:29">
      <c r="A37" s="140"/>
      <c r="B37" s="141"/>
      <c r="C37" s="142" t="s">
        <v>95</v>
      </c>
      <c r="D37" s="143"/>
      <c r="E37" s="143"/>
      <c r="F37" s="143"/>
      <c r="G37" s="144"/>
      <c r="H37" s="145"/>
      <c r="I37" s="149" t="s">
        <v>110</v>
      </c>
      <c r="J37" s="150"/>
      <c r="K37" s="151"/>
      <c r="L37" s="150"/>
      <c r="M37" s="151"/>
      <c r="N37" s="152"/>
      <c r="O37" s="154" t="s">
        <v>100</v>
      </c>
      <c r="P37" s="155"/>
      <c r="Q37" s="153"/>
      <c r="R37" s="140"/>
      <c r="S37" s="153"/>
      <c r="T37" s="140"/>
      <c r="U37" s="153"/>
      <c r="V37" s="140"/>
      <c r="W37" s="164"/>
      <c r="X37" s="165"/>
      <c r="Y37" s="164"/>
      <c r="Z37" s="165"/>
      <c r="AA37" s="164"/>
      <c r="AB37" s="165"/>
      <c r="AC37" s="162"/>
    </row>
    <row r="38" spans="1:29">
      <c r="A38" s="140"/>
      <c r="B38" s="141"/>
      <c r="C38" s="158" t="s">
        <v>101</v>
      </c>
      <c r="D38" s="146" t="s">
        <v>102</v>
      </c>
      <c r="E38" s="158" t="s">
        <v>103</v>
      </c>
      <c r="F38" s="146" t="s">
        <v>104</v>
      </c>
      <c r="G38" s="147" t="s">
        <v>100</v>
      </c>
      <c r="H38" s="148"/>
      <c r="I38" s="158" t="s">
        <v>101</v>
      </c>
      <c r="J38" s="146" t="s">
        <v>102</v>
      </c>
      <c r="K38" s="158" t="s">
        <v>103</v>
      </c>
      <c r="L38" s="146" t="s">
        <v>104</v>
      </c>
      <c r="M38" s="147" t="s">
        <v>100</v>
      </c>
      <c r="N38" s="148"/>
      <c r="O38" s="156"/>
      <c r="P38" s="157"/>
      <c r="Q38" s="159" t="s">
        <v>101</v>
      </c>
      <c r="R38" s="160" t="s">
        <v>102</v>
      </c>
      <c r="S38" s="159" t="s">
        <v>103</v>
      </c>
      <c r="T38" s="160" t="s">
        <v>104</v>
      </c>
      <c r="U38" s="153" t="s">
        <v>100</v>
      </c>
      <c r="V38" s="140"/>
      <c r="W38" s="158" t="s">
        <v>101</v>
      </c>
      <c r="X38" s="146" t="s">
        <v>102</v>
      </c>
      <c r="Y38" s="158" t="s">
        <v>103</v>
      </c>
      <c r="Z38" s="146" t="s">
        <v>104</v>
      </c>
      <c r="AA38" s="164" t="s">
        <v>100</v>
      </c>
      <c r="AB38" s="165"/>
      <c r="AC38" s="163"/>
    </row>
    <row r="39" spans="1:29">
      <c r="A39" s="140"/>
      <c r="B39" s="141"/>
      <c r="C39" s="158"/>
      <c r="D39" s="146"/>
      <c r="E39" s="158"/>
      <c r="F39" s="146"/>
      <c r="G39" s="71" t="s">
        <v>105</v>
      </c>
      <c r="H39" s="72" t="s">
        <v>98</v>
      </c>
      <c r="I39" s="158"/>
      <c r="J39" s="146"/>
      <c r="K39" s="158"/>
      <c r="L39" s="146"/>
      <c r="M39" s="71" t="s">
        <v>105</v>
      </c>
      <c r="N39" s="72" t="s">
        <v>98</v>
      </c>
      <c r="O39" s="71" t="s">
        <v>105</v>
      </c>
      <c r="P39" s="72" t="s">
        <v>98</v>
      </c>
      <c r="Q39" s="159"/>
      <c r="R39" s="160"/>
      <c r="S39" s="159"/>
      <c r="T39" s="160"/>
      <c r="U39" s="73" t="s">
        <v>105</v>
      </c>
      <c r="V39" s="74" t="s">
        <v>98</v>
      </c>
      <c r="W39" s="158"/>
      <c r="X39" s="146"/>
      <c r="Y39" s="158"/>
      <c r="Z39" s="146"/>
      <c r="AA39" s="71" t="s">
        <v>105</v>
      </c>
      <c r="AB39" s="72" t="s">
        <v>98</v>
      </c>
      <c r="AC39" s="74" t="s">
        <v>98</v>
      </c>
    </row>
    <row r="40" spans="1:29">
      <c r="A40" s="76">
        <v>150007</v>
      </c>
      <c r="B40" s="77" t="s">
        <v>4</v>
      </c>
      <c r="C40" s="78">
        <f>'150007'!C$68</f>
        <v>1424</v>
      </c>
      <c r="D40" s="79">
        <f>'150007'!D$68</f>
        <v>422522.60959999997</v>
      </c>
      <c r="E40" s="78">
        <f>'150007'!E$68</f>
        <v>479</v>
      </c>
      <c r="F40" s="79">
        <f>'150007'!F$68</f>
        <v>192381.37099999998</v>
      </c>
      <c r="G40" s="78">
        <f>'150007'!G$68</f>
        <v>1903</v>
      </c>
      <c r="H40" s="79">
        <f>'150007'!H$68</f>
        <v>614903.98060000013</v>
      </c>
      <c r="I40" s="78">
        <f>'150007'!I$68</f>
        <v>1190</v>
      </c>
      <c r="J40" s="79">
        <f>'150007'!J$68</f>
        <v>420144.25179999997</v>
      </c>
      <c r="K40" s="78">
        <f>'150007'!K$68</f>
        <v>250</v>
      </c>
      <c r="L40" s="79">
        <f>'150007'!L$68</f>
        <v>126224.91700000002</v>
      </c>
      <c r="M40" s="78">
        <f>'150007'!M$68</f>
        <v>1440</v>
      </c>
      <c r="N40" s="79">
        <f>'150007'!N$68</f>
        <v>546369.16879999998</v>
      </c>
      <c r="O40" s="78">
        <f>'150007'!O$68</f>
        <v>3343</v>
      </c>
      <c r="P40" s="79">
        <f>'150007'!P$68</f>
        <v>1161273.1494000002</v>
      </c>
      <c r="Q40" s="78">
        <f>'150007'!Q$68</f>
        <v>773</v>
      </c>
      <c r="R40" s="79">
        <f>'150007'!R$68</f>
        <v>257425.71400000001</v>
      </c>
      <c r="S40" s="78">
        <f>'150007'!S$68</f>
        <v>114</v>
      </c>
      <c r="T40" s="79">
        <f>'150007'!T$68</f>
        <v>45058.358800000002</v>
      </c>
      <c r="U40" s="78">
        <f>'150007'!U$68</f>
        <v>887</v>
      </c>
      <c r="V40" s="79">
        <f>'150007'!V$68</f>
        <v>302484.07279999997</v>
      </c>
      <c r="W40" s="78">
        <f>'150007'!W$68</f>
        <v>1964</v>
      </c>
      <c r="X40" s="79">
        <f>'150007'!X$68</f>
        <v>1694712.5286000001</v>
      </c>
      <c r="Y40" s="78">
        <f>'150007'!Y$68</f>
        <v>556</v>
      </c>
      <c r="Z40" s="79">
        <f>'150007'!Z$68</f>
        <v>624149.89</v>
      </c>
      <c r="AA40" s="78">
        <f>'150007'!AA$68</f>
        <v>2520</v>
      </c>
      <c r="AB40" s="79">
        <f>'150007'!AB$68</f>
        <v>2318862.4185999995</v>
      </c>
      <c r="AC40" s="80">
        <f>'150007'!AC$68</f>
        <v>3782619.6407999997</v>
      </c>
    </row>
    <row r="41" spans="1:29">
      <c r="A41" s="76">
        <v>150009</v>
      </c>
      <c r="B41" s="77" t="s">
        <v>6</v>
      </c>
      <c r="C41" s="78">
        <f>'150009'!C$68</f>
        <v>408</v>
      </c>
      <c r="D41" s="79">
        <f>'150009'!D$68</f>
        <v>137099.08637999999</v>
      </c>
      <c r="E41" s="78">
        <f>'150009'!E$68</f>
        <v>250</v>
      </c>
      <c r="F41" s="79">
        <f>'150009'!F$68</f>
        <v>61334.297280000006</v>
      </c>
      <c r="G41" s="78">
        <f>'150009'!G$68</f>
        <v>658</v>
      </c>
      <c r="H41" s="79">
        <f>'150009'!H$68</f>
        <v>198433.38366000005</v>
      </c>
      <c r="I41" s="78">
        <f>'150009'!I$68</f>
        <v>442</v>
      </c>
      <c r="J41" s="79">
        <f>'150009'!J$68</f>
        <v>153439.81686000002</v>
      </c>
      <c r="K41" s="78">
        <f>'150009'!K$68</f>
        <v>75</v>
      </c>
      <c r="L41" s="79">
        <f>'150009'!L$68</f>
        <v>23160.598380000003</v>
      </c>
      <c r="M41" s="78">
        <f>'150009'!M$68</f>
        <v>517</v>
      </c>
      <c r="N41" s="79">
        <f>'150009'!N$68</f>
        <v>176600.41524000003</v>
      </c>
      <c r="O41" s="78">
        <f>'150009'!O$68</f>
        <v>1175</v>
      </c>
      <c r="P41" s="79">
        <f>'150009'!P$68</f>
        <v>375033.79890000005</v>
      </c>
      <c r="Q41" s="78">
        <f>'150009'!Q$68</f>
        <v>58</v>
      </c>
      <c r="R41" s="79">
        <f>'150009'!R$68</f>
        <v>23004.363960000006</v>
      </c>
      <c r="S41" s="78">
        <f>'150009'!S$68</f>
        <v>14</v>
      </c>
      <c r="T41" s="79">
        <f>'150009'!T$68</f>
        <v>7318.644839999999</v>
      </c>
      <c r="U41" s="78">
        <f>'150009'!U$68</f>
        <v>72</v>
      </c>
      <c r="V41" s="79">
        <f>'150009'!V$68</f>
        <v>30323.008800000007</v>
      </c>
      <c r="W41" s="78">
        <f>'150009'!W$68</f>
        <v>540</v>
      </c>
      <c r="X41" s="79">
        <f>'150009'!X$68</f>
        <v>451961.76743999991</v>
      </c>
      <c r="Y41" s="78">
        <f>'150009'!Y$68</f>
        <v>393</v>
      </c>
      <c r="Z41" s="79">
        <f>'150009'!Z$68</f>
        <v>132556.63878000001</v>
      </c>
      <c r="AA41" s="78">
        <f>'150009'!AA$68</f>
        <v>688</v>
      </c>
      <c r="AB41" s="79">
        <f>'150009'!AB$68</f>
        <v>584518.40621999989</v>
      </c>
      <c r="AC41" s="80">
        <f>'150009'!AC$68</f>
        <v>983407.13280000014</v>
      </c>
    </row>
    <row r="42" spans="1:29">
      <c r="A42" s="76">
        <v>150010</v>
      </c>
      <c r="B42" s="77" t="s">
        <v>7</v>
      </c>
      <c r="C42" s="78">
        <f>'150010'!C$68</f>
        <v>373</v>
      </c>
      <c r="D42" s="79">
        <f>'150010'!D$68</f>
        <v>111672.03319999998</v>
      </c>
      <c r="E42" s="78">
        <f>'150010'!E$68</f>
        <v>208</v>
      </c>
      <c r="F42" s="79">
        <f>'150010'!F$68</f>
        <v>87844.848000000013</v>
      </c>
      <c r="G42" s="78">
        <f>'150010'!G$68</f>
        <v>581</v>
      </c>
      <c r="H42" s="79">
        <f>'150010'!H$68</f>
        <v>199516.88120000003</v>
      </c>
      <c r="I42" s="78">
        <f>'150010'!I$68</f>
        <v>503</v>
      </c>
      <c r="J42" s="79">
        <f>'150010'!J$68</f>
        <v>170878.53510000001</v>
      </c>
      <c r="K42" s="78">
        <f>'150010'!K$68</f>
        <v>156</v>
      </c>
      <c r="L42" s="79">
        <f>'150010'!L$68</f>
        <v>82355.254799999995</v>
      </c>
      <c r="M42" s="78">
        <f>'150010'!M$68</f>
        <v>659</v>
      </c>
      <c r="N42" s="79">
        <f>'150010'!N$68</f>
        <v>253233.7899</v>
      </c>
      <c r="O42" s="78">
        <f>'150010'!O$68</f>
        <v>1240</v>
      </c>
      <c r="P42" s="79">
        <f>'150010'!P$68</f>
        <v>452750.67109999998</v>
      </c>
      <c r="Q42" s="78">
        <f>'150010'!Q$68</f>
        <v>261</v>
      </c>
      <c r="R42" s="79">
        <f>'150010'!R$68</f>
        <v>89070.217600000004</v>
      </c>
      <c r="S42" s="78">
        <f>'150010'!S$68</f>
        <v>63</v>
      </c>
      <c r="T42" s="79">
        <f>'150010'!T$68</f>
        <v>34063.766100000001</v>
      </c>
      <c r="U42" s="78">
        <f>'150010'!U$68</f>
        <v>324</v>
      </c>
      <c r="V42" s="79">
        <f>'150010'!V$68</f>
        <v>123133.98370000001</v>
      </c>
      <c r="W42" s="78">
        <f>'150010'!W$68</f>
        <v>630</v>
      </c>
      <c r="X42" s="79">
        <f>'150010'!X$68</f>
        <v>537367.00289999996</v>
      </c>
      <c r="Y42" s="78">
        <f>'150010'!Y$68</f>
        <v>137</v>
      </c>
      <c r="Z42" s="79">
        <f>'150010'!Z$68</f>
        <v>157085.4467</v>
      </c>
      <c r="AA42" s="78">
        <f>'150010'!AA$68</f>
        <v>767</v>
      </c>
      <c r="AB42" s="79">
        <f>'150010'!AB$68</f>
        <v>694452.44960000005</v>
      </c>
      <c r="AC42" s="80">
        <f>'150010'!AC$68</f>
        <v>1270337.1043999998</v>
      </c>
    </row>
    <row r="43" spans="1:29">
      <c r="A43" s="76">
        <v>150012</v>
      </c>
      <c r="B43" s="77" t="s">
        <v>8</v>
      </c>
      <c r="C43" s="78">
        <f>'150012'!C$68</f>
        <v>1022</v>
      </c>
      <c r="D43" s="79">
        <f>'150012'!D$68</f>
        <v>305016.4572</v>
      </c>
      <c r="E43" s="78">
        <f>'150012'!E$68</f>
        <v>444</v>
      </c>
      <c r="F43" s="79">
        <f>'150012'!F$68</f>
        <v>164932.2311</v>
      </c>
      <c r="G43" s="78">
        <f>'150012'!G$68</f>
        <v>1466</v>
      </c>
      <c r="H43" s="79">
        <f>'150012'!H$68</f>
        <v>469948.68830000004</v>
      </c>
      <c r="I43" s="78">
        <f>'150012'!I$68</f>
        <v>652</v>
      </c>
      <c r="J43" s="79">
        <f>'150012'!J$68</f>
        <v>229662.8425</v>
      </c>
      <c r="K43" s="78">
        <f>'150012'!K$68</f>
        <v>151</v>
      </c>
      <c r="L43" s="79">
        <f>'150012'!L$68</f>
        <v>74006.296000000017</v>
      </c>
      <c r="M43" s="78">
        <f>'150012'!M$68</f>
        <v>803</v>
      </c>
      <c r="N43" s="79">
        <f>'150012'!N$68</f>
        <v>303669.13849999994</v>
      </c>
      <c r="O43" s="78">
        <f>'150012'!O$68</f>
        <v>2269</v>
      </c>
      <c r="P43" s="79">
        <f>'150012'!P$68</f>
        <v>773617.82680000004</v>
      </c>
      <c r="Q43" s="78">
        <f>'150012'!Q$68</f>
        <v>0</v>
      </c>
      <c r="R43" s="79">
        <f>'150012'!R$68</f>
        <v>0</v>
      </c>
      <c r="S43" s="78">
        <f>'150012'!S$68</f>
        <v>0</v>
      </c>
      <c r="T43" s="79">
        <f>'150012'!T$68</f>
        <v>0</v>
      </c>
      <c r="U43" s="78">
        <f>'150012'!U$68</f>
        <v>0</v>
      </c>
      <c r="V43" s="79">
        <f>'150012'!V$68</f>
        <v>0</v>
      </c>
      <c r="W43" s="78">
        <f>'150012'!W$68</f>
        <v>1276</v>
      </c>
      <c r="X43" s="79">
        <f>'150012'!X$68</f>
        <v>1109361.7535000001</v>
      </c>
      <c r="Y43" s="78">
        <f>'150012'!Y$68</f>
        <v>412</v>
      </c>
      <c r="Z43" s="79">
        <f>'150012'!Z$68</f>
        <v>438720.4276</v>
      </c>
      <c r="AA43" s="78">
        <f>'150012'!AA$68</f>
        <v>1688</v>
      </c>
      <c r="AB43" s="79">
        <f>'150012'!AB$68</f>
        <v>1548082.1810999997</v>
      </c>
      <c r="AC43" s="80">
        <f>'150012'!AC$68</f>
        <v>2321700.0079000001</v>
      </c>
    </row>
    <row r="44" spans="1:29" ht="31.5">
      <c r="A44" s="76">
        <v>150013</v>
      </c>
      <c r="B44" s="77" t="s">
        <v>9</v>
      </c>
      <c r="C44" s="78">
        <f>'150013'!C$68</f>
        <v>1796</v>
      </c>
      <c r="D44" s="79">
        <f>'150013'!D$68</f>
        <v>682397.37000000011</v>
      </c>
      <c r="E44" s="78">
        <f>'150013'!E$68</f>
        <v>0</v>
      </c>
      <c r="F44" s="79">
        <f>'150013'!F$68</f>
        <v>0</v>
      </c>
      <c r="G44" s="78">
        <f>'150013'!G$68</f>
        <v>1796</v>
      </c>
      <c r="H44" s="79">
        <f>'150013'!H$68</f>
        <v>682397.37000000011</v>
      </c>
      <c r="I44" s="78">
        <f>'150013'!I$68</f>
        <v>2272</v>
      </c>
      <c r="J44" s="79">
        <f>'150013'!J$68</f>
        <v>842037.4</v>
      </c>
      <c r="K44" s="78">
        <f>'150013'!K$68</f>
        <v>0</v>
      </c>
      <c r="L44" s="79">
        <f>'150013'!L$68</f>
        <v>0</v>
      </c>
      <c r="M44" s="78">
        <f>'150013'!M$68</f>
        <v>2272</v>
      </c>
      <c r="N44" s="79">
        <f>'150013'!N$68</f>
        <v>842037.4</v>
      </c>
      <c r="O44" s="78">
        <f>'150013'!O$68</f>
        <v>4068</v>
      </c>
      <c r="P44" s="79">
        <f>'150013'!P$68</f>
        <v>1524434.77</v>
      </c>
      <c r="Q44" s="78">
        <f>'150013'!Q$68</f>
        <v>56</v>
      </c>
      <c r="R44" s="79">
        <f>'150013'!R$68</f>
        <v>23373.260000000002</v>
      </c>
      <c r="S44" s="78">
        <f>'150013'!S$68</f>
        <v>0</v>
      </c>
      <c r="T44" s="79">
        <f>'150013'!T$68</f>
        <v>0</v>
      </c>
      <c r="U44" s="78">
        <f>'150013'!U$68</f>
        <v>56</v>
      </c>
      <c r="V44" s="79">
        <f>'150013'!V$68</f>
        <v>23373.260000000002</v>
      </c>
      <c r="W44" s="78">
        <f>'150013'!W$68</f>
        <v>3085</v>
      </c>
      <c r="X44" s="79">
        <f>'150013'!X$68</f>
        <v>2874746.4999999995</v>
      </c>
      <c r="Y44" s="78">
        <f>'150013'!Y$68</f>
        <v>0</v>
      </c>
      <c r="Z44" s="79">
        <f>'150013'!Z$68</f>
        <v>0</v>
      </c>
      <c r="AA44" s="78">
        <f>'150013'!AA$68</f>
        <v>3085</v>
      </c>
      <c r="AB44" s="79">
        <f>'150013'!AB$68</f>
        <v>2874746.4999999995</v>
      </c>
      <c r="AC44" s="80">
        <f>'150013'!AC$68</f>
        <v>4422554.5299999993</v>
      </c>
    </row>
    <row r="45" spans="1:29">
      <c r="A45" s="76">
        <v>150014</v>
      </c>
      <c r="B45" s="77" t="s">
        <v>10</v>
      </c>
      <c r="C45" s="78">
        <f>'150014'!C$68</f>
        <v>2296</v>
      </c>
      <c r="D45" s="79">
        <f>'150014'!D$68</f>
        <v>731568.57588000002</v>
      </c>
      <c r="E45" s="78">
        <f>'150014'!E$68</f>
        <v>443</v>
      </c>
      <c r="F45" s="79">
        <f>'150014'!F$68</f>
        <v>188216.34660000005</v>
      </c>
      <c r="G45" s="78">
        <f>'150014'!G$68</f>
        <v>2739</v>
      </c>
      <c r="H45" s="79">
        <f>'150014'!H$68</f>
        <v>919784.92248000018</v>
      </c>
      <c r="I45" s="78">
        <f>'150014'!I$68</f>
        <v>2416</v>
      </c>
      <c r="J45" s="79">
        <f>'150014'!J$68</f>
        <v>835143.07338000007</v>
      </c>
      <c r="K45" s="78">
        <f>'150014'!K$68</f>
        <v>962</v>
      </c>
      <c r="L45" s="79">
        <f>'150014'!L$68</f>
        <v>409245.25374000007</v>
      </c>
      <c r="M45" s="78">
        <f>'150014'!M$68</f>
        <v>3378</v>
      </c>
      <c r="N45" s="79">
        <f>'150014'!N$68</f>
        <v>1244388.3271200005</v>
      </c>
      <c r="O45" s="78">
        <f>'150014'!O$68</f>
        <v>6117</v>
      </c>
      <c r="P45" s="79">
        <f>'150014'!P$68</f>
        <v>2164173.2496000002</v>
      </c>
      <c r="Q45" s="78">
        <f>'150014'!Q$68</f>
        <v>1250</v>
      </c>
      <c r="R45" s="79">
        <f>'150014'!R$68</f>
        <v>472224.13884000009</v>
      </c>
      <c r="S45" s="78">
        <f>'150014'!S$68</f>
        <v>368</v>
      </c>
      <c r="T45" s="79">
        <f>'150014'!T$68</f>
        <v>191311.87932000001</v>
      </c>
      <c r="U45" s="78">
        <f>'150014'!U$68</f>
        <v>1618</v>
      </c>
      <c r="V45" s="79">
        <f>'150014'!V$68</f>
        <v>663536.01816000009</v>
      </c>
      <c r="W45" s="78">
        <f>'150014'!W$68</f>
        <v>3468</v>
      </c>
      <c r="X45" s="79">
        <f>'150014'!X$68</f>
        <v>2988830.3027399997</v>
      </c>
      <c r="Y45" s="78">
        <f>'150014'!Y$68</f>
        <v>1132</v>
      </c>
      <c r="Z45" s="79">
        <f>'150014'!Z$68</f>
        <v>1243015.73352</v>
      </c>
      <c r="AA45" s="78">
        <f>'150014'!AA$68</f>
        <v>4600</v>
      </c>
      <c r="AB45" s="79">
        <f>'150014'!AB$68</f>
        <v>4231846.0362600004</v>
      </c>
      <c r="AC45" s="80">
        <f>'150014'!AC$68</f>
        <v>7059555.3040199997</v>
      </c>
    </row>
    <row r="46" spans="1:29">
      <c r="A46" s="76">
        <v>150016</v>
      </c>
      <c r="B46" s="77" t="s">
        <v>12</v>
      </c>
      <c r="C46" s="78">
        <f>'150016'!C$68</f>
        <v>25264</v>
      </c>
      <c r="D46" s="79">
        <f>'150016'!D$68</f>
        <v>7622360.9917000001</v>
      </c>
      <c r="E46" s="78">
        <f>'150016'!E$68</f>
        <v>9626</v>
      </c>
      <c r="F46" s="79">
        <f>'150016'!F$68</f>
        <v>3525037.3067000005</v>
      </c>
      <c r="G46" s="78">
        <f>'150016'!G$68</f>
        <v>34890</v>
      </c>
      <c r="H46" s="79">
        <f>'150016'!H$68</f>
        <v>11147398.298399998</v>
      </c>
      <c r="I46" s="78">
        <f>'150016'!I$68</f>
        <v>12206</v>
      </c>
      <c r="J46" s="79">
        <f>'150016'!J$68</f>
        <v>4831680.2898000004</v>
      </c>
      <c r="K46" s="78">
        <f>'150016'!K$68</f>
        <v>2901</v>
      </c>
      <c r="L46" s="79">
        <f>'150016'!L$68</f>
        <v>1339230.7292000002</v>
      </c>
      <c r="M46" s="78">
        <f>'150016'!M$68</f>
        <v>15107</v>
      </c>
      <c r="N46" s="79">
        <f>'150016'!N$68</f>
        <v>6170911.0189999985</v>
      </c>
      <c r="O46" s="78">
        <f>'150016'!O$68</f>
        <v>49997</v>
      </c>
      <c r="P46" s="79">
        <f>'150016'!P$68</f>
        <v>17318309.317400005</v>
      </c>
      <c r="Q46" s="78">
        <f>'150016'!Q$68</f>
        <v>9739</v>
      </c>
      <c r="R46" s="79">
        <f>'150016'!R$68</f>
        <v>3532585.2834999999</v>
      </c>
      <c r="S46" s="78">
        <f>'150016'!S$68</f>
        <v>3247</v>
      </c>
      <c r="T46" s="79">
        <f>'150016'!T$68</f>
        <v>1622457.382</v>
      </c>
      <c r="U46" s="78">
        <f>'150016'!U$68</f>
        <v>12986</v>
      </c>
      <c r="V46" s="79">
        <f>'150016'!V$68</f>
        <v>5155042.6655000011</v>
      </c>
      <c r="W46" s="78">
        <f>'150016'!W$68</f>
        <v>29805</v>
      </c>
      <c r="X46" s="79">
        <f>'150016'!X$68</f>
        <v>25495034.410300002</v>
      </c>
      <c r="Y46" s="78">
        <f>'150016'!Y$68</f>
        <v>10112</v>
      </c>
      <c r="Z46" s="79">
        <f>'150016'!Z$68</f>
        <v>10909177.260799998</v>
      </c>
      <c r="AA46" s="78">
        <f>'150016'!AA$68</f>
        <v>39917</v>
      </c>
      <c r="AB46" s="79">
        <f>'150016'!AB$68</f>
        <v>36404211.671100006</v>
      </c>
      <c r="AC46" s="80">
        <f>'150016'!AC$68</f>
        <v>58877563.653999999</v>
      </c>
    </row>
    <row r="47" spans="1:29">
      <c r="A47" s="76">
        <v>150017</v>
      </c>
      <c r="B47" s="77" t="s">
        <v>13</v>
      </c>
      <c r="C47" s="78">
        <f>'150017'!C$68</f>
        <v>0</v>
      </c>
      <c r="D47" s="79">
        <f>'150017'!D$68</f>
        <v>0</v>
      </c>
      <c r="E47" s="78">
        <f>'150017'!E$68</f>
        <v>0</v>
      </c>
      <c r="F47" s="79">
        <f>'150017'!F$68</f>
        <v>0</v>
      </c>
      <c r="G47" s="78">
        <f>'150017'!G$68</f>
        <v>0</v>
      </c>
      <c r="H47" s="79">
        <f>'150017'!H$68</f>
        <v>0</v>
      </c>
      <c r="I47" s="78">
        <f>'150017'!I$68</f>
        <v>2470</v>
      </c>
      <c r="J47" s="79">
        <f>'150017'!J$68</f>
        <v>1447505.3</v>
      </c>
      <c r="K47" s="78">
        <f>'150017'!K$68</f>
        <v>130</v>
      </c>
      <c r="L47" s="79">
        <f>'150017'!L$68</f>
        <v>131313</v>
      </c>
      <c r="M47" s="78">
        <f>'150017'!M$68</f>
        <v>2600</v>
      </c>
      <c r="N47" s="79">
        <f>'150017'!N$68</f>
        <v>1578818.3</v>
      </c>
      <c r="O47" s="78">
        <f>'150017'!O$68</f>
        <v>2600</v>
      </c>
      <c r="P47" s="79">
        <f>'150017'!P$68</f>
        <v>1578818.3</v>
      </c>
      <c r="Q47" s="78">
        <f>'150017'!Q$68</f>
        <v>280</v>
      </c>
      <c r="R47" s="79">
        <f>'150017'!R$68</f>
        <v>176141.90000000002</v>
      </c>
      <c r="S47" s="78">
        <f>'150017'!S$68</f>
        <v>20</v>
      </c>
      <c r="T47" s="79">
        <f>'150017'!T$68</f>
        <v>20691</v>
      </c>
      <c r="U47" s="78">
        <f>'150017'!U$68</f>
        <v>300</v>
      </c>
      <c r="V47" s="79">
        <f>'150017'!V$68</f>
        <v>196832.90000000002</v>
      </c>
      <c r="W47" s="78">
        <f>'150017'!W$68</f>
        <v>2744</v>
      </c>
      <c r="X47" s="79">
        <f>'150017'!X$68</f>
        <v>3499824.3000000003</v>
      </c>
      <c r="Y47" s="78">
        <f>'150017'!Y$68</f>
        <v>249</v>
      </c>
      <c r="Z47" s="79">
        <f>'150017'!Z$68</f>
        <v>484419.54000000004</v>
      </c>
      <c r="AA47" s="78">
        <f>'150017'!AA$68</f>
        <v>2993</v>
      </c>
      <c r="AB47" s="79">
        <f>'150017'!AB$68</f>
        <v>3984243.8400000003</v>
      </c>
      <c r="AC47" s="80">
        <f>'150017'!AC$68</f>
        <v>5759895.040000001</v>
      </c>
    </row>
    <row r="48" spans="1:29">
      <c r="A48" s="76">
        <v>150019</v>
      </c>
      <c r="B48" s="77" t="s">
        <v>14</v>
      </c>
      <c r="C48" s="78">
        <f>'150019'!C$69</f>
        <v>602</v>
      </c>
      <c r="D48" s="79">
        <f>'150019'!D$69</f>
        <v>163397.84940000001</v>
      </c>
      <c r="E48" s="78">
        <f>'150019'!E$69</f>
        <v>132</v>
      </c>
      <c r="F48" s="79">
        <f>'150019'!F$69</f>
        <v>55734.754320000007</v>
      </c>
      <c r="G48" s="78">
        <f>'150019'!G$69</f>
        <v>734</v>
      </c>
      <c r="H48" s="79">
        <f>'150019'!H$69</f>
        <v>219132.60372000001</v>
      </c>
      <c r="I48" s="78">
        <f>'150019'!I$69</f>
        <v>203</v>
      </c>
      <c r="J48" s="79">
        <f>'150019'!J$69</f>
        <v>78523.773840000009</v>
      </c>
      <c r="K48" s="78">
        <f>'150019'!K$69</f>
        <v>16</v>
      </c>
      <c r="L48" s="79">
        <f>'150019'!L$69</f>
        <v>5973.9859799999995</v>
      </c>
      <c r="M48" s="78">
        <f>'150019'!M$69</f>
        <v>219</v>
      </c>
      <c r="N48" s="79">
        <f>'150019'!N$69</f>
        <v>84497.759820000021</v>
      </c>
      <c r="O48" s="78">
        <f>'150019'!O$69</f>
        <v>953</v>
      </c>
      <c r="P48" s="79">
        <f>'150019'!P$69</f>
        <v>303630.36353999999</v>
      </c>
      <c r="Q48" s="78">
        <f>'150019'!Q$69</f>
        <v>217</v>
      </c>
      <c r="R48" s="79">
        <f>'150019'!R$69</f>
        <v>79899.497820000019</v>
      </c>
      <c r="S48" s="78">
        <f>'150019'!S$69</f>
        <v>39.799999999999997</v>
      </c>
      <c r="T48" s="79">
        <f>'150019'!T$69</f>
        <v>21708.832787999996</v>
      </c>
      <c r="U48" s="78">
        <f>'150019'!U$69</f>
        <v>256.8</v>
      </c>
      <c r="V48" s="79">
        <f>'150019'!V$69</f>
        <v>101608.33060800002</v>
      </c>
      <c r="W48" s="78">
        <f>'150019'!W$69</f>
        <v>590</v>
      </c>
      <c r="X48" s="79">
        <f>'150019'!X$69</f>
        <v>490086.10548000003</v>
      </c>
      <c r="Y48" s="78">
        <f>'150019'!Y$69</f>
        <v>114</v>
      </c>
      <c r="Z48" s="79">
        <f>'150019'!Z$69</f>
        <v>131862.56651999999</v>
      </c>
      <c r="AA48" s="78">
        <f>'150019'!AA$69</f>
        <v>704</v>
      </c>
      <c r="AB48" s="79">
        <f>'150019'!AB$69</f>
        <v>621948.67200000002</v>
      </c>
      <c r="AC48" s="80">
        <f>'150019'!AC$69</f>
        <v>1027187.3661480001</v>
      </c>
    </row>
    <row r="49" spans="1:29">
      <c r="A49" s="76">
        <v>150020</v>
      </c>
      <c r="B49" s="77" t="s">
        <v>15</v>
      </c>
      <c r="C49" s="78">
        <f>'150020'!C$68</f>
        <v>30</v>
      </c>
      <c r="D49" s="79">
        <f>'150020'!D$68</f>
        <v>9431.4</v>
      </c>
      <c r="E49" s="78">
        <f>'150020'!E$68</f>
        <v>0</v>
      </c>
      <c r="F49" s="79">
        <f>'150020'!F$68</f>
        <v>0</v>
      </c>
      <c r="G49" s="78">
        <f>'150020'!G$68</f>
        <v>30</v>
      </c>
      <c r="H49" s="79">
        <f>'150020'!H$68</f>
        <v>9431.4</v>
      </c>
      <c r="I49" s="78">
        <f>'150020'!I$68</f>
        <v>39</v>
      </c>
      <c r="J49" s="79">
        <f>'150020'!J$68</f>
        <v>15201.789999999999</v>
      </c>
      <c r="K49" s="78">
        <f>'150020'!K$68</f>
        <v>13</v>
      </c>
      <c r="L49" s="79">
        <f>'150020'!L$68</f>
        <v>7541.69</v>
      </c>
      <c r="M49" s="78">
        <f>'150020'!M$68</f>
        <v>52</v>
      </c>
      <c r="N49" s="79">
        <f>'150020'!N$68</f>
        <v>22743.48</v>
      </c>
      <c r="O49" s="78">
        <f>'150020'!O$68</f>
        <v>82</v>
      </c>
      <c r="P49" s="79">
        <f>'150020'!P$68</f>
        <v>32174.879999999997</v>
      </c>
      <c r="Q49" s="78">
        <f>'150020'!Q$68</f>
        <v>82</v>
      </c>
      <c r="R49" s="79">
        <f>'150020'!R$68</f>
        <v>33352.270000000004</v>
      </c>
      <c r="S49" s="78">
        <f>'150020'!S$68</f>
        <v>6</v>
      </c>
      <c r="T49" s="79">
        <f>'150020'!T$68</f>
        <v>3565.0199999999995</v>
      </c>
      <c r="U49" s="78">
        <f>'150020'!U$68</f>
        <v>88</v>
      </c>
      <c r="V49" s="79">
        <f>'150020'!V$68</f>
        <v>36917.29</v>
      </c>
      <c r="W49" s="78">
        <f>'150020'!W$68</f>
        <v>203</v>
      </c>
      <c r="X49" s="79">
        <f>'150020'!X$68</f>
        <v>171110.03</v>
      </c>
      <c r="Y49" s="78">
        <f>'150020'!Y$68</f>
        <v>20</v>
      </c>
      <c r="Z49" s="79">
        <f>'150020'!Z$68</f>
        <v>25200.2</v>
      </c>
      <c r="AA49" s="78">
        <f>'150020'!AA$68</f>
        <v>223</v>
      </c>
      <c r="AB49" s="79">
        <f>'150020'!AB$68</f>
        <v>196310.23</v>
      </c>
      <c r="AC49" s="80">
        <f>'150020'!AC$68</f>
        <v>265402.40000000002</v>
      </c>
    </row>
    <row r="50" spans="1:29">
      <c r="A50" s="76">
        <v>150030</v>
      </c>
      <c r="B50" s="77" t="s">
        <v>21</v>
      </c>
      <c r="C50" s="78">
        <f>'150030'!C$68</f>
        <v>0</v>
      </c>
      <c r="D50" s="78">
        <f>'150030'!D$68</f>
        <v>0</v>
      </c>
      <c r="E50" s="78">
        <f>'150030'!E$68</f>
        <v>1617</v>
      </c>
      <c r="F50" s="78">
        <f>'150030'!F$68</f>
        <v>518685.08999999997</v>
      </c>
      <c r="G50" s="78">
        <f>'150030'!G$68</f>
        <v>1617</v>
      </c>
      <c r="H50" s="78">
        <f>'150030'!H$68</f>
        <v>518685.08999999997</v>
      </c>
      <c r="I50" s="78">
        <f>'150030'!I$68</f>
        <v>3718</v>
      </c>
      <c r="J50" s="78">
        <f>'150030'!J$68</f>
        <v>1135291.3</v>
      </c>
      <c r="K50" s="78">
        <f>'150030'!K$68</f>
        <v>990</v>
      </c>
      <c r="L50" s="78">
        <f>'150030'!L$68</f>
        <v>396950.39999999997</v>
      </c>
      <c r="M50" s="78">
        <f>'150030'!M$68</f>
        <v>4708</v>
      </c>
      <c r="N50" s="78">
        <f>'150030'!N$68</f>
        <v>1532241.7</v>
      </c>
      <c r="O50" s="78">
        <f>'150030'!O$68</f>
        <v>6325</v>
      </c>
      <c r="P50" s="78">
        <f>'150030'!P$68</f>
        <v>2050926.79</v>
      </c>
      <c r="Q50" s="78">
        <f>'150030'!Q$68</f>
        <v>0</v>
      </c>
      <c r="R50" s="78">
        <f>'150030'!R$68</f>
        <v>0</v>
      </c>
      <c r="S50" s="78">
        <f>'150030'!S$68</f>
        <v>0</v>
      </c>
      <c r="T50" s="78">
        <f>'150030'!T$68</f>
        <v>0</v>
      </c>
      <c r="U50" s="78">
        <f>'150030'!U$68</f>
        <v>0</v>
      </c>
      <c r="V50" s="78">
        <f>'150030'!V$68</f>
        <v>0</v>
      </c>
      <c r="W50" s="78">
        <f>'150030'!W$68</f>
        <v>1430</v>
      </c>
      <c r="X50" s="78">
        <f>'150030'!X$68</f>
        <v>1412625.5</v>
      </c>
      <c r="Y50" s="78">
        <f>'150030'!Y$68</f>
        <v>1056</v>
      </c>
      <c r="Z50" s="78">
        <f>'150030'!Z$68</f>
        <v>1362504</v>
      </c>
      <c r="AA50" s="78">
        <f>'150030'!AA$68</f>
        <v>2486</v>
      </c>
      <c r="AB50" s="78">
        <f>'150030'!AB$68</f>
        <v>2775129.5</v>
      </c>
      <c r="AC50" s="78">
        <f>'150030'!AC$68</f>
        <v>4826056.29</v>
      </c>
    </row>
    <row r="51" spans="1:29">
      <c r="A51" s="76">
        <v>150031</v>
      </c>
      <c r="B51" s="77" t="s">
        <v>22</v>
      </c>
      <c r="C51" s="78">
        <f>'150031'!C$68</f>
        <v>0</v>
      </c>
      <c r="D51" s="79">
        <f>'150031'!D$68</f>
        <v>0</v>
      </c>
      <c r="E51" s="78">
        <f>'150031'!E$68</f>
        <v>0</v>
      </c>
      <c r="F51" s="79">
        <f>'150031'!F$68</f>
        <v>0</v>
      </c>
      <c r="G51" s="78">
        <f>'150031'!G$68</f>
        <v>0</v>
      </c>
      <c r="H51" s="79">
        <f>'150031'!H$68</f>
        <v>0</v>
      </c>
      <c r="I51" s="78">
        <f>'150031'!I$68</f>
        <v>4042</v>
      </c>
      <c r="J51" s="79">
        <f>'150031'!J$68</f>
        <v>1644885.3199999998</v>
      </c>
      <c r="K51" s="78">
        <f>'150031'!K$68</f>
        <v>0</v>
      </c>
      <c r="L51" s="79">
        <f>'150031'!L$68</f>
        <v>0</v>
      </c>
      <c r="M51" s="78">
        <f>'150031'!M$68</f>
        <v>4042</v>
      </c>
      <c r="N51" s="79">
        <f>'150031'!N$68</f>
        <v>1644885.3199999998</v>
      </c>
      <c r="O51" s="78">
        <f>'150031'!O$68</f>
        <v>4042</v>
      </c>
      <c r="P51" s="79">
        <f>'150031'!P$68</f>
        <v>1644885.3199999998</v>
      </c>
      <c r="Q51" s="78">
        <f>'150031'!Q$68</f>
        <v>0</v>
      </c>
      <c r="R51" s="79">
        <f>'150031'!R$68</f>
        <v>0</v>
      </c>
      <c r="S51" s="78">
        <f>'150031'!S$68</f>
        <v>0</v>
      </c>
      <c r="T51" s="79">
        <f>'150031'!T$68</f>
        <v>0</v>
      </c>
      <c r="U51" s="78">
        <f>'150031'!U$68</f>
        <v>0</v>
      </c>
      <c r="V51" s="79">
        <f>'150031'!V$68</f>
        <v>0</v>
      </c>
      <c r="W51" s="78">
        <f>'150031'!W$68</f>
        <v>3107</v>
      </c>
      <c r="X51" s="79">
        <f>'150031'!X$68</f>
        <v>2868043.07</v>
      </c>
      <c r="Y51" s="78">
        <f>'150031'!Y$68</f>
        <v>0</v>
      </c>
      <c r="Z51" s="79">
        <f>'150031'!Z$68</f>
        <v>0</v>
      </c>
      <c r="AA51" s="78">
        <f>'150031'!AA$68</f>
        <v>3107</v>
      </c>
      <c r="AB51" s="79">
        <f>'150031'!AB$68</f>
        <v>2868043.07</v>
      </c>
      <c r="AC51" s="80">
        <f>'150031'!AC$68</f>
        <v>4512928.3900000006</v>
      </c>
    </row>
    <row r="52" spans="1:29">
      <c r="A52" s="76">
        <v>150034</v>
      </c>
      <c r="B52" s="77" t="s">
        <v>24</v>
      </c>
      <c r="C52" s="78" t="e">
        <f>#REF!</f>
        <v>#REF!</v>
      </c>
      <c r="D52" s="79" t="e">
        <f>#REF!</f>
        <v>#REF!</v>
      </c>
      <c r="E52" s="78" t="e">
        <f>#REF!</f>
        <v>#REF!</v>
      </c>
      <c r="F52" s="79" t="e">
        <f>#REF!</f>
        <v>#REF!</v>
      </c>
      <c r="G52" s="78" t="e">
        <f>#REF!</f>
        <v>#REF!</v>
      </c>
      <c r="H52" s="79" t="e">
        <f>#REF!</f>
        <v>#REF!</v>
      </c>
      <c r="I52" s="78" t="e">
        <f>#REF!</f>
        <v>#REF!</v>
      </c>
      <c r="J52" s="79" t="e">
        <f>#REF!</f>
        <v>#REF!</v>
      </c>
      <c r="K52" s="78" t="e">
        <f>#REF!</f>
        <v>#REF!</v>
      </c>
      <c r="L52" s="79" t="e">
        <f>#REF!</f>
        <v>#REF!</v>
      </c>
      <c r="M52" s="78" t="e">
        <f>#REF!</f>
        <v>#REF!</v>
      </c>
      <c r="N52" s="79" t="e">
        <f>#REF!</f>
        <v>#REF!</v>
      </c>
      <c r="O52" s="78" t="e">
        <f>#REF!</f>
        <v>#REF!</v>
      </c>
      <c r="P52" s="79" t="e">
        <f>#REF!</f>
        <v>#REF!</v>
      </c>
      <c r="Q52" s="78" t="e">
        <f>#REF!</f>
        <v>#REF!</v>
      </c>
      <c r="R52" s="79" t="e">
        <f>#REF!</f>
        <v>#REF!</v>
      </c>
      <c r="S52" s="78" t="e">
        <f>#REF!</f>
        <v>#REF!</v>
      </c>
      <c r="T52" s="79" t="e">
        <f>#REF!</f>
        <v>#REF!</v>
      </c>
      <c r="U52" s="78" t="e">
        <f>#REF!</f>
        <v>#REF!</v>
      </c>
      <c r="V52" s="79" t="e">
        <f>#REF!</f>
        <v>#REF!</v>
      </c>
      <c r="W52" s="78" t="e">
        <f>#REF!</f>
        <v>#REF!</v>
      </c>
      <c r="X52" s="79" t="e">
        <f>#REF!</f>
        <v>#REF!</v>
      </c>
      <c r="Y52" s="78" t="e">
        <f>#REF!</f>
        <v>#REF!</v>
      </c>
      <c r="Z52" s="79" t="e">
        <f>#REF!</f>
        <v>#REF!</v>
      </c>
      <c r="AA52" s="78" t="e">
        <f>#REF!</f>
        <v>#REF!</v>
      </c>
      <c r="AB52" s="79" t="e">
        <f>#REF!</f>
        <v>#REF!</v>
      </c>
      <c r="AC52" s="80" t="e">
        <f>#REF!</f>
        <v>#REF!</v>
      </c>
    </row>
    <row r="53" spans="1:29">
      <c r="A53" s="76">
        <v>150035</v>
      </c>
      <c r="B53" s="77" t="s">
        <v>25</v>
      </c>
      <c r="C53" s="78">
        <f>'150035'!C$68</f>
        <v>15799</v>
      </c>
      <c r="D53" s="79">
        <f>'150035'!D$68</f>
        <v>5061515.0131000001</v>
      </c>
      <c r="E53" s="78">
        <f>'150035'!E$68</f>
        <v>2954</v>
      </c>
      <c r="F53" s="79">
        <f>'150035'!F$68</f>
        <v>1224715.0825</v>
      </c>
      <c r="G53" s="78">
        <f>'150035'!G$68</f>
        <v>18753</v>
      </c>
      <c r="H53" s="79">
        <f>'150035'!H$68</f>
        <v>6286230.0955999997</v>
      </c>
      <c r="I53" s="78">
        <f>'150035'!I$68</f>
        <v>42271</v>
      </c>
      <c r="J53" s="79">
        <f>'150035'!J$68</f>
        <v>15007827.9442</v>
      </c>
      <c r="K53" s="78">
        <f>'150035'!K$68</f>
        <v>1804</v>
      </c>
      <c r="L53" s="79">
        <f>'150035'!L$68</f>
        <v>804123.74770000007</v>
      </c>
      <c r="M53" s="78">
        <f>'150035'!M$68</f>
        <v>44075</v>
      </c>
      <c r="N53" s="79">
        <f>'150035'!N$68</f>
        <v>15811951.691900002</v>
      </c>
      <c r="O53" s="78">
        <f>'150035'!O$68</f>
        <v>62828</v>
      </c>
      <c r="P53" s="79">
        <f>'150035'!P$68</f>
        <v>22098181.787500001</v>
      </c>
      <c r="Q53" s="78">
        <f>'150035'!Q$68</f>
        <v>15535</v>
      </c>
      <c r="R53" s="79">
        <f>'150035'!R$68</f>
        <v>5661576.6024999991</v>
      </c>
      <c r="S53" s="78">
        <f>'150035'!S$68</f>
        <v>153</v>
      </c>
      <c r="T53" s="79">
        <f>'150035'!T$68</f>
        <v>74928.271599999993</v>
      </c>
      <c r="U53" s="78">
        <f>'150035'!U$68</f>
        <v>15688</v>
      </c>
      <c r="V53" s="79">
        <f>'150035'!V$68</f>
        <v>5736504.8740999987</v>
      </c>
      <c r="W53" s="78">
        <f>'150035'!W$68</f>
        <v>47167.346941086013</v>
      </c>
      <c r="X53" s="79">
        <f>'150035'!X$68</f>
        <v>39294229.476199999</v>
      </c>
      <c r="Y53" s="78">
        <f>'150035'!Y$68</f>
        <v>2206</v>
      </c>
      <c r="Z53" s="79">
        <f>'150035'!Z$68</f>
        <v>2367382.1626000004</v>
      </c>
      <c r="AA53" s="78">
        <f>'150035'!AA$68</f>
        <v>49373.346941086013</v>
      </c>
      <c r="AB53" s="79">
        <f>'150035'!AB$68</f>
        <v>41661611.638800003</v>
      </c>
      <c r="AC53" s="80">
        <f>'150035'!AC$68</f>
        <v>69496298.300400004</v>
      </c>
    </row>
    <row r="54" spans="1:29">
      <c r="A54" s="76">
        <v>150036</v>
      </c>
      <c r="B54" s="77" t="s">
        <v>26</v>
      </c>
      <c r="C54" s="78">
        <f>'150036'!C$68</f>
        <v>12785</v>
      </c>
      <c r="D54" s="79">
        <f>'150036'!D$68</f>
        <v>3946727.2389999996</v>
      </c>
      <c r="E54" s="78">
        <f>'150036'!E$68</f>
        <v>0</v>
      </c>
      <c r="F54" s="79">
        <f>'150036'!F$68</f>
        <v>0</v>
      </c>
      <c r="G54" s="78">
        <f>'150036'!G$68</f>
        <v>12785</v>
      </c>
      <c r="H54" s="79">
        <f>'150036'!H$68</f>
        <v>3946727.2389999996</v>
      </c>
      <c r="I54" s="78">
        <f>'150036'!I$68</f>
        <v>31069</v>
      </c>
      <c r="J54" s="79">
        <f>'150036'!J$68</f>
        <v>11153197.3462</v>
      </c>
      <c r="K54" s="78">
        <f>'150036'!K$68</f>
        <v>0</v>
      </c>
      <c r="L54" s="79">
        <f>'150036'!L$68</f>
        <v>0</v>
      </c>
      <c r="M54" s="78">
        <f>'150036'!M$68</f>
        <v>31069</v>
      </c>
      <c r="N54" s="79">
        <f>'150036'!N$68</f>
        <v>11153197.3462</v>
      </c>
      <c r="O54" s="78">
        <f>'150036'!O$68</f>
        <v>43854</v>
      </c>
      <c r="P54" s="79">
        <f>'150036'!P$68</f>
        <v>15099924.585200001</v>
      </c>
      <c r="Q54" s="78">
        <f>'150036'!Q$68</f>
        <v>2543</v>
      </c>
      <c r="R54" s="79">
        <f>'150036'!R$68</f>
        <v>887367.09880000015</v>
      </c>
      <c r="S54" s="78">
        <f>'150036'!S$68</f>
        <v>0</v>
      </c>
      <c r="T54" s="79">
        <f>'150036'!T$68</f>
        <v>0</v>
      </c>
      <c r="U54" s="78">
        <f>'150036'!U$68</f>
        <v>2543</v>
      </c>
      <c r="V54" s="79">
        <f>'150036'!V$68</f>
        <v>887367.09880000015</v>
      </c>
      <c r="W54" s="78">
        <f>'150036'!W$68</f>
        <v>34312.817426804038</v>
      </c>
      <c r="X54" s="79">
        <f>'150036'!X$68</f>
        <v>26643450.462600004</v>
      </c>
      <c r="Y54" s="78">
        <f>'150036'!Y$68</f>
        <v>0</v>
      </c>
      <c r="Z54" s="79">
        <f>'150036'!Z$68</f>
        <v>0</v>
      </c>
      <c r="AA54" s="78">
        <f>'150036'!AA$68</f>
        <v>34312.817426804038</v>
      </c>
      <c r="AB54" s="79">
        <f>'150036'!AB$68</f>
        <v>26643450.462600004</v>
      </c>
      <c r="AC54" s="80">
        <f>'150036'!AC$68</f>
        <v>42630742.146600008</v>
      </c>
    </row>
    <row r="55" spans="1:29">
      <c r="A55" s="76">
        <v>150041</v>
      </c>
      <c r="B55" s="77" t="s">
        <v>27</v>
      </c>
      <c r="C55" s="78">
        <f>'150041'!C$68</f>
        <v>8413</v>
      </c>
      <c r="D55" s="79">
        <f>'150041'!D$68</f>
        <v>3356418.3562000007</v>
      </c>
      <c r="E55" s="78">
        <f>'150041'!E$68</f>
        <v>3188</v>
      </c>
      <c r="F55" s="79">
        <f>'150041'!F$68</f>
        <v>1236449.6599000001</v>
      </c>
      <c r="G55" s="78">
        <f>'150041'!G$68</f>
        <v>11601</v>
      </c>
      <c r="H55" s="79">
        <f>'150041'!H$68</f>
        <v>4592868.0161000006</v>
      </c>
      <c r="I55" s="78">
        <f>'150041'!I$68</f>
        <v>8635</v>
      </c>
      <c r="J55" s="79">
        <f>'150041'!J$68</f>
        <v>3370369.3750999998</v>
      </c>
      <c r="K55" s="78">
        <f>'150041'!K$68</f>
        <v>1681</v>
      </c>
      <c r="L55" s="79">
        <f>'150041'!L$68</f>
        <v>738694.07429999998</v>
      </c>
      <c r="M55" s="78">
        <f>'150041'!M$68</f>
        <v>10316</v>
      </c>
      <c r="N55" s="79">
        <f>'150041'!N$68</f>
        <v>4109063.4494000012</v>
      </c>
      <c r="O55" s="78">
        <f>'150041'!O$68</f>
        <v>21917</v>
      </c>
      <c r="P55" s="79">
        <f>'150041'!P$68</f>
        <v>8701931.4655000027</v>
      </c>
      <c r="Q55" s="78">
        <f>'150041'!Q$68</f>
        <v>4463</v>
      </c>
      <c r="R55" s="79">
        <f>'150041'!R$68</f>
        <v>1684564.8456000001</v>
      </c>
      <c r="S55" s="78">
        <f>'150041'!S$68</f>
        <v>1267</v>
      </c>
      <c r="T55" s="79">
        <f>'150041'!T$68</f>
        <v>589069.90869999991</v>
      </c>
      <c r="U55" s="78">
        <f>'150041'!U$68</f>
        <v>5730</v>
      </c>
      <c r="V55" s="79">
        <f>'150041'!V$68</f>
        <v>2273634.7542999997</v>
      </c>
      <c r="W55" s="78">
        <f>'150041'!W$68</f>
        <v>11315</v>
      </c>
      <c r="X55" s="79">
        <f>'150041'!X$68</f>
        <v>10010732.914000001</v>
      </c>
      <c r="Y55" s="78">
        <f>'150041'!Y$68</f>
        <v>3929</v>
      </c>
      <c r="Z55" s="79">
        <f>'150041'!Z$68</f>
        <v>4337917.3838000009</v>
      </c>
      <c r="AA55" s="78">
        <f>'150041'!AA$68</f>
        <v>15244</v>
      </c>
      <c r="AB55" s="79">
        <f>'150041'!AB$68</f>
        <v>14348650.297800001</v>
      </c>
      <c r="AC55" s="80">
        <f>'150041'!AC$68</f>
        <v>25324216.5176</v>
      </c>
    </row>
    <row r="56" spans="1:29">
      <c r="A56" s="76">
        <v>150042</v>
      </c>
      <c r="B56" s="77" t="s">
        <v>28</v>
      </c>
      <c r="C56" s="78">
        <f>'150042'!C$68</f>
        <v>0</v>
      </c>
      <c r="D56" s="79">
        <f>'150042'!D$68</f>
        <v>0</v>
      </c>
      <c r="E56" s="78">
        <f>'150042'!E$68</f>
        <v>9447</v>
      </c>
      <c r="F56" s="79">
        <f>'150042'!F$68</f>
        <v>3708164.3262800011</v>
      </c>
      <c r="G56" s="78">
        <f>'150042'!G$68</f>
        <v>9447</v>
      </c>
      <c r="H56" s="79">
        <f>'150042'!H$68</f>
        <v>3708164.3262800011</v>
      </c>
      <c r="I56" s="78">
        <f>'150042'!I$68</f>
        <v>0</v>
      </c>
      <c r="J56" s="79">
        <f>'150042'!J$68</f>
        <v>0</v>
      </c>
      <c r="K56" s="78">
        <f>'150042'!K$68</f>
        <v>4375</v>
      </c>
      <c r="L56" s="79">
        <f>'150042'!L$68</f>
        <v>2092358.2340800005</v>
      </c>
      <c r="M56" s="78">
        <f>'150042'!M$68</f>
        <v>4375</v>
      </c>
      <c r="N56" s="79">
        <f>'150042'!N$68</f>
        <v>2092358.2340800005</v>
      </c>
      <c r="O56" s="78">
        <f>'150042'!O$68</f>
        <v>13822</v>
      </c>
      <c r="P56" s="79">
        <f>'150042'!P$68</f>
        <v>5800522.5603600014</v>
      </c>
      <c r="Q56" s="78">
        <f>'150042'!Q$68</f>
        <v>0</v>
      </c>
      <c r="R56" s="79">
        <f>'150042'!R$68</f>
        <v>0</v>
      </c>
      <c r="S56" s="78">
        <f>'150042'!S$68</f>
        <v>1618</v>
      </c>
      <c r="T56" s="79">
        <f>'150042'!T$68</f>
        <v>852721.85895999998</v>
      </c>
      <c r="U56" s="78">
        <f>'150042'!U$68</f>
        <v>1618</v>
      </c>
      <c r="V56" s="79">
        <f>'150042'!V$68</f>
        <v>852721.85895999998</v>
      </c>
      <c r="W56" s="78">
        <f>'150042'!W$68</f>
        <v>0</v>
      </c>
      <c r="X56" s="79">
        <f>'150042'!X$68</f>
        <v>0</v>
      </c>
      <c r="Y56" s="78">
        <f>'150042'!Y$68</f>
        <v>11215</v>
      </c>
      <c r="Z56" s="79">
        <f>'150042'!Z$68</f>
        <v>12367001.54524</v>
      </c>
      <c r="AA56" s="78">
        <f>'150042'!AA$68</f>
        <v>11215</v>
      </c>
      <c r="AB56" s="79">
        <f>'150042'!AB$68</f>
        <v>12367001.54524</v>
      </c>
      <c r="AC56" s="80">
        <f>'150042'!AC$68</f>
        <v>19020245.964560002</v>
      </c>
    </row>
    <row r="57" spans="1:29">
      <c r="A57" s="76">
        <v>150043</v>
      </c>
      <c r="B57" s="77" t="s">
        <v>29</v>
      </c>
      <c r="C57" s="78">
        <f>'150043'!C$68</f>
        <v>0</v>
      </c>
      <c r="D57" s="79">
        <f>'150043'!D$68</f>
        <v>0</v>
      </c>
      <c r="E57" s="78">
        <f>'150043'!E$68</f>
        <v>4497</v>
      </c>
      <c r="F57" s="79">
        <f>'150043'!F$68</f>
        <v>2100778.0328000002</v>
      </c>
      <c r="G57" s="78">
        <f>'150043'!G$68</f>
        <v>4497</v>
      </c>
      <c r="H57" s="79">
        <f>'150043'!H$68</f>
        <v>2100778.0328000002</v>
      </c>
      <c r="I57" s="78">
        <f>'150043'!I$68</f>
        <v>0</v>
      </c>
      <c r="J57" s="79">
        <f>'150043'!J$68</f>
        <v>0</v>
      </c>
      <c r="K57" s="78">
        <f>'150043'!K$68</f>
        <v>1677</v>
      </c>
      <c r="L57" s="79">
        <f>'150043'!L$68</f>
        <v>816735.89212000009</v>
      </c>
      <c r="M57" s="78">
        <f>'150043'!M$68</f>
        <v>1677</v>
      </c>
      <c r="N57" s="79">
        <f>'150043'!N$68</f>
        <v>816735.89212000009</v>
      </c>
      <c r="O57" s="78">
        <f>'150043'!O$68</f>
        <v>6174</v>
      </c>
      <c r="P57" s="79">
        <f>'150043'!P$68</f>
        <v>2917513.9249200001</v>
      </c>
      <c r="Q57" s="78">
        <f>'150043'!Q$68</f>
        <v>0</v>
      </c>
      <c r="R57" s="79">
        <f>'150043'!R$68</f>
        <v>0</v>
      </c>
      <c r="S57" s="78">
        <f>'150043'!S$68</f>
        <v>741</v>
      </c>
      <c r="T57" s="79">
        <f>'150043'!T$68</f>
        <v>398480.07871999999</v>
      </c>
      <c r="U57" s="78">
        <f>'150043'!U$68</f>
        <v>741</v>
      </c>
      <c r="V57" s="79">
        <f>'150043'!V$68</f>
        <v>398480.07871999999</v>
      </c>
      <c r="W57" s="78">
        <f>'150043'!W$68</f>
        <v>0</v>
      </c>
      <c r="X57" s="79">
        <f>'150043'!X$68</f>
        <v>0</v>
      </c>
      <c r="Y57" s="78">
        <f>'150043'!Y$68</f>
        <v>4386</v>
      </c>
      <c r="Z57" s="79">
        <f>'150043'!Z$68</f>
        <v>4837384.1286399998</v>
      </c>
      <c r="AA57" s="78">
        <f>'150043'!AA$68</f>
        <v>4386</v>
      </c>
      <c r="AB57" s="79">
        <f>'150043'!AB$68</f>
        <v>4837384.1286399998</v>
      </c>
      <c r="AC57" s="80">
        <f>'150043'!AC$68</f>
        <v>8153378.1322799996</v>
      </c>
    </row>
    <row r="58" spans="1:29">
      <c r="A58" s="76">
        <v>150044</v>
      </c>
      <c r="B58" s="77" t="s">
        <v>30</v>
      </c>
      <c r="C58" s="78">
        <f>'150044'!C$68</f>
        <v>0</v>
      </c>
      <c r="D58" s="79">
        <f>'150044'!D$68</f>
        <v>0</v>
      </c>
      <c r="E58" s="78">
        <f>'150044'!E$68</f>
        <v>5795</v>
      </c>
      <c r="F58" s="79">
        <f>'150044'!F$68</f>
        <v>2003244.9817200007</v>
      </c>
      <c r="G58" s="78">
        <f>'150044'!G$68</f>
        <v>5795</v>
      </c>
      <c r="H58" s="79">
        <f>'150044'!H$68</f>
        <v>2003244.9817200007</v>
      </c>
      <c r="I58" s="78">
        <f>'150044'!I$68</f>
        <v>0</v>
      </c>
      <c r="J58" s="79">
        <f>'150044'!J$68</f>
        <v>0</v>
      </c>
      <c r="K58" s="78">
        <f>'150044'!K$68</f>
        <v>2530</v>
      </c>
      <c r="L58" s="79">
        <f>'150044'!L$68</f>
        <v>1070197.0675600001</v>
      </c>
      <c r="M58" s="78">
        <f>'150044'!M$68</f>
        <v>2530</v>
      </c>
      <c r="N58" s="79">
        <f>'150044'!N$68</f>
        <v>1070197.0675600001</v>
      </c>
      <c r="O58" s="78">
        <f>'150044'!O$68</f>
        <v>8325</v>
      </c>
      <c r="P58" s="79">
        <f>'150044'!P$68</f>
        <v>3073442.0492800004</v>
      </c>
      <c r="Q58" s="78">
        <f>'150044'!Q$68</f>
        <v>0</v>
      </c>
      <c r="R58" s="79">
        <f>'150044'!R$68</f>
        <v>0</v>
      </c>
      <c r="S58" s="78">
        <f>'150044'!S$68</f>
        <v>2029</v>
      </c>
      <c r="T58" s="79">
        <f>'150044'!T$68</f>
        <v>1104302.9718800001</v>
      </c>
      <c r="U58" s="78">
        <f>'150044'!U$68</f>
        <v>2029</v>
      </c>
      <c r="V58" s="79">
        <f>'150044'!V$68</f>
        <v>1104302.9718800001</v>
      </c>
      <c r="W58" s="78">
        <f>'150044'!W$68</f>
        <v>0</v>
      </c>
      <c r="X58" s="79">
        <f>'150044'!X$68</f>
        <v>0</v>
      </c>
      <c r="Y58" s="78">
        <f>'150044'!Y$68</f>
        <v>6702</v>
      </c>
      <c r="Z58" s="79">
        <f>'150044'!Z$68</f>
        <v>7175206.3451999985</v>
      </c>
      <c r="AA58" s="78">
        <f>'150044'!AA$68</f>
        <v>6702</v>
      </c>
      <c r="AB58" s="79">
        <f>'150044'!AB$68</f>
        <v>7175206.3451999985</v>
      </c>
      <c r="AC58" s="80">
        <f>'150044'!AC$68</f>
        <v>11352951.366359999</v>
      </c>
    </row>
    <row r="59" spans="1:29">
      <c r="A59" s="76">
        <v>150045</v>
      </c>
      <c r="B59" s="77" t="s">
        <v>31</v>
      </c>
      <c r="C59" s="78">
        <f>'150045'!C$68</f>
        <v>0</v>
      </c>
      <c r="D59" s="79">
        <f>'150045'!D$68</f>
        <v>0</v>
      </c>
      <c r="E59" s="78">
        <f>'150045'!E$68</f>
        <v>3787</v>
      </c>
      <c r="F59" s="79">
        <f>'150045'!F$68</f>
        <v>1443875.0997600004</v>
      </c>
      <c r="G59" s="78">
        <f>'150045'!G$68</f>
        <v>3787</v>
      </c>
      <c r="H59" s="79">
        <f>'150045'!H$68</f>
        <v>1443875.0997600004</v>
      </c>
      <c r="I59" s="78">
        <f>'150045'!I$68</f>
        <v>0</v>
      </c>
      <c r="J59" s="79">
        <f>'150045'!J$68</f>
        <v>0</v>
      </c>
      <c r="K59" s="78">
        <f>'150045'!K$68</f>
        <v>1499</v>
      </c>
      <c r="L59" s="79">
        <f>'150045'!L$68</f>
        <v>693181.98324000009</v>
      </c>
      <c r="M59" s="78">
        <f>'150045'!M$68</f>
        <v>1499</v>
      </c>
      <c r="N59" s="79">
        <f>'150045'!N$68</f>
        <v>693181.98324000009</v>
      </c>
      <c r="O59" s="78">
        <f>'150045'!O$68</f>
        <v>5286</v>
      </c>
      <c r="P59" s="79">
        <f>'150045'!P$68</f>
        <v>2137057.0830000001</v>
      </c>
      <c r="Q59" s="78">
        <f>'150045'!Q$68</f>
        <v>0</v>
      </c>
      <c r="R59" s="79">
        <f>'150045'!R$68</f>
        <v>0</v>
      </c>
      <c r="S59" s="78">
        <f>'150045'!S$68</f>
        <v>1370</v>
      </c>
      <c r="T59" s="79">
        <f>'150045'!T$68</f>
        <v>657347.11976000015</v>
      </c>
      <c r="U59" s="78">
        <f>'150045'!U$68</f>
        <v>1370</v>
      </c>
      <c r="V59" s="79">
        <f>'150045'!V$68</f>
        <v>657347.11976000015</v>
      </c>
      <c r="W59" s="78">
        <f>'150045'!W$68</f>
        <v>0</v>
      </c>
      <c r="X59" s="79">
        <f>'150045'!X$68</f>
        <v>0</v>
      </c>
      <c r="Y59" s="78">
        <f>'150045'!Y$68</f>
        <v>4250</v>
      </c>
      <c r="Z59" s="79">
        <f>'150045'!Z$68</f>
        <v>4780220.8921600012</v>
      </c>
      <c r="AA59" s="78">
        <f>'150045'!AA$68</f>
        <v>4250</v>
      </c>
      <c r="AB59" s="79">
        <f>'150045'!AB$68</f>
        <v>4780220.8921600012</v>
      </c>
      <c r="AC59" s="80">
        <f>'150045'!AC$68</f>
        <v>7574625.0949199982</v>
      </c>
    </row>
    <row r="60" spans="1:29">
      <c r="A60" s="76">
        <v>150050</v>
      </c>
      <c r="B60" s="77" t="s">
        <v>33</v>
      </c>
      <c r="C60" s="78">
        <f>'150050'!C$68</f>
        <v>4680</v>
      </c>
      <c r="D60" s="79">
        <f>'150050'!D$68</f>
        <v>1350933.6385999999</v>
      </c>
      <c r="E60" s="78">
        <f>'150050'!E$68</f>
        <v>366</v>
      </c>
      <c r="F60" s="79">
        <f>'150050'!F$68</f>
        <v>118223.56000000001</v>
      </c>
      <c r="G60" s="78">
        <f>'150050'!G$68</f>
        <v>5046</v>
      </c>
      <c r="H60" s="79">
        <f>'150050'!H$68</f>
        <v>1469157.1986</v>
      </c>
      <c r="I60" s="78">
        <f>'150050'!I$68</f>
        <v>2990</v>
      </c>
      <c r="J60" s="79">
        <f>'150050'!J$68</f>
        <v>1098740.0879000002</v>
      </c>
      <c r="K60" s="78">
        <f>'150050'!K$68</f>
        <v>559</v>
      </c>
      <c r="L60" s="79">
        <f>'150050'!L$68</f>
        <v>270679.98229999997</v>
      </c>
      <c r="M60" s="78">
        <f>'150050'!M$68</f>
        <v>3549</v>
      </c>
      <c r="N60" s="79">
        <f>'150050'!N$68</f>
        <v>1369420.0702000002</v>
      </c>
      <c r="O60" s="78">
        <f>'150050'!O$68</f>
        <v>8595</v>
      </c>
      <c r="P60" s="79">
        <f>'150050'!P$68</f>
        <v>2838577.2688000007</v>
      </c>
      <c r="Q60" s="78">
        <f>'150050'!Q$68</f>
        <v>1647</v>
      </c>
      <c r="R60" s="79">
        <f>'150050'!R$68</f>
        <v>505721.06130000006</v>
      </c>
      <c r="S60" s="78">
        <f>'150050'!S$68</f>
        <v>239</v>
      </c>
      <c r="T60" s="79">
        <f>'150050'!T$68</f>
        <v>89540.751300000004</v>
      </c>
      <c r="U60" s="78">
        <f>'150050'!U$68</f>
        <v>1886</v>
      </c>
      <c r="V60" s="79">
        <f>'150050'!V$68</f>
        <v>595261.81260000006</v>
      </c>
      <c r="W60" s="78">
        <f>'150050'!W$68</f>
        <v>5121</v>
      </c>
      <c r="X60" s="79">
        <f>'150050'!X$68</f>
        <v>4465004.9171000002</v>
      </c>
      <c r="Y60" s="78">
        <f>'150050'!Y$68</f>
        <v>746</v>
      </c>
      <c r="Z60" s="79">
        <f>'150050'!Z$68</f>
        <v>808763.3918000001</v>
      </c>
      <c r="AA60" s="78">
        <f>'150050'!AA$68</f>
        <v>5867</v>
      </c>
      <c r="AB60" s="79">
        <f>'150050'!AB$68</f>
        <v>5273768.3089000005</v>
      </c>
      <c r="AC60" s="80">
        <f>'150050'!AC$68</f>
        <v>8707607.3903000001</v>
      </c>
    </row>
    <row r="61" spans="1:29" ht="31.5">
      <c r="A61" s="76">
        <v>150081</v>
      </c>
      <c r="B61" s="77" t="s">
        <v>42</v>
      </c>
      <c r="C61" s="78">
        <f>'150081'!C$68</f>
        <v>0</v>
      </c>
      <c r="D61" s="79">
        <f>'150081'!D$68</f>
        <v>0</v>
      </c>
      <c r="E61" s="78">
        <f>'150081'!E$68</f>
        <v>0</v>
      </c>
      <c r="F61" s="79">
        <f>'150081'!F$68</f>
        <v>0</v>
      </c>
      <c r="G61" s="78">
        <f>'150081'!G$68</f>
        <v>0</v>
      </c>
      <c r="H61" s="79">
        <f>'150081'!H$68</f>
        <v>0</v>
      </c>
      <c r="I61" s="78">
        <f>'150081'!I$68</f>
        <v>0</v>
      </c>
      <c r="J61" s="79">
        <f>'150081'!J$68</f>
        <v>0</v>
      </c>
      <c r="K61" s="78">
        <f>'150081'!K$68</f>
        <v>0</v>
      </c>
      <c r="L61" s="79">
        <f>'150081'!L$68</f>
        <v>0</v>
      </c>
      <c r="M61" s="78">
        <f>'150081'!M$68</f>
        <v>0</v>
      </c>
      <c r="N61" s="79">
        <f>'150081'!N$68</f>
        <v>0</v>
      </c>
      <c r="O61" s="78">
        <f>'150081'!O$68</f>
        <v>0</v>
      </c>
      <c r="P61" s="79">
        <f>'150081'!P$68</f>
        <v>0</v>
      </c>
      <c r="Q61" s="78">
        <f>'150081'!Q$68</f>
        <v>240</v>
      </c>
      <c r="R61" s="79">
        <f>'150081'!R$68</f>
        <v>61982.399999999994</v>
      </c>
      <c r="S61" s="78">
        <f>'150081'!S$68</f>
        <v>0</v>
      </c>
      <c r="T61" s="79">
        <f>'150081'!T$68</f>
        <v>0</v>
      </c>
      <c r="U61" s="78">
        <f>'150081'!U$68</f>
        <v>240</v>
      </c>
      <c r="V61" s="79">
        <f>'150081'!V$68</f>
        <v>61982.399999999994</v>
      </c>
      <c r="W61" s="78">
        <f>'150081'!W$68</f>
        <v>300</v>
      </c>
      <c r="X61" s="79">
        <f>'150081'!X$68</f>
        <v>220755</v>
      </c>
      <c r="Y61" s="78">
        <f>'150081'!Y$68</f>
        <v>0</v>
      </c>
      <c r="Z61" s="79">
        <f>'150081'!Z$68</f>
        <v>0</v>
      </c>
      <c r="AA61" s="78">
        <f>'150081'!AA$68</f>
        <v>300</v>
      </c>
      <c r="AB61" s="79">
        <f>'150081'!AB$68</f>
        <v>220755</v>
      </c>
      <c r="AC61" s="80">
        <f>'150081'!AC$68</f>
        <v>282737.40000000002</v>
      </c>
    </row>
    <row r="62" spans="1:29">
      <c r="A62" s="76">
        <v>150110</v>
      </c>
      <c r="B62" s="77" t="s">
        <v>62</v>
      </c>
      <c r="C62" s="78">
        <f>'150110'!C$68</f>
        <v>0</v>
      </c>
      <c r="D62" s="79">
        <f>'150110'!D$68</f>
        <v>0</v>
      </c>
      <c r="E62" s="78">
        <f>'150110'!E$68</f>
        <v>0</v>
      </c>
      <c r="F62" s="79">
        <f>'150110'!F$68</f>
        <v>0</v>
      </c>
      <c r="G62" s="78">
        <f>'150110'!G$68</f>
        <v>0</v>
      </c>
      <c r="H62" s="79">
        <f>'150110'!H$68</f>
        <v>0</v>
      </c>
      <c r="I62" s="78">
        <f>'150110'!I$68</f>
        <v>130</v>
      </c>
      <c r="J62" s="79">
        <f>'150110'!J$68</f>
        <v>43723.881000000001</v>
      </c>
      <c r="K62" s="78">
        <f>'150110'!K$68</f>
        <v>0</v>
      </c>
      <c r="L62" s="79">
        <f>'150110'!L$68</f>
        <v>0</v>
      </c>
      <c r="M62" s="78">
        <f>'150110'!M$68</f>
        <v>130</v>
      </c>
      <c r="N62" s="79">
        <f>'150110'!N$68</f>
        <v>43723.881000000001</v>
      </c>
      <c r="O62" s="78">
        <f>'150110'!O$68</f>
        <v>130</v>
      </c>
      <c r="P62" s="79">
        <f>'150110'!P$68</f>
        <v>43723.881000000001</v>
      </c>
      <c r="Q62" s="78">
        <f>'150110'!Q$68</f>
        <v>80</v>
      </c>
      <c r="R62" s="79">
        <f>'150110'!R$68</f>
        <v>26697.735000000001</v>
      </c>
      <c r="S62" s="78">
        <f>'150110'!S$68</f>
        <v>0</v>
      </c>
      <c r="T62" s="79">
        <f>'150110'!T$68</f>
        <v>0</v>
      </c>
      <c r="U62" s="78">
        <f>'150110'!U$68</f>
        <v>80</v>
      </c>
      <c r="V62" s="79">
        <f>'150110'!V$68</f>
        <v>26697.735000000001</v>
      </c>
      <c r="W62" s="78">
        <f>'150110'!W$68</f>
        <v>124</v>
      </c>
      <c r="X62" s="79">
        <f>'150110'!X$68</f>
        <v>101437.34760000001</v>
      </c>
      <c r="Y62" s="78">
        <f>'150110'!Y$68</f>
        <v>0</v>
      </c>
      <c r="Z62" s="79">
        <f>'150110'!Z$68</f>
        <v>0</v>
      </c>
      <c r="AA62" s="78">
        <f>'150110'!AA$68</f>
        <v>124</v>
      </c>
      <c r="AB62" s="79">
        <f>'150110'!AB$68</f>
        <v>101437.34760000001</v>
      </c>
      <c r="AC62" s="80">
        <f>'150110'!AC$68</f>
        <v>171858.96360000002</v>
      </c>
    </row>
    <row r="63" spans="1:29">
      <c r="A63" s="76">
        <v>150112</v>
      </c>
      <c r="B63" s="77" t="s">
        <v>64</v>
      </c>
      <c r="C63" s="78">
        <f>'150112'!C$68</f>
        <v>1962</v>
      </c>
      <c r="D63" s="79">
        <f>'150112'!D$68</f>
        <v>616158.66239999991</v>
      </c>
      <c r="E63" s="78">
        <f>'150112'!E$68</f>
        <v>486.17999999999995</v>
      </c>
      <c r="F63" s="79">
        <f>'150112'!F$68</f>
        <v>172352.93389200006</v>
      </c>
      <c r="G63" s="78">
        <f>'150112'!G$68</f>
        <v>2448.1800000000003</v>
      </c>
      <c r="H63" s="79">
        <f>'150112'!H$68</f>
        <v>788511.59629200003</v>
      </c>
      <c r="I63" s="78">
        <f>'150112'!I$68</f>
        <v>1947</v>
      </c>
      <c r="J63" s="79">
        <f>'150112'!J$68</f>
        <v>645878.10456000012</v>
      </c>
      <c r="K63" s="78">
        <f>'150112'!K$68</f>
        <v>169.82</v>
      </c>
      <c r="L63" s="79">
        <f>'150112'!L$68</f>
        <v>79068.1109364</v>
      </c>
      <c r="M63" s="78">
        <f>'150112'!M$68</f>
        <v>2116.8199999999997</v>
      </c>
      <c r="N63" s="79">
        <f>'150112'!N$68</f>
        <v>724946.21549640014</v>
      </c>
      <c r="O63" s="78">
        <f>'150112'!O$68</f>
        <v>4565</v>
      </c>
      <c r="P63" s="79">
        <f>'150112'!P$68</f>
        <v>1513457.8117883999</v>
      </c>
      <c r="Q63" s="78">
        <f>'150112'!Q$68</f>
        <v>1017</v>
      </c>
      <c r="R63" s="79">
        <f>'150112'!R$68</f>
        <v>370974.96288000001</v>
      </c>
      <c r="S63" s="78">
        <f>'150112'!S$68</f>
        <v>171</v>
      </c>
      <c r="T63" s="79">
        <f>'150112'!T$68</f>
        <v>93271.618260000003</v>
      </c>
      <c r="U63" s="78">
        <f>'150112'!U$68</f>
        <v>1188</v>
      </c>
      <c r="V63" s="79">
        <f>'150112'!V$68</f>
        <v>464246.58113999997</v>
      </c>
      <c r="W63" s="78">
        <f>'150112'!W$68</f>
        <v>3089</v>
      </c>
      <c r="X63" s="79">
        <f>'150112'!X$68</f>
        <v>2726094.1861800002</v>
      </c>
      <c r="Y63" s="78">
        <f>'150112'!Y$68</f>
        <v>529</v>
      </c>
      <c r="Z63" s="79">
        <f>'150112'!Z$68</f>
        <v>556738.07382000005</v>
      </c>
      <c r="AA63" s="78">
        <f>'150112'!AA$68</f>
        <v>3618</v>
      </c>
      <c r="AB63" s="79">
        <f>'150112'!AB$68</f>
        <v>3282832.2600000007</v>
      </c>
      <c r="AC63" s="80">
        <f>'150112'!AC$68</f>
        <v>5260536.6529283989</v>
      </c>
    </row>
    <row r="64" spans="1:29">
      <c r="A64" s="76"/>
      <c r="B64" s="81" t="s">
        <v>117</v>
      </c>
      <c r="C64" s="82" t="e">
        <f t="shared" ref="C64:AC64" si="1">SUM(C40:C63)</f>
        <v>#REF!</v>
      </c>
      <c r="D64" s="80" t="e">
        <f t="shared" si="1"/>
        <v>#REF!</v>
      </c>
      <c r="E64" s="82" t="e">
        <f t="shared" si="1"/>
        <v>#REF!</v>
      </c>
      <c r="F64" s="80" t="e">
        <f t="shared" si="1"/>
        <v>#REF!</v>
      </c>
      <c r="G64" s="82" t="e">
        <f t="shared" si="1"/>
        <v>#REF!</v>
      </c>
      <c r="H64" s="80" t="e">
        <f t="shared" si="1"/>
        <v>#REF!</v>
      </c>
      <c r="I64" s="82" t="e">
        <f t="shared" si="1"/>
        <v>#REF!</v>
      </c>
      <c r="J64" s="80" t="e">
        <f t="shared" si="1"/>
        <v>#REF!</v>
      </c>
      <c r="K64" s="82" t="e">
        <f t="shared" si="1"/>
        <v>#REF!</v>
      </c>
      <c r="L64" s="80" t="e">
        <f t="shared" si="1"/>
        <v>#REF!</v>
      </c>
      <c r="M64" s="82" t="e">
        <f t="shared" si="1"/>
        <v>#REF!</v>
      </c>
      <c r="N64" s="80" t="e">
        <f t="shared" si="1"/>
        <v>#REF!</v>
      </c>
      <c r="O64" s="82" t="e">
        <f t="shared" si="1"/>
        <v>#REF!</v>
      </c>
      <c r="P64" s="80" t="e">
        <f t="shared" si="1"/>
        <v>#REF!</v>
      </c>
      <c r="Q64" s="82" t="e">
        <f t="shared" si="1"/>
        <v>#REF!</v>
      </c>
      <c r="R64" s="80" t="e">
        <f t="shared" si="1"/>
        <v>#REF!</v>
      </c>
      <c r="S64" s="82" t="e">
        <f t="shared" si="1"/>
        <v>#REF!</v>
      </c>
      <c r="T64" s="80" t="e">
        <f t="shared" si="1"/>
        <v>#REF!</v>
      </c>
      <c r="U64" s="82" t="e">
        <f t="shared" si="1"/>
        <v>#REF!</v>
      </c>
      <c r="V64" s="80" t="e">
        <f t="shared" si="1"/>
        <v>#REF!</v>
      </c>
      <c r="W64" s="82" t="e">
        <f t="shared" si="1"/>
        <v>#REF!</v>
      </c>
      <c r="X64" s="80" t="e">
        <f t="shared" si="1"/>
        <v>#REF!</v>
      </c>
      <c r="Y64" s="82" t="e">
        <f t="shared" si="1"/>
        <v>#REF!</v>
      </c>
      <c r="Z64" s="80" t="e">
        <f t="shared" si="1"/>
        <v>#REF!</v>
      </c>
      <c r="AA64" s="82" t="e">
        <f t="shared" si="1"/>
        <v>#REF!</v>
      </c>
      <c r="AB64" s="80" t="e">
        <f t="shared" si="1"/>
        <v>#REF!</v>
      </c>
      <c r="AC64" s="80" t="e">
        <f t="shared" si="1"/>
        <v>#REF!</v>
      </c>
    </row>
    <row r="67" spans="1:29">
      <c r="B67" s="66" t="s">
        <v>100</v>
      </c>
    </row>
    <row r="68" spans="1:29">
      <c r="A68" s="140" t="s">
        <v>94</v>
      </c>
      <c r="B68" s="141" t="s">
        <v>92</v>
      </c>
      <c r="C68" s="142" t="s">
        <v>99</v>
      </c>
      <c r="D68" s="143"/>
      <c r="E68" s="143"/>
      <c r="F68" s="143"/>
      <c r="G68" s="144"/>
      <c r="H68" s="143"/>
      <c r="I68" s="144"/>
      <c r="J68" s="143"/>
      <c r="K68" s="144"/>
      <c r="L68" s="143"/>
      <c r="M68" s="144"/>
      <c r="N68" s="143"/>
      <c r="O68" s="144"/>
      <c r="P68" s="145"/>
      <c r="Q68" s="153" t="s">
        <v>96</v>
      </c>
      <c r="R68" s="140"/>
      <c r="S68" s="153"/>
      <c r="T68" s="140"/>
      <c r="U68" s="153"/>
      <c r="V68" s="140"/>
      <c r="W68" s="164" t="s">
        <v>97</v>
      </c>
      <c r="X68" s="165"/>
      <c r="Y68" s="164"/>
      <c r="Z68" s="165"/>
      <c r="AA68" s="164"/>
      <c r="AB68" s="165"/>
      <c r="AC68" s="161" t="s">
        <v>106</v>
      </c>
    </row>
    <row r="69" spans="1:29">
      <c r="A69" s="140"/>
      <c r="B69" s="141"/>
      <c r="C69" s="142" t="s">
        <v>95</v>
      </c>
      <c r="D69" s="143"/>
      <c r="E69" s="143"/>
      <c r="F69" s="143"/>
      <c r="G69" s="144"/>
      <c r="H69" s="145"/>
      <c r="I69" s="149" t="s">
        <v>110</v>
      </c>
      <c r="J69" s="150"/>
      <c r="K69" s="151"/>
      <c r="L69" s="150"/>
      <c r="M69" s="151"/>
      <c r="N69" s="152"/>
      <c r="O69" s="154" t="s">
        <v>100</v>
      </c>
      <c r="P69" s="155"/>
      <c r="Q69" s="153"/>
      <c r="R69" s="140"/>
      <c r="S69" s="153"/>
      <c r="T69" s="140"/>
      <c r="U69" s="153"/>
      <c r="V69" s="140"/>
      <c r="W69" s="164"/>
      <c r="X69" s="165"/>
      <c r="Y69" s="164"/>
      <c r="Z69" s="165"/>
      <c r="AA69" s="164"/>
      <c r="AB69" s="165"/>
      <c r="AC69" s="162"/>
    </row>
    <row r="70" spans="1:29">
      <c r="A70" s="140"/>
      <c r="B70" s="141"/>
      <c r="C70" s="158" t="s">
        <v>101</v>
      </c>
      <c r="D70" s="146" t="s">
        <v>102</v>
      </c>
      <c r="E70" s="158" t="s">
        <v>103</v>
      </c>
      <c r="F70" s="146" t="s">
        <v>104</v>
      </c>
      <c r="G70" s="147" t="s">
        <v>100</v>
      </c>
      <c r="H70" s="148"/>
      <c r="I70" s="158" t="s">
        <v>101</v>
      </c>
      <c r="J70" s="146" t="s">
        <v>102</v>
      </c>
      <c r="K70" s="158" t="s">
        <v>103</v>
      </c>
      <c r="L70" s="146" t="s">
        <v>104</v>
      </c>
      <c r="M70" s="147" t="s">
        <v>100</v>
      </c>
      <c r="N70" s="148"/>
      <c r="O70" s="156"/>
      <c r="P70" s="157"/>
      <c r="Q70" s="159" t="s">
        <v>101</v>
      </c>
      <c r="R70" s="160" t="s">
        <v>102</v>
      </c>
      <c r="S70" s="159" t="s">
        <v>103</v>
      </c>
      <c r="T70" s="160" t="s">
        <v>104</v>
      </c>
      <c r="U70" s="153" t="s">
        <v>100</v>
      </c>
      <c r="V70" s="140"/>
      <c r="W70" s="158" t="s">
        <v>101</v>
      </c>
      <c r="X70" s="146" t="s">
        <v>102</v>
      </c>
      <c r="Y70" s="158" t="s">
        <v>103</v>
      </c>
      <c r="Z70" s="146" t="s">
        <v>104</v>
      </c>
      <c r="AA70" s="164" t="s">
        <v>100</v>
      </c>
      <c r="AB70" s="165"/>
      <c r="AC70" s="163"/>
    </row>
    <row r="71" spans="1:29">
      <c r="A71" s="140"/>
      <c r="B71" s="141"/>
      <c r="C71" s="158"/>
      <c r="D71" s="146"/>
      <c r="E71" s="158"/>
      <c r="F71" s="146"/>
      <c r="G71" s="71" t="s">
        <v>105</v>
      </c>
      <c r="H71" s="72" t="s">
        <v>98</v>
      </c>
      <c r="I71" s="158"/>
      <c r="J71" s="146"/>
      <c r="K71" s="158"/>
      <c r="L71" s="146"/>
      <c r="M71" s="71" t="s">
        <v>105</v>
      </c>
      <c r="N71" s="72" t="s">
        <v>98</v>
      </c>
      <c r="O71" s="71" t="s">
        <v>105</v>
      </c>
      <c r="P71" s="72" t="s">
        <v>98</v>
      </c>
      <c r="Q71" s="159"/>
      <c r="R71" s="160"/>
      <c r="S71" s="159"/>
      <c r="T71" s="160"/>
      <c r="U71" s="73" t="s">
        <v>105</v>
      </c>
      <c r="V71" s="74" t="s">
        <v>98</v>
      </c>
      <c r="W71" s="158"/>
      <c r="X71" s="146"/>
      <c r="Y71" s="158"/>
      <c r="Z71" s="146"/>
      <c r="AA71" s="71" t="s">
        <v>105</v>
      </c>
      <c r="AB71" s="72" t="s">
        <v>98</v>
      </c>
      <c r="AC71" s="74" t="s">
        <v>98</v>
      </c>
    </row>
    <row r="72" spans="1:29">
      <c r="A72" s="76">
        <v>150007</v>
      </c>
      <c r="B72" s="77" t="s">
        <v>4</v>
      </c>
      <c r="C72" s="78">
        <f>'150007'!C$103</f>
        <v>28917</v>
      </c>
      <c r="D72" s="79">
        <f>'150007'!D$103</f>
        <v>8582650.1761000007</v>
      </c>
      <c r="E72" s="78">
        <f>'150007'!E$103</f>
        <v>10097</v>
      </c>
      <c r="F72" s="79">
        <f>'150007'!F$103</f>
        <v>4047479.3450000002</v>
      </c>
      <c r="G72" s="78">
        <f>'150007'!G$103</f>
        <v>39014</v>
      </c>
      <c r="H72" s="79">
        <f>'150007'!H$103</f>
        <v>12630129.521100003</v>
      </c>
      <c r="I72" s="78">
        <f>'150007'!I$103</f>
        <v>24061</v>
      </c>
      <c r="J72" s="79">
        <f>'150007'!J$103</f>
        <v>8501675.7553000003</v>
      </c>
      <c r="K72" s="78">
        <f>'150007'!K$103</f>
        <v>5104</v>
      </c>
      <c r="L72" s="79">
        <f>'150007'!L$103</f>
        <v>2574894.7224000003</v>
      </c>
      <c r="M72" s="78">
        <f>'150007'!M$103</f>
        <v>29165</v>
      </c>
      <c r="N72" s="79">
        <f>'150007'!N$103</f>
        <v>11076570.477700001</v>
      </c>
      <c r="O72" s="78">
        <f>'150007'!O$103</f>
        <v>68179</v>
      </c>
      <c r="P72" s="79">
        <f>'150007'!P$103</f>
        <v>23706699.998800002</v>
      </c>
      <c r="Q72" s="78">
        <f>'150007'!Q$103</f>
        <v>15461</v>
      </c>
      <c r="R72" s="79">
        <f>'150007'!R$103</f>
        <v>5148245.1839000005</v>
      </c>
      <c r="S72" s="78">
        <f>'150007'!S$103</f>
        <v>2273</v>
      </c>
      <c r="T72" s="79">
        <f>'150007'!T$103</f>
        <v>901459.56810000003</v>
      </c>
      <c r="U72" s="78">
        <f>'150007'!U$103</f>
        <v>17734</v>
      </c>
      <c r="V72" s="79">
        <f>'150007'!V$103</f>
        <v>6049704.7520000003</v>
      </c>
      <c r="W72" s="78">
        <f>'150007'!W$103</f>
        <v>41914</v>
      </c>
      <c r="X72" s="79">
        <f>'150007'!X$103</f>
        <v>36226306.279800005</v>
      </c>
      <c r="Y72" s="78">
        <f>'150007'!Y$103</f>
        <v>12268</v>
      </c>
      <c r="Z72" s="79">
        <f>'150007'!Z$103</f>
        <v>13064044.9121</v>
      </c>
      <c r="AA72" s="78">
        <f>'150007'!AA$103</f>
        <v>54182</v>
      </c>
      <c r="AB72" s="79">
        <f>'150007'!AB$103</f>
        <v>49290351.191900007</v>
      </c>
      <c r="AC72" s="80">
        <f>'150007'!AC$103</f>
        <v>79046755.942699999</v>
      </c>
    </row>
    <row r="73" spans="1:29">
      <c r="A73" s="76">
        <v>150009</v>
      </c>
      <c r="B73" s="77" t="s">
        <v>6</v>
      </c>
      <c r="C73" s="78">
        <f>'150009'!C$103</f>
        <v>23004</v>
      </c>
      <c r="D73" s="79">
        <f>'150009'!D$103</f>
        <v>7207781.0828400012</v>
      </c>
      <c r="E73" s="78">
        <f>'150009'!E$103</f>
        <v>10510</v>
      </c>
      <c r="F73" s="79">
        <f>'150009'!F$103</f>
        <v>3880924.1683200006</v>
      </c>
      <c r="G73" s="78">
        <f>'150009'!G$103</f>
        <v>33514</v>
      </c>
      <c r="H73" s="79">
        <f>'150009'!H$103</f>
        <v>11088705.25116</v>
      </c>
      <c r="I73" s="78">
        <f>'150009'!I$103</f>
        <v>23230</v>
      </c>
      <c r="J73" s="79">
        <f>'150009'!J$103</f>
        <v>7974501.1822800012</v>
      </c>
      <c r="K73" s="78">
        <f>'150009'!K$103</f>
        <v>3889</v>
      </c>
      <c r="L73" s="79">
        <f>'150009'!L$103</f>
        <v>1748864.9271600007</v>
      </c>
      <c r="M73" s="78">
        <f>'150009'!M$103</f>
        <v>27119</v>
      </c>
      <c r="N73" s="79">
        <f>'150009'!N$103</f>
        <v>9723366.1094400007</v>
      </c>
      <c r="O73" s="78">
        <f>'150009'!O$103</f>
        <v>60633</v>
      </c>
      <c r="P73" s="79">
        <f>'150009'!P$103</f>
        <v>20812071.360600006</v>
      </c>
      <c r="Q73" s="78">
        <f>'150009'!Q$103</f>
        <v>12311</v>
      </c>
      <c r="R73" s="79">
        <f>'150009'!R$103</f>
        <v>4506414.4016999984</v>
      </c>
      <c r="S73" s="78">
        <f>'150009'!S$103</f>
        <v>3461</v>
      </c>
      <c r="T73" s="79">
        <f>'150009'!T$103</f>
        <v>1817069.4354600008</v>
      </c>
      <c r="U73" s="78">
        <f>'150009'!U$103</f>
        <v>15772</v>
      </c>
      <c r="V73" s="79">
        <f>'150009'!V$103</f>
        <v>6323483.8371599987</v>
      </c>
      <c r="W73" s="78">
        <f>'150009'!W$103</f>
        <v>36645</v>
      </c>
      <c r="X73" s="79">
        <f>'150009'!X$103</f>
        <v>31244409.668700002</v>
      </c>
      <c r="Y73" s="78">
        <f>'150009'!Y$103</f>
        <v>11863</v>
      </c>
      <c r="Z73" s="79">
        <f>'150009'!Z$103</f>
        <v>12080273.697720002</v>
      </c>
      <c r="AA73" s="78">
        <f>'150009'!AA$103</f>
        <v>48508</v>
      </c>
      <c r="AB73" s="79">
        <f>'150009'!AB$103</f>
        <v>43324683.366420001</v>
      </c>
      <c r="AC73" s="80">
        <f>'150009'!AC$103</f>
        <v>70460238.564180002</v>
      </c>
    </row>
    <row r="74" spans="1:29">
      <c r="A74" s="76">
        <v>150010</v>
      </c>
      <c r="B74" s="77" t="s">
        <v>7</v>
      </c>
      <c r="C74" s="78">
        <f>'150010'!C$103</f>
        <v>9236</v>
      </c>
      <c r="D74" s="79">
        <f>'150010'!D$103</f>
        <v>2759719.589900001</v>
      </c>
      <c r="E74" s="78">
        <f>'150010'!E$103</f>
        <v>5312</v>
      </c>
      <c r="F74" s="79">
        <f>'150010'!F$103</f>
        <v>2243422.2720000003</v>
      </c>
      <c r="G74" s="78">
        <f>'150010'!G$103</f>
        <v>14548</v>
      </c>
      <c r="H74" s="79">
        <f>'150010'!H$103</f>
        <v>5003141.8618999999</v>
      </c>
      <c r="I74" s="78">
        <f>'150010'!I$103</f>
        <v>12804</v>
      </c>
      <c r="J74" s="79">
        <f>'150010'!J$103</f>
        <v>4355155.4227999998</v>
      </c>
      <c r="K74" s="78">
        <f>'150010'!K$103</f>
        <v>3916</v>
      </c>
      <c r="L74" s="79">
        <f>'150010'!L$103</f>
        <v>2067328.0628</v>
      </c>
      <c r="M74" s="78">
        <f>'150010'!M$103</f>
        <v>16720</v>
      </c>
      <c r="N74" s="79">
        <f>'150010'!N$103</f>
        <v>6422483.4856000002</v>
      </c>
      <c r="O74" s="78">
        <f>'150010'!O$103</f>
        <v>31268</v>
      </c>
      <c r="P74" s="79">
        <f>'150010'!P$103</f>
        <v>11425625.347500004</v>
      </c>
      <c r="Q74" s="78">
        <f>'150010'!Q$103</f>
        <v>6565</v>
      </c>
      <c r="R74" s="79">
        <f>'150010'!R$103</f>
        <v>2235604.3254999998</v>
      </c>
      <c r="S74" s="78">
        <f>'150010'!S$103</f>
        <v>1568</v>
      </c>
      <c r="T74" s="79">
        <f>'150010'!T$103</f>
        <v>847809.28960000002</v>
      </c>
      <c r="U74" s="78">
        <f>'150010'!U$103</f>
        <v>8133</v>
      </c>
      <c r="V74" s="79">
        <f>'150010'!V$103</f>
        <v>3083413.6150999996</v>
      </c>
      <c r="W74" s="78">
        <f>'150010'!W$103</f>
        <v>20227</v>
      </c>
      <c r="X74" s="79">
        <f>'150010'!X$103</f>
        <v>17019296.694400001</v>
      </c>
      <c r="Y74" s="78">
        <f>'150010'!Y$103</f>
        <v>4529</v>
      </c>
      <c r="Z74" s="79">
        <f>'150010'!Z$103</f>
        <v>5192992.6139000002</v>
      </c>
      <c r="AA74" s="78">
        <f>'150010'!AA$103</f>
        <v>24756</v>
      </c>
      <c r="AB74" s="79">
        <f>'150010'!AB$103</f>
        <v>22212289.308300007</v>
      </c>
      <c r="AC74" s="80">
        <f>'150010'!AC$103</f>
        <v>36721328.270899996</v>
      </c>
    </row>
    <row r="75" spans="1:29">
      <c r="A75" s="76">
        <v>150012</v>
      </c>
      <c r="B75" s="77" t="s">
        <v>8</v>
      </c>
      <c r="C75" s="78">
        <f>'150012'!C$103</f>
        <v>20920</v>
      </c>
      <c r="D75" s="79">
        <f>'150012'!D$103</f>
        <v>6248494.9618000006</v>
      </c>
      <c r="E75" s="78">
        <f>'150012'!E$103</f>
        <v>10667</v>
      </c>
      <c r="F75" s="79">
        <f>'150012'!F$103</f>
        <v>4134864.8978000009</v>
      </c>
      <c r="G75" s="78">
        <f>'150012'!G$103</f>
        <v>31587</v>
      </c>
      <c r="H75" s="79">
        <f>'150012'!H$103</f>
        <v>10383359.859600002</v>
      </c>
      <c r="I75" s="78">
        <f>'150012'!I$103</f>
        <v>13143</v>
      </c>
      <c r="J75" s="79">
        <f>'150012'!J$103</f>
        <v>4641216.0248999996</v>
      </c>
      <c r="K75" s="78">
        <f>'150012'!K$103</f>
        <v>3516</v>
      </c>
      <c r="L75" s="79">
        <f>'150012'!L$103</f>
        <v>1645856.5851</v>
      </c>
      <c r="M75" s="78">
        <f>'150012'!M$103</f>
        <v>16659</v>
      </c>
      <c r="N75" s="79">
        <f>'150012'!N$103</f>
        <v>6287072.6099999994</v>
      </c>
      <c r="O75" s="78">
        <f>'150012'!O$103</f>
        <v>48246</v>
      </c>
      <c r="P75" s="79">
        <f>'150012'!P$103</f>
        <v>16670432.469600001</v>
      </c>
      <c r="Q75" s="78">
        <f>'150012'!Q$103</f>
        <v>9583</v>
      </c>
      <c r="R75" s="79">
        <f>'150012'!R$103</f>
        <v>3577467.8303</v>
      </c>
      <c r="S75" s="78">
        <f>'150012'!S$103</f>
        <v>2967</v>
      </c>
      <c r="T75" s="79">
        <f>'150012'!T$103</f>
        <v>1525884.5420000001</v>
      </c>
      <c r="U75" s="78">
        <f>'150012'!U$103</f>
        <v>12550</v>
      </c>
      <c r="V75" s="79">
        <f>'150012'!V$103</f>
        <v>5103352.3722999999</v>
      </c>
      <c r="W75" s="78">
        <f>'150012'!W$103</f>
        <v>27935</v>
      </c>
      <c r="X75" s="79">
        <f>'150012'!X$103</f>
        <v>24290765.7447</v>
      </c>
      <c r="Y75" s="78">
        <f>'150012'!Y$103</f>
        <v>10343</v>
      </c>
      <c r="Z75" s="79">
        <f>'150012'!Z$103</f>
        <v>11107226.6669</v>
      </c>
      <c r="AA75" s="78">
        <f>'150012'!AA$103</f>
        <v>38278</v>
      </c>
      <c r="AB75" s="79">
        <f>'150012'!AB$103</f>
        <v>35397992.411600001</v>
      </c>
      <c r="AC75" s="80">
        <f>'150012'!AC$103</f>
        <v>57171777.253500007</v>
      </c>
    </row>
    <row r="76" spans="1:29" ht="31.5">
      <c r="A76" s="76">
        <v>150013</v>
      </c>
      <c r="B76" s="77" t="s">
        <v>9</v>
      </c>
      <c r="C76" s="78">
        <f>'150013'!C$103</f>
        <v>5141</v>
      </c>
      <c r="D76" s="79">
        <f>'150013'!D$103</f>
        <v>2029607.7600000002</v>
      </c>
      <c r="E76" s="78">
        <f>'150013'!E$103</f>
        <v>0</v>
      </c>
      <c r="F76" s="79">
        <f>'150013'!F$103</f>
        <v>0</v>
      </c>
      <c r="G76" s="78">
        <f>'150013'!G$103</f>
        <v>5141</v>
      </c>
      <c r="H76" s="79">
        <f>'150013'!H$103</f>
        <v>2029607.7600000002</v>
      </c>
      <c r="I76" s="78">
        <f>'150013'!I$103</f>
        <v>5878</v>
      </c>
      <c r="J76" s="79">
        <f>'150013'!J$103</f>
        <v>2290969.73</v>
      </c>
      <c r="K76" s="78">
        <f>'150013'!K$103</f>
        <v>0</v>
      </c>
      <c r="L76" s="79">
        <f>'150013'!L$103</f>
        <v>0</v>
      </c>
      <c r="M76" s="78">
        <f>'150013'!M$103</f>
        <v>5878</v>
      </c>
      <c r="N76" s="79">
        <f>'150013'!N$103</f>
        <v>2290969.73</v>
      </c>
      <c r="O76" s="78">
        <f>'150013'!O$103</f>
        <v>11019</v>
      </c>
      <c r="P76" s="79">
        <f>'150013'!P$103</f>
        <v>4320577.4899999993</v>
      </c>
      <c r="Q76" s="78">
        <f>'150013'!Q$103</f>
        <v>230</v>
      </c>
      <c r="R76" s="79">
        <f>'150013'!R$103</f>
        <v>95488.400000000009</v>
      </c>
      <c r="S76" s="78">
        <f>'150013'!S$103</f>
        <v>0</v>
      </c>
      <c r="T76" s="79">
        <f>'150013'!T$103</f>
        <v>0</v>
      </c>
      <c r="U76" s="78">
        <f>'150013'!U$103</f>
        <v>230</v>
      </c>
      <c r="V76" s="79">
        <f>'150013'!V$103</f>
        <v>95488.400000000009</v>
      </c>
      <c r="W76" s="78">
        <f>'150013'!W$103</f>
        <v>8087</v>
      </c>
      <c r="X76" s="79">
        <f>'150013'!X$103</f>
        <v>7556977.4299999997</v>
      </c>
      <c r="Y76" s="78">
        <f>'150013'!Y$103</f>
        <v>0</v>
      </c>
      <c r="Z76" s="79">
        <f>'150013'!Z$103</f>
        <v>0</v>
      </c>
      <c r="AA76" s="78">
        <f>'150013'!AA$103</f>
        <v>8087</v>
      </c>
      <c r="AB76" s="79">
        <f>'150013'!AB$103</f>
        <v>7556977.4299999997</v>
      </c>
      <c r="AC76" s="80">
        <f>'150013'!AC$103</f>
        <v>11973043.32</v>
      </c>
    </row>
    <row r="77" spans="1:29">
      <c r="A77" s="76">
        <v>150014</v>
      </c>
      <c r="B77" s="77" t="s">
        <v>10</v>
      </c>
      <c r="C77" s="78">
        <f>'150014'!C$103</f>
        <v>47136</v>
      </c>
      <c r="D77" s="79">
        <f>'150014'!D$103</f>
        <v>15012338.49738</v>
      </c>
      <c r="E77" s="78">
        <f>'150014'!E$103</f>
        <v>9074</v>
      </c>
      <c r="F77" s="79">
        <f>'150014'!F$103</f>
        <v>3857232.2958000009</v>
      </c>
      <c r="G77" s="78">
        <f>'150014'!G$103</f>
        <v>56210</v>
      </c>
      <c r="H77" s="79">
        <f>'150014'!H$103</f>
        <v>18869570.79318</v>
      </c>
      <c r="I77" s="78">
        <f>'150014'!I$103</f>
        <v>48859</v>
      </c>
      <c r="J77" s="79">
        <f>'150014'!J$103</f>
        <v>16906244.881679997</v>
      </c>
      <c r="K77" s="78">
        <f>'150014'!K$103</f>
        <v>19289</v>
      </c>
      <c r="L77" s="79">
        <f>'150014'!L$103</f>
        <v>8215191.060659999</v>
      </c>
      <c r="M77" s="78">
        <f>'150014'!M$103</f>
        <v>68148</v>
      </c>
      <c r="N77" s="79">
        <f>'150014'!N$103</f>
        <v>25121435.942340001</v>
      </c>
      <c r="O77" s="78">
        <f>'150014'!O$103</f>
        <v>124358</v>
      </c>
      <c r="P77" s="79">
        <f>'150014'!P$103</f>
        <v>43991006.735520005</v>
      </c>
      <c r="Q77" s="78">
        <f>'150014'!Q$103</f>
        <v>24983</v>
      </c>
      <c r="R77" s="79">
        <f>'150014'!R$103</f>
        <v>9436289.7277800012</v>
      </c>
      <c r="S77" s="78">
        <f>'150014'!S$103</f>
        <v>7362</v>
      </c>
      <c r="T77" s="79">
        <f>'150014'!T$103</f>
        <v>3828109.5536399996</v>
      </c>
      <c r="U77" s="78">
        <f>'150014'!U$103</f>
        <v>32345</v>
      </c>
      <c r="V77" s="79">
        <f>'150014'!V$103</f>
        <v>13264399.281419998</v>
      </c>
      <c r="W77" s="78">
        <f>'150014'!W$103</f>
        <v>75824</v>
      </c>
      <c r="X77" s="79">
        <f>'150014'!X$103</f>
        <v>65355134.81976001</v>
      </c>
      <c r="Y77" s="78">
        <f>'150014'!Y$103</f>
        <v>22891</v>
      </c>
      <c r="Z77" s="79">
        <f>'150014'!Z$103</f>
        <v>25154835.462900002</v>
      </c>
      <c r="AA77" s="78">
        <f>'150014'!AA$103</f>
        <v>98715</v>
      </c>
      <c r="AB77" s="79">
        <f>'150014'!AB$103</f>
        <v>90509970.282660007</v>
      </c>
      <c r="AC77" s="80">
        <f>'150014'!AC$103</f>
        <v>147765376.29960001</v>
      </c>
    </row>
    <row r="78" spans="1:29">
      <c r="A78" s="76">
        <v>150016</v>
      </c>
      <c r="B78" s="77" t="s">
        <v>12</v>
      </c>
      <c r="C78" s="78">
        <f>'150016'!C$103</f>
        <v>115488</v>
      </c>
      <c r="D78" s="79">
        <f>'150016'!D$103</f>
        <v>35733855.50280001</v>
      </c>
      <c r="E78" s="78">
        <f>'150016'!E$103</f>
        <v>38796</v>
      </c>
      <c r="F78" s="79">
        <f>'150016'!F$103</f>
        <v>13958684.166700002</v>
      </c>
      <c r="G78" s="78">
        <f>'150016'!G$103</f>
        <v>154284</v>
      </c>
      <c r="H78" s="79">
        <f>'150016'!H$103</f>
        <v>49692539.669500001</v>
      </c>
      <c r="I78" s="78">
        <f>'150016'!I$103</f>
        <v>37340</v>
      </c>
      <c r="J78" s="79">
        <f>'150016'!J$103</f>
        <v>13807185.510300003</v>
      </c>
      <c r="K78" s="78">
        <f>'150016'!K$103</f>
        <v>8267</v>
      </c>
      <c r="L78" s="79">
        <f>'150016'!L$103</f>
        <v>4054606.4831999997</v>
      </c>
      <c r="M78" s="78">
        <f>'150016'!M$103</f>
        <v>45607</v>
      </c>
      <c r="N78" s="79">
        <f>'150016'!N$103</f>
        <v>17861791.993500002</v>
      </c>
      <c r="O78" s="78">
        <f>'150016'!O$103</f>
        <v>199891</v>
      </c>
      <c r="P78" s="79">
        <f>'150016'!P$103</f>
        <v>67554331.663000003</v>
      </c>
      <c r="Q78" s="78">
        <f>'150016'!Q$103</f>
        <v>39736</v>
      </c>
      <c r="R78" s="79">
        <f>'150016'!R$103</f>
        <v>14518847.7707</v>
      </c>
      <c r="S78" s="78">
        <f>'150016'!S$103</f>
        <v>12207</v>
      </c>
      <c r="T78" s="79">
        <f>'150016'!T$103</f>
        <v>6070424.0141999992</v>
      </c>
      <c r="U78" s="78">
        <f>'150016'!U$103</f>
        <v>51943</v>
      </c>
      <c r="V78" s="79">
        <f>'150016'!V$103</f>
        <v>20589271.784899998</v>
      </c>
      <c r="W78" s="78">
        <f>'150016'!W$103</f>
        <v>121070</v>
      </c>
      <c r="X78" s="79">
        <f>'150016'!X$103</f>
        <v>103293240.32300001</v>
      </c>
      <c r="Y78" s="78">
        <f>'150016'!Y$103</f>
        <v>37986</v>
      </c>
      <c r="Z78" s="79">
        <f>'150016'!Z$103</f>
        <v>40919189.183600001</v>
      </c>
      <c r="AA78" s="78">
        <f>'150016'!AA$103</f>
        <v>159056</v>
      </c>
      <c r="AB78" s="79">
        <f>'150016'!AB$103</f>
        <v>144212429.50660002</v>
      </c>
      <c r="AC78" s="80">
        <f>'150016'!AC$103</f>
        <v>232356032.95449996</v>
      </c>
    </row>
    <row r="79" spans="1:29" s="88" customFormat="1" ht="39" customHeight="1">
      <c r="A79" s="83">
        <v>150017</v>
      </c>
      <c r="B79" s="84" t="s">
        <v>13</v>
      </c>
      <c r="C79" s="85">
        <f>'150017'!C$103</f>
        <v>0</v>
      </c>
      <c r="D79" s="86">
        <f>'150017'!D$103</f>
        <v>0</v>
      </c>
      <c r="E79" s="85">
        <f>'150017'!E$103</f>
        <v>0</v>
      </c>
      <c r="F79" s="86">
        <f>'150017'!F$103</f>
        <v>0</v>
      </c>
      <c r="G79" s="85">
        <f>'150017'!G$103</f>
        <v>0</v>
      </c>
      <c r="H79" s="86">
        <f>'150017'!H$103</f>
        <v>0</v>
      </c>
      <c r="I79" s="85">
        <f>'150017'!I$103</f>
        <v>12350</v>
      </c>
      <c r="J79" s="86">
        <f>'150017'!J$103</f>
        <v>7237526.5</v>
      </c>
      <c r="K79" s="85">
        <f>'150017'!K$103</f>
        <v>650</v>
      </c>
      <c r="L79" s="86">
        <f>'150017'!L$103</f>
        <v>656565</v>
      </c>
      <c r="M79" s="85">
        <f>'150017'!M$103</f>
        <v>13000</v>
      </c>
      <c r="N79" s="86">
        <f>'150017'!N$103</f>
        <v>7894091.5</v>
      </c>
      <c r="O79" s="85">
        <f>'150017'!O$103</f>
        <v>13000</v>
      </c>
      <c r="P79" s="86">
        <f>'150017'!P$103</f>
        <v>7894091.5</v>
      </c>
      <c r="Q79" s="85">
        <f>'150017'!Q$103</f>
        <v>1400</v>
      </c>
      <c r="R79" s="86">
        <f>'150017'!R$103</f>
        <v>880709.50000000012</v>
      </c>
      <c r="S79" s="85">
        <f>'150017'!S$103</f>
        <v>100</v>
      </c>
      <c r="T79" s="86">
        <f>'150017'!T$103</f>
        <v>103455</v>
      </c>
      <c r="U79" s="85">
        <f>'150017'!U$103</f>
        <v>1500</v>
      </c>
      <c r="V79" s="86">
        <f>'150017'!V$103</f>
        <v>984164.50000000012</v>
      </c>
      <c r="W79" s="85">
        <f>'150017'!W$103</f>
        <v>13718</v>
      </c>
      <c r="X79" s="86">
        <f>'150017'!X$103</f>
        <v>17498335.239999998</v>
      </c>
      <c r="Y79" s="85">
        <f>'150017'!Y$103</f>
        <v>1244</v>
      </c>
      <c r="Z79" s="86">
        <f>'150017'!Z$103</f>
        <v>2420152.2400000002</v>
      </c>
      <c r="AA79" s="85">
        <f>'150017'!AA$103</f>
        <v>14962</v>
      </c>
      <c r="AB79" s="86">
        <f>'150017'!AB$103</f>
        <v>19918487.48</v>
      </c>
      <c r="AC79" s="87">
        <f>'150017'!AC$103</f>
        <v>28796743.48</v>
      </c>
    </row>
    <row r="80" spans="1:29">
      <c r="A80" s="76">
        <v>150019</v>
      </c>
      <c r="B80" s="77" t="s">
        <v>14</v>
      </c>
      <c r="C80" s="78">
        <f>'150019'!C$104</f>
        <v>12224</v>
      </c>
      <c r="D80" s="79">
        <f>'150019'!D$104</f>
        <v>3912583.6933200005</v>
      </c>
      <c r="E80" s="78">
        <f>'150019'!E$104</f>
        <v>7208</v>
      </c>
      <c r="F80" s="79">
        <f>'150019'!F$104</f>
        <v>2584073.3437800007</v>
      </c>
      <c r="G80" s="78">
        <f>'150019'!G$104</f>
        <v>19432</v>
      </c>
      <c r="H80" s="79">
        <f>'150019'!H$104</f>
        <v>6496657.0371000003</v>
      </c>
      <c r="I80" s="78">
        <f>'150019'!I$104</f>
        <v>20047</v>
      </c>
      <c r="J80" s="79">
        <f>'150019'!J$104</f>
        <v>6764739.85188</v>
      </c>
      <c r="K80" s="78">
        <f>'150019'!K$104</f>
        <v>2798</v>
      </c>
      <c r="L80" s="79">
        <f>'150019'!L$104</f>
        <v>1243891.2209400001</v>
      </c>
      <c r="M80" s="78">
        <f>'150019'!M$104</f>
        <v>22845</v>
      </c>
      <c r="N80" s="79">
        <f>'150019'!N$104</f>
        <v>8008631.0728200013</v>
      </c>
      <c r="O80" s="78">
        <f>'150019'!O$104</f>
        <v>42277</v>
      </c>
      <c r="P80" s="79">
        <f>'150019'!P$104</f>
        <v>14505288.109920003</v>
      </c>
      <c r="Q80" s="78">
        <f>'150019'!Q$104</f>
        <v>8406</v>
      </c>
      <c r="R80" s="79">
        <f>'150019'!R$104</f>
        <v>2885572.1113200001</v>
      </c>
      <c r="S80" s="78">
        <f>'150019'!S$104</f>
        <v>2597.8000000000002</v>
      </c>
      <c r="T80" s="79">
        <f>'150019'!T$104</f>
        <v>1373602.3957079996</v>
      </c>
      <c r="U80" s="78">
        <f>'150019'!U$104</f>
        <v>11003.8</v>
      </c>
      <c r="V80" s="79">
        <f>'150019'!V$104</f>
        <v>4259174.5070279995</v>
      </c>
      <c r="W80" s="78">
        <f>'150019'!W$104</f>
        <v>25375</v>
      </c>
      <c r="X80" s="79">
        <f>'150019'!X$104</f>
        <v>21413626.368839998</v>
      </c>
      <c r="Y80" s="78">
        <f>'150019'!Y$104</f>
        <v>8072</v>
      </c>
      <c r="Z80" s="79">
        <f>'150019'!Z$104</f>
        <v>8781311.0577600002</v>
      </c>
      <c r="AA80" s="78">
        <f>'150019'!AA$104</f>
        <v>33447</v>
      </c>
      <c r="AB80" s="79">
        <f>'150019'!AB$104</f>
        <v>30194937.426600009</v>
      </c>
      <c r="AC80" s="80">
        <f>'150019'!AC$104</f>
        <v>48959400.043547988</v>
      </c>
    </row>
    <row r="81" spans="1:29">
      <c r="A81" s="76">
        <v>150020</v>
      </c>
      <c r="B81" s="77" t="s">
        <v>15</v>
      </c>
      <c r="C81" s="78">
        <f>'150020'!C$103</f>
        <v>170</v>
      </c>
      <c r="D81" s="79">
        <f>'150020'!D$103</f>
        <v>52914.2</v>
      </c>
      <c r="E81" s="78">
        <f>'150020'!E$103</f>
        <v>259</v>
      </c>
      <c r="F81" s="79">
        <f>'150020'!F$103</f>
        <v>120201.90000000001</v>
      </c>
      <c r="G81" s="78">
        <f>'150020'!G$103</f>
        <v>429</v>
      </c>
      <c r="H81" s="79">
        <f>'150020'!H$103</f>
        <v>173116.10000000003</v>
      </c>
      <c r="I81" s="78">
        <f>'150020'!I$103</f>
        <v>99</v>
      </c>
      <c r="J81" s="79">
        <f>'150020'!J$103</f>
        <v>38780.39</v>
      </c>
      <c r="K81" s="78">
        <f>'150020'!K$103</f>
        <v>43</v>
      </c>
      <c r="L81" s="79">
        <f>'150020'!L$103</f>
        <v>24945.59</v>
      </c>
      <c r="M81" s="78">
        <f>'150020'!M$103</f>
        <v>142</v>
      </c>
      <c r="N81" s="79">
        <f>'150020'!N$103</f>
        <v>63725.98</v>
      </c>
      <c r="O81" s="78">
        <f>'150020'!O$103</f>
        <v>571</v>
      </c>
      <c r="P81" s="79">
        <f>'150020'!P$103</f>
        <v>236842.08000000002</v>
      </c>
      <c r="Q81" s="78">
        <f>'150020'!Q$103</f>
        <v>400</v>
      </c>
      <c r="R81" s="79">
        <f>'150020'!R$103</f>
        <v>162694</v>
      </c>
      <c r="S81" s="78">
        <f>'150020'!S$103</f>
        <v>81</v>
      </c>
      <c r="T81" s="79">
        <f>'150020'!T$103</f>
        <v>48127.77</v>
      </c>
      <c r="U81" s="78">
        <f>'150020'!U$103</f>
        <v>481</v>
      </c>
      <c r="V81" s="79">
        <f>'150020'!V$103</f>
        <v>210821.77000000002</v>
      </c>
      <c r="W81" s="78">
        <f>'150020'!W$103</f>
        <v>605</v>
      </c>
      <c r="X81" s="79">
        <f>'150020'!X$103</f>
        <v>507806.21000000008</v>
      </c>
      <c r="Y81" s="78">
        <f>'150020'!Y$103</f>
        <v>247</v>
      </c>
      <c r="Z81" s="79">
        <f>'150020'!Z$103</f>
        <v>311222.47000000003</v>
      </c>
      <c r="AA81" s="78">
        <f>'150020'!AA$103</f>
        <v>852</v>
      </c>
      <c r="AB81" s="79">
        <f>'150020'!AB$103</f>
        <v>819028.68000000017</v>
      </c>
      <c r="AC81" s="80">
        <f>'150020'!AC$103</f>
        <v>1266692.5300000003</v>
      </c>
    </row>
    <row r="82" spans="1:29" s="88" customFormat="1" ht="27" customHeight="1">
      <c r="A82" s="83">
        <v>150030</v>
      </c>
      <c r="B82" s="84" t="s">
        <v>21</v>
      </c>
      <c r="C82" s="85">
        <f>'150030'!C$103</f>
        <v>0</v>
      </c>
      <c r="D82" s="86">
        <f>'150030'!D$103</f>
        <v>0</v>
      </c>
      <c r="E82" s="85">
        <f>'150030'!E$103</f>
        <v>7350</v>
      </c>
      <c r="F82" s="86">
        <f>'150030'!F$103</f>
        <v>2357659.5</v>
      </c>
      <c r="G82" s="85">
        <f>'150030'!G$103</f>
        <v>7350</v>
      </c>
      <c r="H82" s="86">
        <f>'150030'!H$103</f>
        <v>2357659.5</v>
      </c>
      <c r="I82" s="85">
        <f>'150030'!I$103</f>
        <v>16900</v>
      </c>
      <c r="J82" s="86">
        <f>'150030'!J$103</f>
        <v>5160415</v>
      </c>
      <c r="K82" s="85">
        <f>'150030'!K$103</f>
        <v>4500</v>
      </c>
      <c r="L82" s="86">
        <f>'150030'!L$103</f>
        <v>1804319.9999999998</v>
      </c>
      <c r="M82" s="85">
        <f>'150030'!M$103</f>
        <v>21400</v>
      </c>
      <c r="N82" s="86">
        <f>'150030'!N$103</f>
        <v>6964735</v>
      </c>
      <c r="O82" s="85">
        <f>'150030'!O$103</f>
        <v>28750</v>
      </c>
      <c r="P82" s="86">
        <f>'150030'!P$103</f>
        <v>9322394.5</v>
      </c>
      <c r="Q82" s="85">
        <f>'150030'!Q$103</f>
        <v>0</v>
      </c>
      <c r="R82" s="86">
        <f>'150030'!R$103</f>
        <v>0</v>
      </c>
      <c r="S82" s="85">
        <f>'150030'!S$103</f>
        <v>0</v>
      </c>
      <c r="T82" s="86">
        <f>'150030'!T$103</f>
        <v>0</v>
      </c>
      <c r="U82" s="85">
        <f>'150030'!U$103</f>
        <v>0</v>
      </c>
      <c r="V82" s="86">
        <f>'150030'!V$103</f>
        <v>0</v>
      </c>
      <c r="W82" s="85">
        <f>'150030'!W$103</f>
        <v>6500</v>
      </c>
      <c r="X82" s="86">
        <f>'150030'!X$103</f>
        <v>6421025</v>
      </c>
      <c r="Y82" s="85">
        <f>'150030'!Y$103</f>
        <v>4800</v>
      </c>
      <c r="Z82" s="86">
        <f>'150030'!Z$103</f>
        <v>6193200</v>
      </c>
      <c r="AA82" s="85">
        <f>'150030'!AA$103</f>
        <v>11300</v>
      </c>
      <c r="AB82" s="86">
        <f>'150030'!AB$103</f>
        <v>12614225</v>
      </c>
      <c r="AC82" s="87">
        <f>'150030'!AC$103</f>
        <v>21936619.5</v>
      </c>
    </row>
    <row r="83" spans="1:29" s="88" customFormat="1" ht="33.75" customHeight="1">
      <c r="A83" s="83">
        <v>150031</v>
      </c>
      <c r="B83" s="84" t="s">
        <v>22</v>
      </c>
      <c r="C83" s="85">
        <f>'150031'!C$103</f>
        <v>0</v>
      </c>
      <c r="D83" s="86">
        <f>'150031'!D$103</f>
        <v>0</v>
      </c>
      <c r="E83" s="85">
        <f>'150031'!E$103</f>
        <v>0</v>
      </c>
      <c r="F83" s="86">
        <f>'150031'!F$103</f>
        <v>0</v>
      </c>
      <c r="G83" s="85">
        <f>'150031'!G$103</f>
        <v>0</v>
      </c>
      <c r="H83" s="86">
        <f>'150031'!H$103</f>
        <v>0</v>
      </c>
      <c r="I83" s="85">
        <f>'150031'!I$103</f>
        <v>15530</v>
      </c>
      <c r="J83" s="86">
        <f>'150031'!J$103</f>
        <v>6325060.0200000005</v>
      </c>
      <c r="K83" s="85">
        <f>'150031'!K$103</f>
        <v>0</v>
      </c>
      <c r="L83" s="86">
        <f>'150031'!L$103</f>
        <v>0</v>
      </c>
      <c r="M83" s="85">
        <f>'150031'!M$103</f>
        <v>15530</v>
      </c>
      <c r="N83" s="86">
        <f>'150031'!N$103</f>
        <v>6325060.0200000005</v>
      </c>
      <c r="O83" s="85">
        <f>'150031'!O$103</f>
        <v>15530</v>
      </c>
      <c r="P83" s="86">
        <f>'150031'!P$103</f>
        <v>6325060.0200000005</v>
      </c>
      <c r="Q83" s="85">
        <f>'150031'!Q$103</f>
        <v>0</v>
      </c>
      <c r="R83" s="86">
        <f>'150031'!R$103</f>
        <v>0</v>
      </c>
      <c r="S83" s="85">
        <f>'150031'!S$103</f>
        <v>0</v>
      </c>
      <c r="T83" s="86">
        <f>'150031'!T$103</f>
        <v>0</v>
      </c>
      <c r="U83" s="85">
        <f>'150031'!U$103</f>
        <v>0</v>
      </c>
      <c r="V83" s="86">
        <f>'150031'!V$103</f>
        <v>0</v>
      </c>
      <c r="W83" s="85">
        <f>'150031'!W$103</f>
        <v>11105</v>
      </c>
      <c r="X83" s="86">
        <f>'150031'!X$103</f>
        <v>10245050.09</v>
      </c>
      <c r="Y83" s="85">
        <f>'150031'!Y$103</f>
        <v>0</v>
      </c>
      <c r="Z83" s="86">
        <f>'150031'!Z$103</f>
        <v>0</v>
      </c>
      <c r="AA83" s="85">
        <f>'150031'!AA$103</f>
        <v>11105</v>
      </c>
      <c r="AB83" s="86">
        <f>'150031'!AB$103</f>
        <v>10245050.09</v>
      </c>
      <c r="AC83" s="87">
        <f>'150031'!AC$103</f>
        <v>16570110.109999999</v>
      </c>
    </row>
    <row r="84" spans="1:29" s="88" customFormat="1" ht="49.5" customHeight="1">
      <c r="A84" s="83">
        <v>150034</v>
      </c>
      <c r="B84" s="84" t="s">
        <v>24</v>
      </c>
      <c r="C84" s="85" t="e">
        <f>#REF!</f>
        <v>#REF!</v>
      </c>
      <c r="D84" s="86" t="e">
        <f>#REF!</f>
        <v>#REF!</v>
      </c>
      <c r="E84" s="85" t="e">
        <f>#REF!</f>
        <v>#REF!</v>
      </c>
      <c r="F84" s="86" t="e">
        <f>#REF!</f>
        <v>#REF!</v>
      </c>
      <c r="G84" s="85" t="e">
        <f>#REF!</f>
        <v>#REF!</v>
      </c>
      <c r="H84" s="86" t="e">
        <f>#REF!</f>
        <v>#REF!</v>
      </c>
      <c r="I84" s="85" t="e">
        <f>#REF!</f>
        <v>#REF!</v>
      </c>
      <c r="J84" s="86" t="e">
        <f>#REF!</f>
        <v>#REF!</v>
      </c>
      <c r="K84" s="85" t="e">
        <f>#REF!</f>
        <v>#REF!</v>
      </c>
      <c r="L84" s="86" t="e">
        <f>#REF!</f>
        <v>#REF!</v>
      </c>
      <c r="M84" s="85" t="e">
        <f>#REF!</f>
        <v>#REF!</v>
      </c>
      <c r="N84" s="86" t="e">
        <f>#REF!</f>
        <v>#REF!</v>
      </c>
      <c r="O84" s="85" t="e">
        <f>#REF!</f>
        <v>#REF!</v>
      </c>
      <c r="P84" s="86" t="e">
        <f>#REF!</f>
        <v>#REF!</v>
      </c>
      <c r="Q84" s="85" t="e">
        <f>#REF!</f>
        <v>#REF!</v>
      </c>
      <c r="R84" s="86" t="e">
        <f>#REF!</f>
        <v>#REF!</v>
      </c>
      <c r="S84" s="85" t="e">
        <f>#REF!</f>
        <v>#REF!</v>
      </c>
      <c r="T84" s="86" t="e">
        <f>#REF!</f>
        <v>#REF!</v>
      </c>
      <c r="U84" s="85" t="e">
        <f>#REF!</f>
        <v>#REF!</v>
      </c>
      <c r="V84" s="86" t="e">
        <f>#REF!</f>
        <v>#REF!</v>
      </c>
      <c r="W84" s="85" t="e">
        <f>#REF!</f>
        <v>#REF!</v>
      </c>
      <c r="X84" s="86" t="e">
        <f>#REF!</f>
        <v>#REF!</v>
      </c>
      <c r="Y84" s="85" t="e">
        <f>#REF!</f>
        <v>#REF!</v>
      </c>
      <c r="Z84" s="86" t="e">
        <f>#REF!</f>
        <v>#REF!</v>
      </c>
      <c r="AA84" s="85" t="e">
        <f>#REF!</f>
        <v>#REF!</v>
      </c>
      <c r="AB84" s="86" t="e">
        <f>#REF!</f>
        <v>#REF!</v>
      </c>
      <c r="AC84" s="87" t="e">
        <f>#REF!</f>
        <v>#REF!</v>
      </c>
    </row>
    <row r="85" spans="1:29">
      <c r="A85" s="76">
        <v>150035</v>
      </c>
      <c r="B85" s="77" t="s">
        <v>25</v>
      </c>
      <c r="C85" s="78">
        <f>'150035'!C$103</f>
        <v>56239</v>
      </c>
      <c r="D85" s="79">
        <f>'150035'!D$103</f>
        <v>18018031.586099997</v>
      </c>
      <c r="E85" s="78">
        <f>'150035'!E$103</f>
        <v>8327</v>
      </c>
      <c r="F85" s="79">
        <f>'150035'!F$103</f>
        <v>3452340.892</v>
      </c>
      <c r="G85" s="78">
        <f>'150035'!G$103</f>
        <v>64566</v>
      </c>
      <c r="H85" s="79">
        <f>'150035'!H$103</f>
        <v>21470372.478100002</v>
      </c>
      <c r="I85" s="78">
        <f>'150035'!I$103</f>
        <v>150896</v>
      </c>
      <c r="J85" s="79">
        <f>'150035'!J$103</f>
        <v>53572470.178499989</v>
      </c>
      <c r="K85" s="78">
        <f>'150035'!K$103</f>
        <v>5128</v>
      </c>
      <c r="L85" s="79">
        <f>'150035'!L$103</f>
        <v>2283509.7194000003</v>
      </c>
      <c r="M85" s="78">
        <f>'150035'!M$103</f>
        <v>156024</v>
      </c>
      <c r="N85" s="79">
        <f>'150035'!N$103</f>
        <v>55855979.8979</v>
      </c>
      <c r="O85" s="78">
        <f>'150035'!O$103</f>
        <v>220590</v>
      </c>
      <c r="P85" s="79">
        <f>'150035'!P$103</f>
        <v>77326352.375999987</v>
      </c>
      <c r="Q85" s="78">
        <f>'150035'!Q$103</f>
        <v>55490</v>
      </c>
      <c r="R85" s="79">
        <f>'150035'!R$103</f>
        <v>20227467.623999998</v>
      </c>
      <c r="S85" s="78">
        <f>'150035'!S$103</f>
        <v>435</v>
      </c>
      <c r="T85" s="79">
        <f>'150035'!T$103</f>
        <v>213539.68999999997</v>
      </c>
      <c r="U85" s="78">
        <f>'150035'!U$103</f>
        <v>55925</v>
      </c>
      <c r="V85" s="79">
        <f>'150035'!V$103</f>
        <v>20441007.313999999</v>
      </c>
      <c r="W85" s="78">
        <f>'150035'!W$103</f>
        <v>167132.50747049457</v>
      </c>
      <c r="X85" s="79">
        <f>'150035'!X$103</f>
        <v>139236331.5555</v>
      </c>
      <c r="Y85" s="78">
        <f>'150035'!Y$103</f>
        <v>6196</v>
      </c>
      <c r="Z85" s="79">
        <f>'150035'!Z$103</f>
        <v>6644695.1115999995</v>
      </c>
      <c r="AA85" s="78">
        <f>'150035'!AA$103</f>
        <v>173328.50747049457</v>
      </c>
      <c r="AB85" s="79">
        <f>'150035'!AB$103</f>
        <v>145881026.66710001</v>
      </c>
      <c r="AC85" s="80">
        <f>'150035'!AC$103</f>
        <v>243648386.35710001</v>
      </c>
    </row>
    <row r="86" spans="1:29">
      <c r="A86" s="76">
        <v>150036</v>
      </c>
      <c r="B86" s="77" t="s">
        <v>26</v>
      </c>
      <c r="C86" s="78">
        <f>'150036'!C$103</f>
        <v>56749</v>
      </c>
      <c r="D86" s="79">
        <f>'150036'!D$103</f>
        <v>17555375.7379</v>
      </c>
      <c r="E86" s="78">
        <f>'150036'!E$103</f>
        <v>0</v>
      </c>
      <c r="F86" s="79">
        <f>'150036'!F$103</f>
        <v>0</v>
      </c>
      <c r="G86" s="78">
        <f>'150036'!G$103</f>
        <v>56749</v>
      </c>
      <c r="H86" s="79">
        <f>'150036'!H$103</f>
        <v>17555375.7379</v>
      </c>
      <c r="I86" s="78">
        <f>'150036'!I$103</f>
        <v>142537</v>
      </c>
      <c r="J86" s="79">
        <f>'150036'!J$103</f>
        <v>51158112.605599999</v>
      </c>
      <c r="K86" s="78">
        <f>'150036'!K$103</f>
        <v>0</v>
      </c>
      <c r="L86" s="79">
        <f>'150036'!L$103</f>
        <v>0</v>
      </c>
      <c r="M86" s="78">
        <f>'150036'!M$103</f>
        <v>142537</v>
      </c>
      <c r="N86" s="79">
        <f>'150036'!N$103</f>
        <v>51158112.605599999</v>
      </c>
      <c r="O86" s="78">
        <f>'150036'!O$103</f>
        <v>199286</v>
      </c>
      <c r="P86" s="79">
        <f>'150036'!P$103</f>
        <v>68713488.343500018</v>
      </c>
      <c r="Q86" s="78">
        <f>'150036'!Q$103</f>
        <v>51800</v>
      </c>
      <c r="R86" s="79">
        <f>'150036'!R$103</f>
        <v>18661206.154500004</v>
      </c>
      <c r="S86" s="78">
        <f>'150036'!S$103</f>
        <v>0</v>
      </c>
      <c r="T86" s="79">
        <f>'150036'!T$103</f>
        <v>0</v>
      </c>
      <c r="U86" s="78">
        <f>'150036'!U$103</f>
        <v>51800</v>
      </c>
      <c r="V86" s="79">
        <f>'150036'!V$103</f>
        <v>18661206.154500004</v>
      </c>
      <c r="W86" s="78">
        <f>'150036'!W$103</f>
        <v>155754.75562982677</v>
      </c>
      <c r="X86" s="79">
        <f>'150036'!X$103</f>
        <v>120918087.17430001</v>
      </c>
      <c r="Y86" s="78">
        <f>'150036'!Y$103</f>
        <v>0</v>
      </c>
      <c r="Z86" s="79">
        <f>'150036'!Z$103</f>
        <v>0</v>
      </c>
      <c r="AA86" s="78">
        <f>'150036'!AA$103</f>
        <v>155754.75562982677</v>
      </c>
      <c r="AB86" s="79">
        <f>'150036'!AB$103</f>
        <v>120918087.17430001</v>
      </c>
      <c r="AC86" s="80">
        <f>'150036'!AC$103</f>
        <v>208292781.67230004</v>
      </c>
    </row>
    <row r="87" spans="1:29">
      <c r="A87" s="76">
        <v>150041</v>
      </c>
      <c r="B87" s="77" t="s">
        <v>27</v>
      </c>
      <c r="C87" s="78">
        <f>'150041'!C$103</f>
        <v>60269</v>
      </c>
      <c r="D87" s="79">
        <f>'150041'!D$103</f>
        <v>24004313.706100002</v>
      </c>
      <c r="E87" s="78">
        <f>'150041'!E$103</f>
        <v>22430</v>
      </c>
      <c r="F87" s="79">
        <f>'150041'!F$103</f>
        <v>8737862.9337999988</v>
      </c>
      <c r="G87" s="78">
        <f>'150041'!G$103</f>
        <v>82699</v>
      </c>
      <c r="H87" s="79">
        <f>'150041'!H$103</f>
        <v>32742176.639900003</v>
      </c>
      <c r="I87" s="78">
        <f>'150041'!I$103</f>
        <v>57882</v>
      </c>
      <c r="J87" s="79">
        <f>'150041'!J$103</f>
        <v>22566276.414500002</v>
      </c>
      <c r="K87" s="78">
        <f>'150041'!K$103</f>
        <v>11208</v>
      </c>
      <c r="L87" s="79">
        <f>'150041'!L$103</f>
        <v>4931710.2379999999</v>
      </c>
      <c r="M87" s="78">
        <f>'150041'!M$103</f>
        <v>69090</v>
      </c>
      <c r="N87" s="79">
        <f>'150041'!N$103</f>
        <v>27497986.652500004</v>
      </c>
      <c r="O87" s="78">
        <f>'150041'!O$103</f>
        <v>151789</v>
      </c>
      <c r="P87" s="79">
        <f>'150041'!P$103</f>
        <v>60240163.29240001</v>
      </c>
      <c r="Q87" s="78">
        <f>'150041'!Q$103</f>
        <v>30775</v>
      </c>
      <c r="R87" s="79">
        <f>'150041'!R$103</f>
        <v>11612576.602900002</v>
      </c>
      <c r="S87" s="78">
        <f>'150041'!S$103</f>
        <v>8737</v>
      </c>
      <c r="T87" s="79">
        <f>'150041'!T$103</f>
        <v>4061150.2021999992</v>
      </c>
      <c r="U87" s="78">
        <f>'150041'!U$103</f>
        <v>39512</v>
      </c>
      <c r="V87" s="79">
        <f>'150041'!V$103</f>
        <v>15673726.8051</v>
      </c>
      <c r="W87" s="78">
        <f>'150041'!W$103</f>
        <v>92943</v>
      </c>
      <c r="X87" s="79">
        <f>'150041'!X$103</f>
        <v>75119302.976900011</v>
      </c>
      <c r="Y87" s="78">
        <f>'150041'!Y$103</f>
        <v>27146</v>
      </c>
      <c r="Z87" s="79">
        <f>'150041'!Z$103</f>
        <v>30015705.337800007</v>
      </c>
      <c r="AA87" s="78">
        <f>'150041'!AA$103</f>
        <v>120089</v>
      </c>
      <c r="AB87" s="79">
        <f>'150041'!AB$103</f>
        <v>105135008.31470001</v>
      </c>
      <c r="AC87" s="80">
        <f>'150041'!AC$103</f>
        <v>181048898.41220003</v>
      </c>
    </row>
    <row r="88" spans="1:29">
      <c r="A88" s="76">
        <v>150042</v>
      </c>
      <c r="B88" s="77" t="s">
        <v>28</v>
      </c>
      <c r="C88" s="78">
        <f>'150042'!C$103</f>
        <v>0</v>
      </c>
      <c r="D88" s="79">
        <f>'150042'!D$103</f>
        <v>0</v>
      </c>
      <c r="E88" s="78">
        <f>'150042'!E$103</f>
        <v>22451</v>
      </c>
      <c r="F88" s="79">
        <f>'150042'!F$103</f>
        <v>8813282.1286399998</v>
      </c>
      <c r="G88" s="78">
        <f>'150042'!G$103</f>
        <v>22451</v>
      </c>
      <c r="H88" s="79">
        <f>'150042'!H$103</f>
        <v>8813282.1286399998</v>
      </c>
      <c r="I88" s="78">
        <f>'150042'!I$103</f>
        <v>0</v>
      </c>
      <c r="J88" s="79">
        <f>'150042'!J$103</f>
        <v>0</v>
      </c>
      <c r="K88" s="78">
        <f>'150042'!K$103</f>
        <v>10391</v>
      </c>
      <c r="L88" s="79">
        <f>'150042'!L$103</f>
        <v>4971902.2460800009</v>
      </c>
      <c r="M88" s="78">
        <f>'150042'!M$103</f>
        <v>10391</v>
      </c>
      <c r="N88" s="79">
        <f>'150042'!N$103</f>
        <v>4971902.2460800009</v>
      </c>
      <c r="O88" s="78">
        <f>'150042'!O$103</f>
        <v>32842</v>
      </c>
      <c r="P88" s="79">
        <f>'150042'!P$103</f>
        <v>13785184.37472</v>
      </c>
      <c r="Q88" s="78">
        <f>'150042'!Q$103</f>
        <v>0</v>
      </c>
      <c r="R88" s="79">
        <f>'150042'!R$103</f>
        <v>0</v>
      </c>
      <c r="S88" s="78">
        <f>'150042'!S$103</f>
        <v>8595</v>
      </c>
      <c r="T88" s="79">
        <f>'150042'!T$103</f>
        <v>4611989.6054000007</v>
      </c>
      <c r="U88" s="78">
        <f>'150042'!U$103</f>
        <v>8595</v>
      </c>
      <c r="V88" s="79">
        <f>'150042'!V$103</f>
        <v>4611989.6054000007</v>
      </c>
      <c r="W88" s="78">
        <f>'150042'!W$103</f>
        <v>0</v>
      </c>
      <c r="X88" s="79">
        <f>'150042'!X$103</f>
        <v>0</v>
      </c>
      <c r="Y88" s="78">
        <f>'150042'!Y$103</f>
        <v>26570</v>
      </c>
      <c r="Z88" s="79">
        <f>'150042'!Z$103</f>
        <v>29314514.465799998</v>
      </c>
      <c r="AA88" s="78">
        <f>'150042'!AA$103</f>
        <v>26570</v>
      </c>
      <c r="AB88" s="79">
        <f>'150042'!AB$103</f>
        <v>29314514.465799998</v>
      </c>
      <c r="AC88" s="80">
        <f>'150042'!AC$103</f>
        <v>47711688.445919998</v>
      </c>
    </row>
    <row r="89" spans="1:29">
      <c r="A89" s="76">
        <v>150043</v>
      </c>
      <c r="B89" s="77" t="s">
        <v>29</v>
      </c>
      <c r="C89" s="78">
        <f>'150043'!C$103</f>
        <v>0</v>
      </c>
      <c r="D89" s="79">
        <f>'150043'!D$103</f>
        <v>0</v>
      </c>
      <c r="E89" s="78">
        <f>'150043'!E$103</f>
        <v>32960</v>
      </c>
      <c r="F89" s="79">
        <f>'150043'!F$103</f>
        <v>15392987.823760001</v>
      </c>
      <c r="G89" s="78">
        <f>'150043'!G$103</f>
        <v>32960</v>
      </c>
      <c r="H89" s="79">
        <f>'150043'!H$103</f>
        <v>15392987.823760001</v>
      </c>
      <c r="I89" s="78">
        <f>'150043'!I$103</f>
        <v>0</v>
      </c>
      <c r="J89" s="79">
        <f>'150043'!J$103</f>
        <v>0</v>
      </c>
      <c r="K89" s="78">
        <f>'150043'!K$103</f>
        <v>12265</v>
      </c>
      <c r="L89" s="79">
        <f>'150043'!L$103</f>
        <v>5976932.875239999</v>
      </c>
      <c r="M89" s="78">
        <f>'150043'!M$103</f>
        <v>12265</v>
      </c>
      <c r="N89" s="79">
        <f>'150043'!N$103</f>
        <v>5976932.875239999</v>
      </c>
      <c r="O89" s="78">
        <f>'150043'!O$103</f>
        <v>45225</v>
      </c>
      <c r="P89" s="79">
        <f>'150043'!P$103</f>
        <v>21369920.699000001</v>
      </c>
      <c r="Q89" s="78">
        <f>'150043'!Q$103</f>
        <v>0</v>
      </c>
      <c r="R89" s="79">
        <f>'150043'!R$103</f>
        <v>0</v>
      </c>
      <c r="S89" s="78">
        <f>'150043'!S$103</f>
        <v>5418</v>
      </c>
      <c r="T89" s="79">
        <f>'150043'!T$103</f>
        <v>2915817.9417599998</v>
      </c>
      <c r="U89" s="78">
        <f>'150043'!U$103</f>
        <v>5418</v>
      </c>
      <c r="V89" s="79">
        <f>'150043'!V$103</f>
        <v>2915817.9417599998</v>
      </c>
      <c r="W89" s="78">
        <f>'150043'!W$103</f>
        <v>0</v>
      </c>
      <c r="X89" s="79">
        <f>'150043'!X$103</f>
        <v>0</v>
      </c>
      <c r="Y89" s="78">
        <f>'150043'!Y$103</f>
        <v>32233</v>
      </c>
      <c r="Z89" s="79">
        <f>'150043'!Z$103</f>
        <v>35533249.970760003</v>
      </c>
      <c r="AA89" s="78">
        <f>'150043'!AA$103</f>
        <v>32233</v>
      </c>
      <c r="AB89" s="79">
        <f>'150043'!AB$103</f>
        <v>35533249.970760003</v>
      </c>
      <c r="AC89" s="80">
        <f>'150043'!AC$103</f>
        <v>59818988.611520007</v>
      </c>
    </row>
    <row r="90" spans="1:29">
      <c r="A90" s="76">
        <v>150044</v>
      </c>
      <c r="B90" s="77" t="s">
        <v>30</v>
      </c>
      <c r="C90" s="78">
        <f>'150044'!C$103</f>
        <v>0</v>
      </c>
      <c r="D90" s="79">
        <f>'150044'!D$103</f>
        <v>0</v>
      </c>
      <c r="E90" s="78">
        <f>'150044'!E$103</f>
        <v>17376</v>
      </c>
      <c r="F90" s="79">
        <f>'150044'!F$103</f>
        <v>6007385.6066800011</v>
      </c>
      <c r="G90" s="78">
        <f>'150044'!G$103</f>
        <v>17376</v>
      </c>
      <c r="H90" s="79">
        <f>'150044'!H$103</f>
        <v>6007385.6066800011</v>
      </c>
      <c r="I90" s="78">
        <f>'150044'!I$103</f>
        <v>0</v>
      </c>
      <c r="J90" s="79">
        <f>'150044'!J$103</f>
        <v>0</v>
      </c>
      <c r="K90" s="78">
        <f>'150044'!K$103</f>
        <v>7577</v>
      </c>
      <c r="L90" s="79">
        <f>'150044'!L$103</f>
        <v>3205338.1716799997</v>
      </c>
      <c r="M90" s="78">
        <f>'150044'!M$103</f>
        <v>7577</v>
      </c>
      <c r="N90" s="79">
        <f>'150044'!N$103</f>
        <v>3205338.1716799997</v>
      </c>
      <c r="O90" s="78">
        <f>'150044'!O$103</f>
        <v>24953</v>
      </c>
      <c r="P90" s="79">
        <f>'150044'!P$103</f>
        <v>9212723.7783600017</v>
      </c>
      <c r="Q90" s="78">
        <f>'150044'!Q$103</f>
        <v>0</v>
      </c>
      <c r="R90" s="79">
        <f>'150044'!R$103</f>
        <v>0</v>
      </c>
      <c r="S90" s="78">
        <f>'150044'!S$103</f>
        <v>6087</v>
      </c>
      <c r="T90" s="79">
        <f>'150044'!T$103</f>
        <v>3312908.9156400003</v>
      </c>
      <c r="U90" s="78">
        <f>'150044'!U$103</f>
        <v>6087</v>
      </c>
      <c r="V90" s="79">
        <f>'150044'!V$103</f>
        <v>3312908.9156400003</v>
      </c>
      <c r="W90" s="78">
        <f>'150044'!W$103</f>
        <v>0</v>
      </c>
      <c r="X90" s="79">
        <f>'150044'!X$103</f>
        <v>0</v>
      </c>
      <c r="Y90" s="78">
        <f>'150044'!Y$103</f>
        <v>20055</v>
      </c>
      <c r="Z90" s="79">
        <f>'150044'!Z$103</f>
        <v>21475454.158200003</v>
      </c>
      <c r="AA90" s="78">
        <f>'150044'!AA$103</f>
        <v>20055</v>
      </c>
      <c r="AB90" s="79">
        <f>'150044'!AB$103</f>
        <v>21475454.158200003</v>
      </c>
      <c r="AC90" s="80">
        <f>'150044'!AC$103</f>
        <v>34001086.852200001</v>
      </c>
    </row>
    <row r="91" spans="1:29">
      <c r="A91" s="76">
        <v>150045</v>
      </c>
      <c r="B91" s="77" t="s">
        <v>31</v>
      </c>
      <c r="C91" s="78">
        <f>'150045'!C$103</f>
        <v>0</v>
      </c>
      <c r="D91" s="79">
        <f>'150045'!D$103</f>
        <v>0</v>
      </c>
      <c r="E91" s="78">
        <f>'150045'!E$103</f>
        <v>18836</v>
      </c>
      <c r="F91" s="79">
        <f>'150045'!F$103</f>
        <v>7170572.3103600005</v>
      </c>
      <c r="G91" s="78">
        <f>'150045'!G$103</f>
        <v>18836</v>
      </c>
      <c r="H91" s="79">
        <f>'150045'!H$103</f>
        <v>7170572.3103600005</v>
      </c>
      <c r="I91" s="78">
        <f>'150045'!I$103</f>
        <v>0</v>
      </c>
      <c r="J91" s="79">
        <f>'150045'!J$103</f>
        <v>0</v>
      </c>
      <c r="K91" s="78">
        <f>'150045'!K$103</f>
        <v>7602</v>
      </c>
      <c r="L91" s="79">
        <f>'150045'!L$103</f>
        <v>3534555.7256400008</v>
      </c>
      <c r="M91" s="78">
        <f>'150045'!M$103</f>
        <v>7602</v>
      </c>
      <c r="N91" s="79">
        <f>'150045'!N$103</f>
        <v>3534555.7256400008</v>
      </c>
      <c r="O91" s="78">
        <f>'150045'!O$103</f>
        <v>26438</v>
      </c>
      <c r="P91" s="79">
        <f>'150045'!P$103</f>
        <v>10705128.036000002</v>
      </c>
      <c r="Q91" s="78">
        <f>'150045'!Q$103</f>
        <v>0</v>
      </c>
      <c r="R91" s="79">
        <f>'150045'!R$103</f>
        <v>0</v>
      </c>
      <c r="S91" s="78">
        <f>'150045'!S$103</f>
        <v>6852</v>
      </c>
      <c r="T91" s="79">
        <f>'150045'!T$103</f>
        <v>3287103.794160001</v>
      </c>
      <c r="U91" s="78">
        <f>'150045'!U$103</f>
        <v>6852</v>
      </c>
      <c r="V91" s="79">
        <f>'150045'!V$103</f>
        <v>3287103.794160001</v>
      </c>
      <c r="W91" s="78">
        <f>'150045'!W$103</f>
        <v>0</v>
      </c>
      <c r="X91" s="79">
        <f>'150045'!X$103</f>
        <v>0</v>
      </c>
      <c r="Y91" s="78">
        <f>'150045'!Y$103</f>
        <v>21250</v>
      </c>
      <c r="Z91" s="79">
        <f>'150045'!Z$103</f>
        <v>23901233.726719994</v>
      </c>
      <c r="AA91" s="78">
        <f>'150045'!AA$103</f>
        <v>21250</v>
      </c>
      <c r="AB91" s="79">
        <f>'150045'!AB$103</f>
        <v>23901233.726719994</v>
      </c>
      <c r="AC91" s="80">
        <f>'150045'!AC$103</f>
        <v>37893465.556879997</v>
      </c>
    </row>
    <row r="92" spans="1:29">
      <c r="A92" s="76">
        <v>150050</v>
      </c>
      <c r="B92" s="77" t="s">
        <v>33</v>
      </c>
      <c r="C92" s="78">
        <f>'150050'!C$103</f>
        <v>5788</v>
      </c>
      <c r="D92" s="79">
        <f>'150050'!D$103</f>
        <v>1673499.6277999999</v>
      </c>
      <c r="E92" s="78">
        <f>'150050'!E$103</f>
        <v>499</v>
      </c>
      <c r="F92" s="79">
        <f>'150050'!F$103</f>
        <v>161007.41020000001</v>
      </c>
      <c r="G92" s="78">
        <f>'150050'!G$103</f>
        <v>6287</v>
      </c>
      <c r="H92" s="79">
        <f>'150050'!H$103</f>
        <v>1834507.0380000002</v>
      </c>
      <c r="I92" s="78">
        <f>'150050'!I$103</f>
        <v>3967</v>
      </c>
      <c r="J92" s="79">
        <f>'150050'!J$103</f>
        <v>1459192.6713</v>
      </c>
      <c r="K92" s="78">
        <f>'150050'!K$103</f>
        <v>725</v>
      </c>
      <c r="L92" s="79">
        <f>'150050'!L$103</f>
        <v>354075.25790000003</v>
      </c>
      <c r="M92" s="78">
        <f>'150050'!M$103</f>
        <v>4692</v>
      </c>
      <c r="N92" s="79">
        <f>'150050'!N$103</f>
        <v>1813267.9291999999</v>
      </c>
      <c r="O92" s="78">
        <f>'150050'!O$103</f>
        <v>10979</v>
      </c>
      <c r="P92" s="79">
        <f>'150050'!P$103</f>
        <v>3647774.9672000008</v>
      </c>
      <c r="Q92" s="78">
        <f>'150050'!Q$103</f>
        <v>2202</v>
      </c>
      <c r="R92" s="79">
        <f>'150050'!R$103</f>
        <v>702411.30050000013</v>
      </c>
      <c r="S92" s="78">
        <f>'150050'!S$103</f>
        <v>319</v>
      </c>
      <c r="T92" s="79">
        <f>'150050'!T$103</f>
        <v>119205.4773</v>
      </c>
      <c r="U92" s="78">
        <f>'150050'!U$103</f>
        <v>2521</v>
      </c>
      <c r="V92" s="79">
        <f>'150050'!V$103</f>
        <v>821616.77780000016</v>
      </c>
      <c r="W92" s="78">
        <f>'150050'!W$103</f>
        <v>6696</v>
      </c>
      <c r="X92" s="79">
        <f>'150050'!X$103</f>
        <v>5837042.7388000004</v>
      </c>
      <c r="Y92" s="78">
        <f>'150050'!Y$103</f>
        <v>987</v>
      </c>
      <c r="Z92" s="79">
        <f>'150050'!Z$103</f>
        <v>1071896.5256999999</v>
      </c>
      <c r="AA92" s="78">
        <f>'150050'!AA$103</f>
        <v>7683</v>
      </c>
      <c r="AB92" s="79">
        <f>'150050'!AB$103</f>
        <v>6908939.2644999996</v>
      </c>
      <c r="AC92" s="80">
        <f>'150050'!AC$103</f>
        <v>11378331.009500001</v>
      </c>
    </row>
    <row r="93" spans="1:29" s="88" customFormat="1" ht="41.25" customHeight="1">
      <c r="A93" s="83">
        <v>150081</v>
      </c>
      <c r="B93" s="84" t="s">
        <v>42</v>
      </c>
      <c r="C93" s="85">
        <f>'150081'!C$103</f>
        <v>0</v>
      </c>
      <c r="D93" s="86">
        <f>'150081'!D$103</f>
        <v>0</v>
      </c>
      <c r="E93" s="85">
        <f>'150081'!E$103</f>
        <v>0</v>
      </c>
      <c r="F93" s="86">
        <f>'150081'!F$103</f>
        <v>0</v>
      </c>
      <c r="G93" s="85">
        <f>'150081'!G$103</f>
        <v>0</v>
      </c>
      <c r="H93" s="86">
        <f>'150081'!H$103</f>
        <v>0</v>
      </c>
      <c r="I93" s="85">
        <f>'150081'!I$103</f>
        <v>0</v>
      </c>
      <c r="J93" s="86">
        <f>'150081'!J$103</f>
        <v>0</v>
      </c>
      <c r="K93" s="85">
        <f>'150081'!K$103</f>
        <v>0</v>
      </c>
      <c r="L93" s="86">
        <f>'150081'!L$103</f>
        <v>0</v>
      </c>
      <c r="M93" s="85">
        <f>'150081'!M$103</f>
        <v>0</v>
      </c>
      <c r="N93" s="86">
        <f>'150081'!N$103</f>
        <v>0</v>
      </c>
      <c r="O93" s="85">
        <f>'150081'!O$103</f>
        <v>0</v>
      </c>
      <c r="P93" s="86">
        <f>'150081'!P$103</f>
        <v>0</v>
      </c>
      <c r="Q93" s="85">
        <f>'150081'!Q$103</f>
        <v>1200</v>
      </c>
      <c r="R93" s="86">
        <f>'150081'!R$103</f>
        <v>309912</v>
      </c>
      <c r="S93" s="85">
        <f>'150081'!S$103</f>
        <v>0</v>
      </c>
      <c r="T93" s="86">
        <f>'150081'!T$103</f>
        <v>0</v>
      </c>
      <c r="U93" s="85">
        <f>'150081'!U$103</f>
        <v>1200</v>
      </c>
      <c r="V93" s="86">
        <f>'150081'!V$103</f>
        <v>309912</v>
      </c>
      <c r="W93" s="85">
        <f>'150081'!W$103</f>
        <v>1500</v>
      </c>
      <c r="X93" s="86">
        <f>'150081'!X$103</f>
        <v>1103775</v>
      </c>
      <c r="Y93" s="85">
        <f>'150081'!Y$103</f>
        <v>0</v>
      </c>
      <c r="Z93" s="86">
        <f>'150081'!Z$103</f>
        <v>0</v>
      </c>
      <c r="AA93" s="85">
        <f>'150081'!AA$103</f>
        <v>1500</v>
      </c>
      <c r="AB93" s="86">
        <f>'150081'!AB$103</f>
        <v>1103775</v>
      </c>
      <c r="AC93" s="87">
        <f>'150081'!AC$103</f>
        <v>1413687</v>
      </c>
    </row>
    <row r="94" spans="1:29">
      <c r="A94" s="76">
        <v>150110</v>
      </c>
      <c r="B94" s="77" t="s">
        <v>62</v>
      </c>
      <c r="C94" s="78">
        <f>'150110'!C$103</f>
        <v>0</v>
      </c>
      <c r="D94" s="79">
        <f>'150110'!D$103</f>
        <v>0</v>
      </c>
      <c r="E94" s="78">
        <f>'150110'!E$103</f>
        <v>0</v>
      </c>
      <c r="F94" s="79">
        <f>'150110'!F$103</f>
        <v>0</v>
      </c>
      <c r="G94" s="78">
        <f>'150110'!G$103</f>
        <v>0</v>
      </c>
      <c r="H94" s="79">
        <f>'150110'!H$103</f>
        <v>0</v>
      </c>
      <c r="I94" s="78">
        <f>'150110'!I$103</f>
        <v>500</v>
      </c>
      <c r="J94" s="79">
        <f>'150110'!J$103</f>
        <v>169289.29800000001</v>
      </c>
      <c r="K94" s="78">
        <f>'150110'!K$103</f>
        <v>0</v>
      </c>
      <c r="L94" s="79">
        <f>'150110'!L$103</f>
        <v>0</v>
      </c>
      <c r="M94" s="78">
        <f>'150110'!M$103</f>
        <v>500</v>
      </c>
      <c r="N94" s="79">
        <f>'150110'!N$103</f>
        <v>169289.29800000001</v>
      </c>
      <c r="O94" s="78">
        <f>'150110'!O$103</f>
        <v>500</v>
      </c>
      <c r="P94" s="79">
        <f>'150110'!P$103</f>
        <v>169289.29800000001</v>
      </c>
      <c r="Q94" s="78">
        <f>'150110'!Q$103</f>
        <v>280</v>
      </c>
      <c r="R94" s="79">
        <f>'150110'!R$103</f>
        <v>95306.760000000009</v>
      </c>
      <c r="S94" s="78">
        <f>'150110'!S$103</f>
        <v>0</v>
      </c>
      <c r="T94" s="79">
        <f>'150110'!T$103</f>
        <v>0</v>
      </c>
      <c r="U94" s="78">
        <f>'150110'!U$103</f>
        <v>280</v>
      </c>
      <c r="V94" s="79">
        <f>'150110'!V$103</f>
        <v>95306.760000000009</v>
      </c>
      <c r="W94" s="78">
        <f>'150110'!W$103</f>
        <v>474</v>
      </c>
      <c r="X94" s="79">
        <f>'150110'!X$103</f>
        <v>382652.60220000002</v>
      </c>
      <c r="Y94" s="78">
        <f>'150110'!Y$103</f>
        <v>0</v>
      </c>
      <c r="Z94" s="79">
        <f>'150110'!Z$103</f>
        <v>0</v>
      </c>
      <c r="AA94" s="78">
        <f>'150110'!AA$103</f>
        <v>474</v>
      </c>
      <c r="AB94" s="79">
        <f>'150110'!AB$103</f>
        <v>382652.60220000002</v>
      </c>
      <c r="AC94" s="80">
        <f>'150110'!AC$103</f>
        <v>647248.66020000004</v>
      </c>
    </row>
    <row r="95" spans="1:29">
      <c r="A95" s="76">
        <v>150112</v>
      </c>
      <c r="B95" s="77" t="s">
        <v>64</v>
      </c>
      <c r="C95" s="78">
        <f>'150112'!C$103</f>
        <v>62989</v>
      </c>
      <c r="D95" s="79">
        <f>'150112'!D$103</f>
        <v>20637707.936940003</v>
      </c>
      <c r="E95" s="78">
        <f>'150112'!E$103</f>
        <v>29558.899999999994</v>
      </c>
      <c r="F95" s="79">
        <f>'150112'!F$103</f>
        <v>10412595.347893201</v>
      </c>
      <c r="G95" s="78">
        <f>'150112'!G$103</f>
        <v>92547.9</v>
      </c>
      <c r="H95" s="79">
        <f>'150112'!H$103</f>
        <v>31050303.2848332</v>
      </c>
      <c r="I95" s="78">
        <f>'150112'!I$103</f>
        <v>70125</v>
      </c>
      <c r="J95" s="79">
        <f>'150112'!J$103</f>
        <v>24483839.8869</v>
      </c>
      <c r="K95" s="78">
        <f>'150112'!K$103</f>
        <v>13842.099999999999</v>
      </c>
      <c r="L95" s="79">
        <f>'150112'!L$103</f>
        <v>5960350.4967431994</v>
      </c>
      <c r="M95" s="78">
        <f>'150112'!M$103</f>
        <v>83967.099999999991</v>
      </c>
      <c r="N95" s="79">
        <f>'150112'!N$103</f>
        <v>30444190.383643202</v>
      </c>
      <c r="O95" s="78">
        <f>'150112'!O$103</f>
        <v>176515</v>
      </c>
      <c r="P95" s="79">
        <f>'150112'!P$103</f>
        <v>61494493.668476403</v>
      </c>
      <c r="Q95" s="78">
        <f>'150112'!Q$103</f>
        <v>34462</v>
      </c>
      <c r="R95" s="79">
        <f>'150112'!R$103</f>
        <v>12775725.78516</v>
      </c>
      <c r="S95" s="78">
        <f>'150112'!S$103</f>
        <v>11238</v>
      </c>
      <c r="T95" s="79">
        <f>'150112'!T$103</f>
        <v>5976963.6598799992</v>
      </c>
      <c r="U95" s="78">
        <f>'150112'!U$103</f>
        <v>45700</v>
      </c>
      <c r="V95" s="79">
        <f>'150112'!V$103</f>
        <v>18752689.445039995</v>
      </c>
      <c r="W95" s="78">
        <f>'150112'!W$103</f>
        <v>107138</v>
      </c>
      <c r="X95" s="79">
        <f>'150112'!X$103</f>
        <v>89789641.662060007</v>
      </c>
      <c r="Y95" s="78">
        <f>'150112'!Y$103</f>
        <v>35061</v>
      </c>
      <c r="Z95" s="79">
        <f>'150112'!Z$103</f>
        <v>38687224.106700003</v>
      </c>
      <c r="AA95" s="78">
        <f>'150112'!AA$103</f>
        <v>142199</v>
      </c>
      <c r="AB95" s="79">
        <f>'150112'!AB$103</f>
        <v>128476865.76876001</v>
      </c>
      <c r="AC95" s="80">
        <f>'150112'!AC$103</f>
        <v>208724048.88227642</v>
      </c>
    </row>
    <row r="96" spans="1:29">
      <c r="A96" s="76"/>
      <c r="B96" s="81" t="s">
        <v>117</v>
      </c>
      <c r="C96" s="82" t="e">
        <f t="shared" ref="C96:AC96" si="2">SUM(C72:C95)</f>
        <v>#REF!</v>
      </c>
      <c r="D96" s="80" t="e">
        <f t="shared" si="2"/>
        <v>#REF!</v>
      </c>
      <c r="E96" s="82" t="e">
        <f t="shared" si="2"/>
        <v>#REF!</v>
      </c>
      <c r="F96" s="80" t="e">
        <f t="shared" si="2"/>
        <v>#REF!</v>
      </c>
      <c r="G96" s="82" t="e">
        <f t="shared" si="2"/>
        <v>#REF!</v>
      </c>
      <c r="H96" s="80" t="e">
        <f t="shared" si="2"/>
        <v>#REF!</v>
      </c>
      <c r="I96" s="82" t="e">
        <f t="shared" si="2"/>
        <v>#REF!</v>
      </c>
      <c r="J96" s="80" t="e">
        <f t="shared" si="2"/>
        <v>#REF!</v>
      </c>
      <c r="K96" s="82" t="e">
        <f t="shared" si="2"/>
        <v>#REF!</v>
      </c>
      <c r="L96" s="80" t="e">
        <f t="shared" si="2"/>
        <v>#REF!</v>
      </c>
      <c r="M96" s="82" t="e">
        <f t="shared" si="2"/>
        <v>#REF!</v>
      </c>
      <c r="N96" s="80" t="e">
        <f t="shared" si="2"/>
        <v>#REF!</v>
      </c>
      <c r="O96" s="82" t="e">
        <f t="shared" si="2"/>
        <v>#REF!</v>
      </c>
      <c r="P96" s="80" t="e">
        <f t="shared" si="2"/>
        <v>#REF!</v>
      </c>
      <c r="Q96" s="82" t="e">
        <f t="shared" si="2"/>
        <v>#REF!</v>
      </c>
      <c r="R96" s="80" t="e">
        <f t="shared" si="2"/>
        <v>#REF!</v>
      </c>
      <c r="S96" s="82" t="e">
        <f t="shared" si="2"/>
        <v>#REF!</v>
      </c>
      <c r="T96" s="80" t="e">
        <f t="shared" si="2"/>
        <v>#REF!</v>
      </c>
      <c r="U96" s="82" t="e">
        <f t="shared" si="2"/>
        <v>#REF!</v>
      </c>
      <c r="V96" s="80" t="e">
        <f t="shared" si="2"/>
        <v>#REF!</v>
      </c>
      <c r="W96" s="82" t="e">
        <f t="shared" si="2"/>
        <v>#REF!</v>
      </c>
      <c r="X96" s="80" t="e">
        <f t="shared" si="2"/>
        <v>#REF!</v>
      </c>
      <c r="Y96" s="82" t="e">
        <f t="shared" si="2"/>
        <v>#REF!</v>
      </c>
      <c r="Z96" s="80" t="e">
        <f t="shared" si="2"/>
        <v>#REF!</v>
      </c>
      <c r="AA96" s="82" t="e">
        <f t="shared" si="2"/>
        <v>#REF!</v>
      </c>
      <c r="AB96" s="80" t="e">
        <f t="shared" si="2"/>
        <v>#REF!</v>
      </c>
      <c r="AC96" s="80" t="e">
        <f t="shared" si="2"/>
        <v>#REF!</v>
      </c>
    </row>
  </sheetData>
  <autoFilter ref="A7:AC32"/>
  <mergeCells count="87">
    <mergeCell ref="AC68:AC70"/>
    <mergeCell ref="C69:H69"/>
    <mergeCell ref="I69:N69"/>
    <mergeCell ref="O69:P70"/>
    <mergeCell ref="C70:C71"/>
    <mergeCell ref="D70:D71"/>
    <mergeCell ref="E70:E71"/>
    <mergeCell ref="F70:F71"/>
    <mergeCell ref="G70:H70"/>
    <mergeCell ref="I70:I71"/>
    <mergeCell ref="Q70:Q71"/>
    <mergeCell ref="R70:R71"/>
    <mergeCell ref="W68:AB69"/>
    <mergeCell ref="W70:W71"/>
    <mergeCell ref="X70:X71"/>
    <mergeCell ref="Y70:Y71"/>
    <mergeCell ref="A68:A71"/>
    <mergeCell ref="B68:B71"/>
    <mergeCell ref="C68:P68"/>
    <mergeCell ref="Q68:V69"/>
    <mergeCell ref="J70:J71"/>
    <mergeCell ref="K70:K71"/>
    <mergeCell ref="L70:L71"/>
    <mergeCell ref="M70:N70"/>
    <mergeCell ref="S70:S71"/>
    <mergeCell ref="T70:T71"/>
    <mergeCell ref="AA70:AB70"/>
    <mergeCell ref="T38:T39"/>
    <mergeCell ref="U38:V38"/>
    <mergeCell ref="Z70:Z71"/>
    <mergeCell ref="U70:V70"/>
    <mergeCell ref="X38:X39"/>
    <mergeCell ref="Y38:Y39"/>
    <mergeCell ref="A36:A39"/>
    <mergeCell ref="B36:B39"/>
    <mergeCell ref="C36:P36"/>
    <mergeCell ref="Q36:V37"/>
    <mergeCell ref="J38:J39"/>
    <mergeCell ref="K38:K39"/>
    <mergeCell ref="L38:L39"/>
    <mergeCell ref="C37:H37"/>
    <mergeCell ref="I37:N37"/>
    <mergeCell ref="O37:P38"/>
    <mergeCell ref="C38:C39"/>
    <mergeCell ref="D38:D39"/>
    <mergeCell ref="E38:E39"/>
    <mergeCell ref="F38:F39"/>
    <mergeCell ref="G38:H38"/>
    <mergeCell ref="S38:S39"/>
    <mergeCell ref="I38:I39"/>
    <mergeCell ref="Q38:Q39"/>
    <mergeCell ref="R38:R39"/>
    <mergeCell ref="M38:N38"/>
    <mergeCell ref="X6:X7"/>
    <mergeCell ref="AC36:AC38"/>
    <mergeCell ref="AA38:AB38"/>
    <mergeCell ref="W38:W39"/>
    <mergeCell ref="W6:W7"/>
    <mergeCell ref="AC4:AC6"/>
    <mergeCell ref="Z38:Z39"/>
    <mergeCell ref="Y6:Y7"/>
    <mergeCell ref="Z6:Z7"/>
    <mergeCell ref="W4:AB5"/>
    <mergeCell ref="AA6:AB6"/>
    <mergeCell ref="W36:AB37"/>
    <mergeCell ref="Q4:V5"/>
    <mergeCell ref="O5:P6"/>
    <mergeCell ref="C6:C7"/>
    <mergeCell ref="M6:N6"/>
    <mergeCell ref="Q6:Q7"/>
    <mergeCell ref="J6:J7"/>
    <mergeCell ref="K6:K7"/>
    <mergeCell ref="L6:L7"/>
    <mergeCell ref="D6:D7"/>
    <mergeCell ref="E6:E7"/>
    <mergeCell ref="U6:V6"/>
    <mergeCell ref="T6:T7"/>
    <mergeCell ref="R6:R7"/>
    <mergeCell ref="S6:S7"/>
    <mergeCell ref="I6:I7"/>
    <mergeCell ref="A4:A7"/>
    <mergeCell ref="B4:B7"/>
    <mergeCell ref="C4:P4"/>
    <mergeCell ref="F6:F7"/>
    <mergeCell ref="G6:H6"/>
    <mergeCell ref="C5:H5"/>
    <mergeCell ref="I5:N5"/>
  </mergeCells>
  <phoneticPr fontId="0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103"/>
  <sheetViews>
    <sheetView tabSelected="1" zoomScale="85" zoomScaleNormal="85" workbookViewId="0">
      <selection activeCell="L3" sqref="L3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1.140625" style="15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2.42578125" style="15" bestFit="1" customWidth="1"/>
    <col min="15" max="15" width="11.140625" style="12" customWidth="1"/>
    <col min="16" max="16" width="12.42578125" style="15" bestFit="1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7.5703125" style="15" bestFit="1" customWidth="1"/>
    <col min="25" max="25" width="11.140625" style="12" customWidth="1"/>
    <col min="26" max="26" width="16.28515625" style="15" bestFit="1" customWidth="1"/>
    <col min="27" max="27" width="11.140625" style="12" customWidth="1"/>
    <col min="28" max="29" width="12.42578125" style="15" bestFit="1" customWidth="1"/>
  </cols>
  <sheetData>
    <row r="1" spans="1:29" ht="83.25" customHeight="1">
      <c r="A1" s="9"/>
      <c r="B1" s="170" t="s">
        <v>121</v>
      </c>
      <c r="C1" s="170"/>
      <c r="D1" s="170"/>
      <c r="E1" s="170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150007</v>
      </c>
      <c r="G2" s="131" t="str">
        <f>VLOOKUP(F2,Списки!$A$1:$B$68,2,0)</f>
        <v>ГБУЗ "Алагирская ЦРБ"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0</v>
      </c>
      <c r="D9" s="22">
        <f>C9*Тарифы!B4*$C$4</f>
        <v>0</v>
      </c>
      <c r="E9" s="23">
        <v>0</v>
      </c>
      <c r="F9" s="24">
        <f>E9*Тарифы!C4*$C$4</f>
        <v>0</v>
      </c>
      <c r="G9" s="37">
        <f>C9+E9</f>
        <v>0</v>
      </c>
      <c r="H9" s="38">
        <f>D9+F9</f>
        <v>0</v>
      </c>
      <c r="I9" s="23">
        <v>0</v>
      </c>
      <c r="J9" s="24">
        <f>I9*Тарифы!D4*$C$4</f>
        <v>0</v>
      </c>
      <c r="K9" s="23">
        <v>0</v>
      </c>
      <c r="L9" s="24">
        <f>K9*Тарифы!E4*$C$4</f>
        <v>0</v>
      </c>
      <c r="M9" s="37">
        <f>I9+K9</f>
        <v>0</v>
      </c>
      <c r="N9" s="38">
        <f>J9+L9</f>
        <v>0</v>
      </c>
      <c r="O9" s="37">
        <f>G9+M9</f>
        <v>0</v>
      </c>
      <c r="P9" s="38">
        <f>H9+N9</f>
        <v>0</v>
      </c>
      <c r="Q9" s="23">
        <v>0</v>
      </c>
      <c r="R9" s="24">
        <f>Q9*Тарифы!F4*$C$4</f>
        <v>0</v>
      </c>
      <c r="S9" s="23">
        <v>0</v>
      </c>
      <c r="T9" s="24">
        <f>S9*Тарифы!G4*$C$4</f>
        <v>0</v>
      </c>
      <c r="U9" s="39">
        <f>Q9+S9</f>
        <v>0</v>
      </c>
      <c r="V9" s="40">
        <f>R9+T9</f>
        <v>0</v>
      </c>
      <c r="W9" s="23">
        <v>0</v>
      </c>
      <c r="X9" s="24">
        <f>W9*Тарифы!H4*$C$4</f>
        <v>0</v>
      </c>
      <c r="Y9" s="23">
        <v>0</v>
      </c>
      <c r="Z9" s="24">
        <f>Y9*Тарифы!I4*$C$4</f>
        <v>0</v>
      </c>
      <c r="AA9" s="37">
        <f>W9+Y9</f>
        <v>0</v>
      </c>
      <c r="AB9" s="38">
        <f>X9+Z9</f>
        <v>0</v>
      </c>
      <c r="AC9" s="40">
        <f>P9+V9+AB9</f>
        <v>0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7935</v>
      </c>
      <c r="F10" s="24">
        <f>E10*Тарифы!C5*$C$4</f>
        <v>3351196.4850000003</v>
      </c>
      <c r="G10" s="37">
        <f t="shared" ref="G10:H32" si="0">C10+E10</f>
        <v>7935</v>
      </c>
      <c r="H10" s="38">
        <f t="shared" si="0"/>
        <v>3351196.4850000003</v>
      </c>
      <c r="I10" s="23">
        <v>0</v>
      </c>
      <c r="J10" s="24">
        <f>I10*Тарифы!D5*$C$4</f>
        <v>0</v>
      </c>
      <c r="K10" s="23">
        <v>4209</v>
      </c>
      <c r="L10" s="24">
        <f>K10*Тарифы!E5*$C$4</f>
        <v>2222008.1247</v>
      </c>
      <c r="M10" s="37">
        <f t="shared" ref="M10:N32" si="1">I10+K10</f>
        <v>4209</v>
      </c>
      <c r="N10" s="38">
        <f t="shared" si="1"/>
        <v>2222008.1247</v>
      </c>
      <c r="O10" s="37">
        <f t="shared" ref="O10:P32" si="2">G10+M10</f>
        <v>12144</v>
      </c>
      <c r="P10" s="38">
        <f t="shared" si="2"/>
        <v>5573204.6096999999</v>
      </c>
      <c r="Q10" s="23">
        <v>0</v>
      </c>
      <c r="R10" s="24">
        <f>Q10*Тарифы!F5*$C$4</f>
        <v>0</v>
      </c>
      <c r="S10" s="23">
        <v>1015</v>
      </c>
      <c r="T10" s="24">
        <f>S10*Тарифы!G5*$C$4</f>
        <v>548805.12049999996</v>
      </c>
      <c r="U10" s="39">
        <f t="shared" ref="U10:V32" si="3">Q10+S10</f>
        <v>1015</v>
      </c>
      <c r="V10" s="40">
        <f t="shared" si="3"/>
        <v>548805.12049999996</v>
      </c>
      <c r="W10" s="23">
        <v>0</v>
      </c>
      <c r="X10" s="24">
        <f>W10*Тарифы!H5*$C$4</f>
        <v>0</v>
      </c>
      <c r="Y10" s="23">
        <v>9010</v>
      </c>
      <c r="Z10" s="24">
        <f>Y10*Тарифы!I5*$C$4</f>
        <v>10330947.991</v>
      </c>
      <c r="AA10" s="37">
        <f t="shared" ref="AA10:AB32" si="4">W10+Y10</f>
        <v>9010</v>
      </c>
      <c r="AB10" s="38">
        <f t="shared" si="4"/>
        <v>10330947.991</v>
      </c>
      <c r="AC10" s="40">
        <f t="shared" ref="AC10:AC32" si="5">P10+V10+AB10</f>
        <v>16452957.7212</v>
      </c>
    </row>
    <row r="11" spans="1:29">
      <c r="A11" s="41">
        <v>3</v>
      </c>
      <c r="B11" s="42" t="s">
        <v>70</v>
      </c>
      <c r="C11" s="21">
        <v>7126</v>
      </c>
      <c r="D11" s="22">
        <f>C11*Тарифы!B6*$C$4</f>
        <v>1995654.115</v>
      </c>
      <c r="E11" s="23">
        <v>0</v>
      </c>
      <c r="F11" s="24">
        <f>E11*Тарифы!C6*$C$4</f>
        <v>0</v>
      </c>
      <c r="G11" s="37">
        <f t="shared" si="0"/>
        <v>7126</v>
      </c>
      <c r="H11" s="38">
        <f t="shared" si="0"/>
        <v>1995654.115</v>
      </c>
      <c r="I11" s="23">
        <v>11124</v>
      </c>
      <c r="J11" s="24">
        <f>I11*Тарифы!D6*$C$4</f>
        <v>3894155.3195999996</v>
      </c>
      <c r="K11" s="23">
        <v>0</v>
      </c>
      <c r="L11" s="24">
        <f>K11*Тарифы!E6*$C$4</f>
        <v>0</v>
      </c>
      <c r="M11" s="37">
        <f t="shared" si="1"/>
        <v>11124</v>
      </c>
      <c r="N11" s="38">
        <f t="shared" si="1"/>
        <v>3894155.3195999996</v>
      </c>
      <c r="O11" s="37">
        <f t="shared" si="2"/>
        <v>18250</v>
      </c>
      <c r="P11" s="38">
        <f t="shared" si="2"/>
        <v>5889809.4345999993</v>
      </c>
      <c r="Q11" s="23">
        <v>10501</v>
      </c>
      <c r="R11" s="24">
        <f>Q11*Тарифы!F6*$C$4</f>
        <v>3765028.54</v>
      </c>
      <c r="S11" s="23">
        <v>0</v>
      </c>
      <c r="T11" s="24">
        <f>S11*Тарифы!G6*$C$4</f>
        <v>0</v>
      </c>
      <c r="U11" s="39">
        <f t="shared" si="3"/>
        <v>10501</v>
      </c>
      <c r="V11" s="40">
        <f t="shared" si="3"/>
        <v>3765028.54</v>
      </c>
      <c r="W11" s="23">
        <v>20733</v>
      </c>
      <c r="X11" s="24">
        <f>W11*Тарифы!H6*$C$4</f>
        <v>15404741.324700002</v>
      </c>
      <c r="Y11" s="23">
        <v>599</v>
      </c>
      <c r="Z11" s="24">
        <f>Y11*Тарифы!I6*$C$4</f>
        <v>0</v>
      </c>
      <c r="AA11" s="37">
        <f t="shared" si="4"/>
        <v>21332</v>
      </c>
      <c r="AB11" s="38">
        <f t="shared" si="4"/>
        <v>15404741.324700002</v>
      </c>
      <c r="AC11" s="40">
        <f t="shared" si="5"/>
        <v>25059579.2993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121</v>
      </c>
      <c r="D16" s="22">
        <f>C16*Тарифы!B11*$C$4</f>
        <v>64876.812000000013</v>
      </c>
      <c r="E16" s="23">
        <v>19</v>
      </c>
      <c r="F16" s="24">
        <f>E16*Тарифы!C11*$C$4</f>
        <v>13971.703200000002</v>
      </c>
      <c r="G16" s="37">
        <f t="shared" si="0"/>
        <v>140</v>
      </c>
      <c r="H16" s="38">
        <f t="shared" si="0"/>
        <v>78848.515200000009</v>
      </c>
      <c r="I16" s="23">
        <v>627</v>
      </c>
      <c r="J16" s="24">
        <f>I16*Тарифы!D11*$C$4</f>
        <v>420224.80499999999</v>
      </c>
      <c r="K16" s="23">
        <v>0</v>
      </c>
      <c r="L16" s="24">
        <f>K16*Тарифы!E11*$C$4</f>
        <v>0</v>
      </c>
      <c r="M16" s="37">
        <f t="shared" si="1"/>
        <v>627</v>
      </c>
      <c r="N16" s="38">
        <f t="shared" si="1"/>
        <v>420224.80499999999</v>
      </c>
      <c r="O16" s="37">
        <f t="shared" si="2"/>
        <v>767</v>
      </c>
      <c r="P16" s="38">
        <f t="shared" si="2"/>
        <v>499073.32020000002</v>
      </c>
      <c r="Q16" s="23">
        <v>0</v>
      </c>
      <c r="R16" s="24">
        <f>Q16*Тарифы!F11*$C$4</f>
        <v>0</v>
      </c>
      <c r="S16" s="23">
        <v>0</v>
      </c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1328</v>
      </c>
      <c r="X16" s="24">
        <f>W16*Тарифы!H11*$C$4</f>
        <v>1717600.5392</v>
      </c>
      <c r="Y16" s="23">
        <v>30</v>
      </c>
      <c r="Z16" s="24">
        <f>Y16*Тарифы!I11*$C$4</f>
        <v>53111.058000000005</v>
      </c>
      <c r="AA16" s="37">
        <f t="shared" si="4"/>
        <v>1358</v>
      </c>
      <c r="AB16" s="38">
        <f t="shared" si="4"/>
        <v>1770711.5972</v>
      </c>
      <c r="AC16" s="40">
        <f t="shared" si="5"/>
        <v>2269784.9174000002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1891</v>
      </c>
      <c r="D18" s="22">
        <f>C18*Тарифы!B13*$C$4</f>
        <v>618166.57630000007</v>
      </c>
      <c r="E18" s="23">
        <v>243</v>
      </c>
      <c r="F18" s="24">
        <f>E18*Тарифы!C13*$C$4</f>
        <v>85316.376600000003</v>
      </c>
      <c r="G18" s="37">
        <f t="shared" si="0"/>
        <v>2134</v>
      </c>
      <c r="H18" s="38">
        <f t="shared" si="0"/>
        <v>703482.95290000003</v>
      </c>
      <c r="I18" s="23">
        <v>1506</v>
      </c>
      <c r="J18" s="24">
        <f>I18*Тарифы!D13*$C$4</f>
        <v>615391.35840000003</v>
      </c>
      <c r="K18" s="23">
        <v>60</v>
      </c>
      <c r="L18" s="24">
        <f>K18*Тарифы!E13*$C$4</f>
        <v>26332.488000000001</v>
      </c>
      <c r="M18" s="37">
        <f t="shared" si="1"/>
        <v>1566</v>
      </c>
      <c r="N18" s="38">
        <f t="shared" si="1"/>
        <v>641723.84640000004</v>
      </c>
      <c r="O18" s="37">
        <f t="shared" si="2"/>
        <v>3700</v>
      </c>
      <c r="P18" s="38">
        <f t="shared" si="2"/>
        <v>1345206.7993000001</v>
      </c>
      <c r="Q18" s="23">
        <v>0</v>
      </c>
      <c r="R18" s="24">
        <f>Q18*Тарифы!F13*$C$4</f>
        <v>0</v>
      </c>
      <c r="S18" s="23">
        <v>0</v>
      </c>
      <c r="T18" s="24">
        <f>S18*Тарифы!G13*$C$4</f>
        <v>0</v>
      </c>
      <c r="U18" s="39">
        <f t="shared" si="3"/>
        <v>0</v>
      </c>
      <c r="V18" s="40">
        <f t="shared" si="3"/>
        <v>0</v>
      </c>
      <c r="W18" s="23">
        <v>3025</v>
      </c>
      <c r="X18" s="24">
        <f>W18*Тарифы!H13*$C$4</f>
        <v>2802547.2475000001</v>
      </c>
      <c r="Y18" s="23">
        <v>250</v>
      </c>
      <c r="Z18" s="24">
        <f>Y18*Тарифы!I13*$C$4</f>
        <v>247667.875</v>
      </c>
      <c r="AA18" s="37">
        <f t="shared" si="4"/>
        <v>3275</v>
      </c>
      <c r="AB18" s="38">
        <f t="shared" si="4"/>
        <v>3050215.1225000001</v>
      </c>
      <c r="AC18" s="40">
        <f t="shared" si="5"/>
        <v>4395421.9218000006</v>
      </c>
    </row>
    <row r="19" spans="1:29">
      <c r="A19" s="41">
        <v>11</v>
      </c>
      <c r="B19" s="42" t="s">
        <v>78</v>
      </c>
      <c r="C19" s="21">
        <v>28</v>
      </c>
      <c r="D19" s="22">
        <f>C19*Тарифы!B14*$C$4</f>
        <v>11739.1456</v>
      </c>
      <c r="E19" s="23">
        <v>35</v>
      </c>
      <c r="F19" s="24">
        <f>E19*Тарифы!C14*$C$4</f>
        <v>14907.711000000001</v>
      </c>
      <c r="G19" s="37">
        <f t="shared" si="0"/>
        <v>63</v>
      </c>
      <c r="H19" s="38">
        <f t="shared" si="0"/>
        <v>26646.856599999999</v>
      </c>
      <c r="I19" s="23">
        <v>17</v>
      </c>
      <c r="J19" s="24">
        <f>I19*Тарифы!D14*$C$4</f>
        <v>8909.1729999999989</v>
      </c>
      <c r="K19" s="23">
        <v>22</v>
      </c>
      <c r="L19" s="24">
        <f>K19*Тарифы!E14*$C$4</f>
        <v>11713.301600000001</v>
      </c>
      <c r="M19" s="37">
        <f t="shared" si="1"/>
        <v>39</v>
      </c>
      <c r="N19" s="38">
        <f t="shared" si="1"/>
        <v>20622.474600000001</v>
      </c>
      <c r="O19" s="37">
        <f t="shared" si="2"/>
        <v>102</v>
      </c>
      <c r="P19" s="38">
        <f t="shared" si="2"/>
        <v>47269.331200000001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392</v>
      </c>
      <c r="X19" s="24">
        <f>W19*Тарифы!H14*$C$4</f>
        <v>377556.01520000002</v>
      </c>
      <c r="Y19" s="23">
        <v>0</v>
      </c>
      <c r="Z19" s="24">
        <f>Y19*Тарифы!I14*$C$4</f>
        <v>0</v>
      </c>
      <c r="AA19" s="37">
        <f t="shared" si="4"/>
        <v>392</v>
      </c>
      <c r="AB19" s="38">
        <f t="shared" si="4"/>
        <v>377556.01520000002</v>
      </c>
      <c r="AC19" s="40">
        <f t="shared" si="5"/>
        <v>424825.34640000004</v>
      </c>
    </row>
    <row r="20" spans="1:29">
      <c r="A20" s="41">
        <v>12</v>
      </c>
      <c r="B20" s="42" t="s">
        <v>79</v>
      </c>
      <c r="C20" s="21">
        <v>2854</v>
      </c>
      <c r="D20" s="22">
        <f>C20*Тарифы!B15*$C$4</f>
        <v>850926.94959999993</v>
      </c>
      <c r="E20" s="23">
        <v>846</v>
      </c>
      <c r="F20" s="24">
        <f>E20*Тарифы!C15*$C$4</f>
        <v>253260.84419999999</v>
      </c>
      <c r="G20" s="37">
        <f t="shared" si="0"/>
        <v>3700</v>
      </c>
      <c r="H20" s="38">
        <f t="shared" si="0"/>
        <v>1104187.7937999999</v>
      </c>
      <c r="I20" s="23">
        <v>850</v>
      </c>
      <c r="J20" s="24">
        <f>I20*Тарифы!D15*$C$4</f>
        <v>316786.92499999999</v>
      </c>
      <c r="K20" s="23">
        <v>105</v>
      </c>
      <c r="L20" s="24">
        <f>K20*Тарифы!E15*$C$4</f>
        <v>39291.1155</v>
      </c>
      <c r="M20" s="37">
        <f t="shared" si="1"/>
        <v>955</v>
      </c>
      <c r="N20" s="38">
        <f t="shared" si="1"/>
        <v>356078.0405</v>
      </c>
      <c r="O20" s="37">
        <f t="shared" si="2"/>
        <v>4655</v>
      </c>
      <c r="P20" s="38">
        <f t="shared" si="2"/>
        <v>1460265.8342999998</v>
      </c>
      <c r="Q20" s="23">
        <v>0</v>
      </c>
      <c r="R20" s="24">
        <f>Q20*Тарифы!F15*$C$4</f>
        <v>0</v>
      </c>
      <c r="S20" s="23">
        <v>0</v>
      </c>
      <c r="T20" s="24">
        <f>S20*Тарифы!G15*$C$4</f>
        <v>0</v>
      </c>
      <c r="U20" s="39">
        <f t="shared" si="3"/>
        <v>0</v>
      </c>
      <c r="V20" s="40">
        <f t="shared" si="3"/>
        <v>0</v>
      </c>
      <c r="W20" s="23">
        <v>3079</v>
      </c>
      <c r="X20" s="24">
        <f>W20*Тарифы!H15*$C$4</f>
        <v>2683117.8829000001</v>
      </c>
      <c r="Y20" s="23">
        <v>333</v>
      </c>
      <c r="Z20" s="24">
        <f>Y20*Тарифы!I15*$C$4</f>
        <v>290184.55830000003</v>
      </c>
      <c r="AA20" s="37">
        <f t="shared" si="4"/>
        <v>3412</v>
      </c>
      <c r="AB20" s="38">
        <f t="shared" si="4"/>
        <v>2973302.4412000002</v>
      </c>
      <c r="AC20" s="40">
        <f t="shared" si="5"/>
        <v>4433568.2754999995</v>
      </c>
    </row>
    <row r="21" spans="1:29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>
        <v>0</v>
      </c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0</v>
      </c>
      <c r="J21" s="24">
        <f>I21*Тарифы!D16*$C$4</f>
        <v>0</v>
      </c>
      <c r="K21" s="23">
        <v>0</v>
      </c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>
        <v>0</v>
      </c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0</v>
      </c>
      <c r="X21" s="24">
        <f>W21*Тарифы!H16*$C$4</f>
        <v>0</v>
      </c>
      <c r="Y21" s="23">
        <v>0</v>
      </c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275</v>
      </c>
      <c r="D25" s="22">
        <f>C25*Тарифы!B20*$C$4</f>
        <v>81991.91</v>
      </c>
      <c r="E25" s="23">
        <v>0</v>
      </c>
      <c r="F25" s="24">
        <f>E25*Тарифы!C20*$C$4</f>
        <v>0</v>
      </c>
      <c r="G25" s="37">
        <f t="shared" si="0"/>
        <v>275</v>
      </c>
      <c r="H25" s="38">
        <f t="shared" si="0"/>
        <v>81991.91</v>
      </c>
      <c r="I25" s="23">
        <v>1045</v>
      </c>
      <c r="J25" s="24">
        <f>I25*Тарифы!D20*$C$4</f>
        <v>389461.57250000001</v>
      </c>
      <c r="K25" s="23">
        <v>0</v>
      </c>
      <c r="L25" s="24">
        <f>K25*Тарифы!E20*$C$4</f>
        <v>0</v>
      </c>
      <c r="M25" s="37">
        <f t="shared" si="1"/>
        <v>1045</v>
      </c>
      <c r="N25" s="38">
        <f t="shared" si="1"/>
        <v>389461.57250000001</v>
      </c>
      <c r="O25" s="37">
        <f t="shared" si="2"/>
        <v>1320</v>
      </c>
      <c r="P25" s="38">
        <f t="shared" si="2"/>
        <v>471453.48250000004</v>
      </c>
      <c r="Q25" s="23">
        <v>0</v>
      </c>
      <c r="R25" s="24">
        <f>Q25*Тарифы!F20*$C$4</f>
        <v>0</v>
      </c>
      <c r="S25" s="23">
        <v>0</v>
      </c>
      <c r="T25" s="24">
        <f>S25*Тарифы!G20*$C$4</f>
        <v>0</v>
      </c>
      <c r="U25" s="39">
        <f t="shared" si="3"/>
        <v>0</v>
      </c>
      <c r="V25" s="40">
        <f t="shared" si="3"/>
        <v>0</v>
      </c>
      <c r="W25" s="23">
        <v>945</v>
      </c>
      <c r="X25" s="24">
        <f>W25*Тарифы!H20*$C$4</f>
        <v>823496.71950000012</v>
      </c>
      <c r="Y25" s="23">
        <v>100</v>
      </c>
      <c r="Z25" s="24">
        <f>Y25*Тарифы!I20*$C$4</f>
        <v>87142.510000000009</v>
      </c>
      <c r="AA25" s="37">
        <f t="shared" si="4"/>
        <v>1045</v>
      </c>
      <c r="AB25" s="38">
        <f t="shared" si="4"/>
        <v>910639.22950000013</v>
      </c>
      <c r="AC25" s="40">
        <f t="shared" si="5"/>
        <v>1382092.7120000003</v>
      </c>
    </row>
    <row r="26" spans="1:29">
      <c r="A26" s="41">
        <v>18</v>
      </c>
      <c r="B26" s="42" t="s">
        <v>85</v>
      </c>
      <c r="C26" s="21">
        <v>0</v>
      </c>
      <c r="D26" s="22">
        <f>C26*Тарифы!B21*$C$4</f>
        <v>0</v>
      </c>
      <c r="E26" s="23">
        <v>0</v>
      </c>
      <c r="F26" s="24">
        <f>E26*Тарифы!C21*$C$4</f>
        <v>0</v>
      </c>
      <c r="G26" s="37">
        <f t="shared" si="0"/>
        <v>0</v>
      </c>
      <c r="H26" s="38">
        <f t="shared" si="0"/>
        <v>0</v>
      </c>
      <c r="I26" s="23">
        <v>0</v>
      </c>
      <c r="J26" s="24">
        <f>I26*Тарифы!D21*$C$4</f>
        <v>0</v>
      </c>
      <c r="K26" s="23">
        <v>0</v>
      </c>
      <c r="L26" s="24">
        <f>K26*Тарифы!E21*$C$4</f>
        <v>0</v>
      </c>
      <c r="M26" s="37">
        <f t="shared" si="1"/>
        <v>0</v>
      </c>
      <c r="N26" s="38">
        <f t="shared" si="1"/>
        <v>0</v>
      </c>
      <c r="O26" s="37">
        <f t="shared" si="2"/>
        <v>0</v>
      </c>
      <c r="P26" s="38">
        <f t="shared" si="2"/>
        <v>0</v>
      </c>
      <c r="Q26" s="23">
        <v>0</v>
      </c>
      <c r="R26" s="24">
        <f>Q26*Тарифы!F21*$C$4</f>
        <v>0</v>
      </c>
      <c r="S26" s="23">
        <v>0</v>
      </c>
      <c r="T26" s="24">
        <f>S26*Тарифы!G21*$C$4</f>
        <v>0</v>
      </c>
      <c r="U26" s="39">
        <f t="shared" si="3"/>
        <v>0</v>
      </c>
      <c r="V26" s="40">
        <f t="shared" si="3"/>
        <v>0</v>
      </c>
      <c r="W26" s="23">
        <v>0</v>
      </c>
      <c r="X26" s="24">
        <f>W26*Тарифы!H21*$C$4</f>
        <v>0</v>
      </c>
      <c r="Y26" s="23">
        <v>0</v>
      </c>
      <c r="Z26" s="24">
        <f>Y26*Тарифы!I21*$C$4</f>
        <v>0</v>
      </c>
      <c r="AA26" s="37">
        <f t="shared" si="4"/>
        <v>0</v>
      </c>
      <c r="AB26" s="38">
        <f t="shared" si="4"/>
        <v>0</v>
      </c>
      <c r="AC26" s="40">
        <f t="shared" si="5"/>
        <v>0</v>
      </c>
    </row>
    <row r="27" spans="1:29">
      <c r="A27" s="41">
        <v>19</v>
      </c>
      <c r="B27" s="42" t="s">
        <v>86</v>
      </c>
      <c r="C27" s="21">
        <v>7593</v>
      </c>
      <c r="D27" s="22">
        <f>C27*Тарифы!B22*$C$4</f>
        <v>2983025.4636000004</v>
      </c>
      <c r="E27" s="23">
        <v>19</v>
      </c>
      <c r="F27" s="24">
        <f>E27*Тарифы!C22*$C$4</f>
        <v>5956.7507999999998</v>
      </c>
      <c r="G27" s="37">
        <f t="shared" si="0"/>
        <v>7612</v>
      </c>
      <c r="H27" s="38">
        <f t="shared" si="0"/>
        <v>2988982.2144000004</v>
      </c>
      <c r="I27" s="23">
        <v>1561</v>
      </c>
      <c r="J27" s="24">
        <f>I27*Тарифы!D22*$C$4</f>
        <v>766578.22149999999</v>
      </c>
      <c r="K27" s="23">
        <v>0</v>
      </c>
      <c r="L27" s="24">
        <f>K27*Тарифы!E22*$C$4</f>
        <v>0</v>
      </c>
      <c r="M27" s="37">
        <f t="shared" si="1"/>
        <v>1561</v>
      </c>
      <c r="N27" s="38">
        <f t="shared" si="1"/>
        <v>766578.22149999999</v>
      </c>
      <c r="O27" s="37">
        <f t="shared" si="2"/>
        <v>9173</v>
      </c>
      <c r="P27" s="38">
        <f t="shared" si="2"/>
        <v>3755560.4359000004</v>
      </c>
      <c r="Q27" s="23">
        <v>0</v>
      </c>
      <c r="R27" s="24">
        <f>Q27*Тарифы!F22*$C$4</f>
        <v>0</v>
      </c>
      <c r="S27" s="23">
        <v>0</v>
      </c>
      <c r="T27" s="24">
        <f>S27*Тарифы!G22*$C$4</f>
        <v>0</v>
      </c>
      <c r="U27" s="39">
        <f t="shared" si="3"/>
        <v>0</v>
      </c>
      <c r="V27" s="40">
        <f t="shared" si="3"/>
        <v>0</v>
      </c>
      <c r="W27" s="23">
        <v>3514</v>
      </c>
      <c r="X27" s="24">
        <f>W27*Тарифы!H22*$C$4</f>
        <v>5028446.1500000004</v>
      </c>
      <c r="Y27" s="23">
        <v>238</v>
      </c>
      <c r="Z27" s="24">
        <f>Y27*Тарифы!I22*$C$4</f>
        <v>270709.83940000006</v>
      </c>
      <c r="AA27" s="37">
        <f t="shared" si="4"/>
        <v>3752</v>
      </c>
      <c r="AB27" s="38">
        <f t="shared" si="4"/>
        <v>5299155.9894000003</v>
      </c>
      <c r="AC27" s="40">
        <f t="shared" si="5"/>
        <v>9054716.4253000002</v>
      </c>
    </row>
    <row r="28" spans="1:29">
      <c r="A28" s="41">
        <v>20</v>
      </c>
      <c r="B28" s="42" t="s">
        <v>87</v>
      </c>
      <c r="C28" s="23">
        <v>1465</v>
      </c>
      <c r="D28" s="22">
        <f>C28*Тарифы!B23*$C$4</f>
        <v>337086.97750000004</v>
      </c>
      <c r="E28" s="23">
        <v>337</v>
      </c>
      <c r="F28" s="24">
        <f>E28*Тарифы!C23*$C$4</f>
        <v>80175.804799999998</v>
      </c>
      <c r="G28" s="37">
        <f t="shared" si="0"/>
        <v>1802</v>
      </c>
      <c r="H28" s="38">
        <f t="shared" si="0"/>
        <v>417262.78230000002</v>
      </c>
      <c r="I28" s="23">
        <v>2900</v>
      </c>
      <c r="J28" s="24">
        <f>I28*Тарифы!D23*$C$4</f>
        <v>834082.34000000008</v>
      </c>
      <c r="K28" s="23">
        <v>219</v>
      </c>
      <c r="L28" s="24">
        <f>K28*Тарифы!E23*$C$4</f>
        <v>65127.972000000002</v>
      </c>
      <c r="M28" s="37">
        <f t="shared" si="1"/>
        <v>3119</v>
      </c>
      <c r="N28" s="38">
        <f t="shared" si="1"/>
        <v>899210.31200000003</v>
      </c>
      <c r="O28" s="37">
        <f t="shared" si="2"/>
        <v>4921</v>
      </c>
      <c r="P28" s="38">
        <f t="shared" si="2"/>
        <v>1316473.0943</v>
      </c>
      <c r="Q28" s="23">
        <v>0</v>
      </c>
      <c r="R28" s="24">
        <f>Q28*Тарифы!F23*$C$4</f>
        <v>0</v>
      </c>
      <c r="S28" s="23">
        <v>0</v>
      </c>
      <c r="T28" s="24">
        <f>S28*Тарифы!G23*$C$4</f>
        <v>0</v>
      </c>
      <c r="U28" s="39">
        <f t="shared" si="3"/>
        <v>0</v>
      </c>
      <c r="V28" s="40">
        <f t="shared" si="3"/>
        <v>0</v>
      </c>
      <c r="W28" s="23">
        <v>2944</v>
      </c>
      <c r="X28" s="24">
        <f>W28*Тарифы!H23*$C$4</f>
        <v>2673494.3872000002</v>
      </c>
      <c r="Y28" s="23">
        <v>522</v>
      </c>
      <c r="Z28" s="24">
        <f>Y28*Тарифы!I23*$C$4</f>
        <v>488401.31339999998</v>
      </c>
      <c r="AA28" s="37">
        <f t="shared" si="4"/>
        <v>3466</v>
      </c>
      <c r="AB28" s="38">
        <f t="shared" si="4"/>
        <v>3161895.7006000001</v>
      </c>
      <c r="AC28" s="40">
        <f t="shared" si="5"/>
        <v>4478368.7949000001</v>
      </c>
    </row>
    <row r="29" spans="1:29">
      <c r="A29" s="41">
        <v>21</v>
      </c>
      <c r="B29" s="42" t="s">
        <v>88</v>
      </c>
      <c r="C29" s="23">
        <v>2762</v>
      </c>
      <c r="D29" s="22">
        <f>C29*Тарифы!B24*$C$4</f>
        <v>507007.08240000001</v>
      </c>
      <c r="E29" s="23">
        <v>96</v>
      </c>
      <c r="F29" s="24">
        <f>E29*Тарифы!C24*$C$4</f>
        <v>24625.036800000002</v>
      </c>
      <c r="G29" s="37">
        <f t="shared" si="0"/>
        <v>2858</v>
      </c>
      <c r="H29" s="38">
        <f t="shared" si="0"/>
        <v>531632.11920000007</v>
      </c>
      <c r="I29" s="23">
        <v>1335</v>
      </c>
      <c r="J29" s="24">
        <f>I29*Тарифы!D24*$C$4</f>
        <v>306324.42749999999</v>
      </c>
      <c r="K29" s="23">
        <v>68</v>
      </c>
      <c r="L29" s="24">
        <f>K29*Тарифы!E24*$C$4</f>
        <v>21803.418000000005</v>
      </c>
      <c r="M29" s="37">
        <f t="shared" si="1"/>
        <v>1403</v>
      </c>
      <c r="N29" s="38">
        <f t="shared" si="1"/>
        <v>328127.8455</v>
      </c>
      <c r="O29" s="37">
        <f t="shared" si="2"/>
        <v>4261</v>
      </c>
      <c r="P29" s="38">
        <f t="shared" si="2"/>
        <v>859759.96470000013</v>
      </c>
      <c r="Q29" s="23">
        <v>0</v>
      </c>
      <c r="R29" s="24">
        <f>Q29*Тарифы!F24*$C$4</f>
        <v>0</v>
      </c>
      <c r="S29" s="23">
        <v>0</v>
      </c>
      <c r="T29" s="24">
        <f>S29*Тарифы!G24*$C$4</f>
        <v>0</v>
      </c>
      <c r="U29" s="39">
        <f t="shared" si="3"/>
        <v>0</v>
      </c>
      <c r="V29" s="40">
        <f t="shared" si="3"/>
        <v>0</v>
      </c>
      <c r="W29" s="23">
        <v>2469</v>
      </c>
      <c r="X29" s="24">
        <f>W29*Тарифы!H24*$C$4</f>
        <v>1653300.4215000002</v>
      </c>
      <c r="Y29" s="23">
        <v>285</v>
      </c>
      <c r="Z29" s="24">
        <f>Y29*Тарифы!I24*$C$4</f>
        <v>266655.88950000005</v>
      </c>
      <c r="AA29" s="37">
        <f t="shared" si="4"/>
        <v>2754</v>
      </c>
      <c r="AB29" s="38">
        <f t="shared" si="4"/>
        <v>1919956.3110000002</v>
      </c>
      <c r="AC29" s="40">
        <f t="shared" si="5"/>
        <v>2779716.2757000001</v>
      </c>
    </row>
    <row r="30" spans="1:29">
      <c r="A30" s="41">
        <v>22</v>
      </c>
      <c r="B30" s="42" t="s">
        <v>89</v>
      </c>
      <c r="C30" s="23">
        <v>17</v>
      </c>
      <c r="D30" s="22">
        <f>C30*Тарифы!B25*$C$4</f>
        <v>3779.0116000000003</v>
      </c>
      <c r="E30" s="23">
        <v>88</v>
      </c>
      <c r="F30" s="24">
        <f>E30*Тарифы!C25*$C$4</f>
        <v>25687.261599999998</v>
      </c>
      <c r="G30" s="37">
        <f t="shared" si="0"/>
        <v>105</v>
      </c>
      <c r="H30" s="38">
        <f t="shared" si="0"/>
        <v>29466.2732</v>
      </c>
      <c r="I30" s="23">
        <v>1906</v>
      </c>
      <c r="J30" s="24">
        <f>I30*Тарифы!D25*$C$4</f>
        <v>529617.36100000015</v>
      </c>
      <c r="K30" s="23">
        <v>171</v>
      </c>
      <c r="L30" s="24">
        <f>K30*Тарифы!E25*$C$4</f>
        <v>62393.385600000009</v>
      </c>
      <c r="M30" s="37">
        <f t="shared" si="1"/>
        <v>2077</v>
      </c>
      <c r="N30" s="38">
        <f t="shared" si="1"/>
        <v>592010.74660000019</v>
      </c>
      <c r="O30" s="37">
        <f t="shared" si="2"/>
        <v>2182</v>
      </c>
      <c r="P30" s="38">
        <f t="shared" si="2"/>
        <v>621477.01980000024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1521</v>
      </c>
      <c r="X30" s="24">
        <f>W30*Тарифы!H25*$C$4</f>
        <v>1367293.0635000002</v>
      </c>
      <c r="Y30" s="23">
        <v>345</v>
      </c>
      <c r="Z30" s="24">
        <f>Y30*Тарифы!I25*$C$4</f>
        <v>405073.98749999999</v>
      </c>
      <c r="AA30" s="37">
        <f t="shared" si="4"/>
        <v>1866</v>
      </c>
      <c r="AB30" s="38">
        <f t="shared" si="4"/>
        <v>1772367.0510000002</v>
      </c>
      <c r="AC30" s="40">
        <f t="shared" si="5"/>
        <v>2393844.0708000003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3361</v>
      </c>
      <c r="D32" s="22">
        <f>C32*Тарифы!B27*$C$4</f>
        <v>705873.52289999998</v>
      </c>
      <c r="E32" s="23">
        <v>0</v>
      </c>
      <c r="F32" s="24">
        <f>E32*Тарифы!C27*$C$4</f>
        <v>0</v>
      </c>
      <c r="G32" s="37">
        <f t="shared" si="0"/>
        <v>3361</v>
      </c>
      <c r="H32" s="38">
        <f t="shared" si="0"/>
        <v>705873.52289999998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3361</v>
      </c>
      <c r="P32" s="38">
        <f t="shared" si="2"/>
        <v>705873.52289999998</v>
      </c>
      <c r="Q32" s="23">
        <v>4187</v>
      </c>
      <c r="R32" s="24">
        <f>Q32*Тарифы!F27*$C$4</f>
        <v>1125790.9299000001</v>
      </c>
      <c r="S32" s="23">
        <v>1144</v>
      </c>
      <c r="T32" s="24">
        <f>S32*Тарифы!G27*$C$4</f>
        <v>307596.08880000009</v>
      </c>
      <c r="U32" s="39">
        <f t="shared" si="3"/>
        <v>5331</v>
      </c>
      <c r="V32" s="40">
        <f t="shared" si="3"/>
        <v>1433387.0187000001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2139260.5416000001</v>
      </c>
    </row>
    <row r="33" spans="1:29" s="10" customFormat="1">
      <c r="A33" s="43"/>
      <c r="B33" s="44" t="s">
        <v>107</v>
      </c>
      <c r="C33" s="37">
        <f t="shared" ref="C33:AC33" si="6">SUM(C9:C32)</f>
        <v>27493</v>
      </c>
      <c r="D33" s="38">
        <f t="shared" si="6"/>
        <v>8160127.5665000007</v>
      </c>
      <c r="E33" s="37">
        <f t="shared" si="6"/>
        <v>9618</v>
      </c>
      <c r="F33" s="38">
        <f t="shared" si="6"/>
        <v>3855097.9740000004</v>
      </c>
      <c r="G33" s="37">
        <f t="shared" si="6"/>
        <v>37111</v>
      </c>
      <c r="H33" s="38">
        <f t="shared" si="6"/>
        <v>12015225.5405</v>
      </c>
      <c r="I33" s="37">
        <f t="shared" si="6"/>
        <v>22871</v>
      </c>
      <c r="J33" s="38">
        <f t="shared" si="6"/>
        <v>8081531.5035000006</v>
      </c>
      <c r="K33" s="37">
        <f t="shared" si="6"/>
        <v>4854</v>
      </c>
      <c r="L33" s="38">
        <f t="shared" si="6"/>
        <v>2448669.8054</v>
      </c>
      <c r="M33" s="37">
        <f t="shared" si="6"/>
        <v>27725</v>
      </c>
      <c r="N33" s="38">
        <f t="shared" si="6"/>
        <v>10530201.308900001</v>
      </c>
      <c r="O33" s="37">
        <f t="shared" si="6"/>
        <v>64836</v>
      </c>
      <c r="P33" s="38">
        <f t="shared" si="6"/>
        <v>22545426.849399999</v>
      </c>
      <c r="Q33" s="39">
        <f t="shared" si="6"/>
        <v>14688</v>
      </c>
      <c r="R33" s="40">
        <f t="shared" si="6"/>
        <v>4890819.4698999999</v>
      </c>
      <c r="S33" s="39">
        <f t="shared" si="6"/>
        <v>2159</v>
      </c>
      <c r="T33" s="40">
        <f t="shared" si="6"/>
        <v>856401.20929999999</v>
      </c>
      <c r="U33" s="39">
        <f t="shared" si="6"/>
        <v>16847</v>
      </c>
      <c r="V33" s="40">
        <f t="shared" si="6"/>
        <v>5747220.6792000001</v>
      </c>
      <c r="W33" s="37">
        <f t="shared" si="6"/>
        <v>39950</v>
      </c>
      <c r="X33" s="38">
        <f t="shared" si="6"/>
        <v>34531593.751200005</v>
      </c>
      <c r="Y33" s="37">
        <f t="shared" si="6"/>
        <v>11712</v>
      </c>
      <c r="Z33" s="38">
        <f t="shared" si="6"/>
        <v>12439895.022100002</v>
      </c>
      <c r="AA33" s="37">
        <f t="shared" si="6"/>
        <v>51662</v>
      </c>
      <c r="AB33" s="38">
        <f t="shared" si="6"/>
        <v>46971488.7733</v>
      </c>
      <c r="AC33" s="40">
        <f t="shared" si="6"/>
        <v>75264136.301900014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150007</v>
      </c>
      <c r="G37" s="131" t="str">
        <f>VLOOKUP(F37,Списки!$A$1:$B$68,2,0)</f>
        <v>ГБУЗ "Алагирская ЦРБ"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0</v>
      </c>
      <c r="D44" s="22">
        <f>C44*Тарифы!B4*$C$4</f>
        <v>0</v>
      </c>
      <c r="E44" s="23">
        <v>0</v>
      </c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0</v>
      </c>
      <c r="J44" s="24">
        <f>I44*Тарифы!D4*$C$4</f>
        <v>0</v>
      </c>
      <c r="K44" s="23">
        <v>0</v>
      </c>
      <c r="L44" s="24">
        <f>K44*Тарифы!E4*$C$4</f>
        <v>0</v>
      </c>
      <c r="M44" s="37">
        <f>I44+K44</f>
        <v>0</v>
      </c>
      <c r="N44" s="38">
        <f>J44+L44</f>
        <v>0</v>
      </c>
      <c r="O44" s="37">
        <f>G44+M44</f>
        <v>0</v>
      </c>
      <c r="P44" s="38">
        <f>H44+N44</f>
        <v>0</v>
      </c>
      <c r="Q44" s="23">
        <v>0</v>
      </c>
      <c r="R44" s="24">
        <f>Q44*Тарифы!F4*$C$4</f>
        <v>0</v>
      </c>
      <c r="S44" s="23">
        <v>0</v>
      </c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0</v>
      </c>
      <c r="X44" s="24">
        <f>W44*Тарифы!H4*$C$4</f>
        <v>0</v>
      </c>
      <c r="Y44" s="23">
        <v>0</v>
      </c>
      <c r="Z44" s="24">
        <f>Y44*Тарифы!I4*$C$4</f>
        <v>0</v>
      </c>
      <c r="AA44" s="37">
        <f>W44+Y44</f>
        <v>0</v>
      </c>
      <c r="AB44" s="38">
        <f>X44+Z44</f>
        <v>0</v>
      </c>
      <c r="AC44" s="40">
        <f>P44+V44+AB44</f>
        <v>0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409</v>
      </c>
      <c r="F45" s="24">
        <f>E45*Тарифы!C5*$C$4</f>
        <v>172733.37900000002</v>
      </c>
      <c r="G45" s="37">
        <f t="shared" ref="G45:H67" si="7">C45+E45</f>
        <v>409</v>
      </c>
      <c r="H45" s="38">
        <f t="shared" si="7"/>
        <v>172733.37900000002</v>
      </c>
      <c r="I45" s="23">
        <v>0</v>
      </c>
      <c r="J45" s="24">
        <f>I45*Тарифы!D5*$C$4</f>
        <v>0</v>
      </c>
      <c r="K45" s="23">
        <v>220</v>
      </c>
      <c r="L45" s="24">
        <f>K45*Тарифы!E5*$C$4</f>
        <v>116142.02600000001</v>
      </c>
      <c r="M45" s="37">
        <f t="shared" ref="M45:N67" si="8">I45+K45</f>
        <v>220</v>
      </c>
      <c r="N45" s="38">
        <f t="shared" si="8"/>
        <v>116142.02600000001</v>
      </c>
      <c r="O45" s="37">
        <f t="shared" ref="O45:P67" si="9">G45+M45</f>
        <v>629</v>
      </c>
      <c r="P45" s="38">
        <f t="shared" si="9"/>
        <v>288875.40500000003</v>
      </c>
      <c r="Q45" s="23">
        <v>0</v>
      </c>
      <c r="R45" s="24">
        <f>Q45*Тарифы!F5*$C$4</f>
        <v>0</v>
      </c>
      <c r="S45" s="23">
        <v>53</v>
      </c>
      <c r="T45" s="24">
        <f>S45*Тарифы!G5*$C$4</f>
        <v>28656.819100000001</v>
      </c>
      <c r="U45" s="39">
        <f t="shared" ref="U45:V67" si="10">Q45+S45</f>
        <v>53</v>
      </c>
      <c r="V45" s="40">
        <f t="shared" si="10"/>
        <v>28656.819100000001</v>
      </c>
      <c r="W45" s="23">
        <v>0</v>
      </c>
      <c r="X45" s="24">
        <f>W45*Тарифы!H5*$C$4</f>
        <v>0</v>
      </c>
      <c r="Y45" s="23">
        <v>466</v>
      </c>
      <c r="Z45" s="24">
        <f>Y45*Тарифы!I5*$C$4</f>
        <v>534319.8406</v>
      </c>
      <c r="AA45" s="37">
        <f t="shared" ref="AA45:AB67" si="11">W45+Y45</f>
        <v>466</v>
      </c>
      <c r="AB45" s="38">
        <f t="shared" si="11"/>
        <v>534319.8406</v>
      </c>
      <c r="AC45" s="40">
        <f t="shared" ref="AC45:AC67" si="12">P45+V45+AB45</f>
        <v>851852.06469999999</v>
      </c>
    </row>
    <row r="46" spans="1:29">
      <c r="A46" s="41">
        <v>3</v>
      </c>
      <c r="B46" s="42" t="s">
        <v>70</v>
      </c>
      <c r="C46" s="21">
        <v>355</v>
      </c>
      <c r="D46" s="22">
        <f>C46*Тарифы!B6*$C$4</f>
        <v>99418.637499999997</v>
      </c>
      <c r="E46" s="23">
        <v>0</v>
      </c>
      <c r="F46" s="24">
        <f>E46*Тарифы!C6*$C$4</f>
        <v>0</v>
      </c>
      <c r="G46" s="37">
        <f t="shared" si="7"/>
        <v>355</v>
      </c>
      <c r="H46" s="38">
        <f t="shared" si="7"/>
        <v>99418.637499999997</v>
      </c>
      <c r="I46" s="23">
        <v>582</v>
      </c>
      <c r="J46" s="24">
        <f>I46*Тарифы!D6*$C$4</f>
        <v>203739.5178</v>
      </c>
      <c r="K46" s="23">
        <v>0</v>
      </c>
      <c r="L46" s="24">
        <f>K46*Тарифы!E6*$C$4</f>
        <v>0</v>
      </c>
      <c r="M46" s="37">
        <f t="shared" si="8"/>
        <v>582</v>
      </c>
      <c r="N46" s="38">
        <f t="shared" si="8"/>
        <v>203739.5178</v>
      </c>
      <c r="O46" s="37">
        <f t="shared" si="9"/>
        <v>937</v>
      </c>
      <c r="P46" s="38">
        <f t="shared" si="9"/>
        <v>303158.15529999998</v>
      </c>
      <c r="Q46" s="23">
        <v>553</v>
      </c>
      <c r="R46" s="24">
        <f>Q46*Тарифы!F6*$C$4</f>
        <v>198272.62</v>
      </c>
      <c r="S46" s="23">
        <v>0</v>
      </c>
      <c r="T46" s="24">
        <f>S46*Тарифы!G6*$C$4</f>
        <v>0</v>
      </c>
      <c r="U46" s="39">
        <f t="shared" si="10"/>
        <v>553</v>
      </c>
      <c r="V46" s="40">
        <f t="shared" si="10"/>
        <v>198272.62</v>
      </c>
      <c r="W46" s="23">
        <v>1039</v>
      </c>
      <c r="X46" s="24">
        <f>W46*Тарифы!H6*$C$4</f>
        <v>771983.13010000007</v>
      </c>
      <c r="Y46" s="23">
        <v>0</v>
      </c>
      <c r="Z46" s="24">
        <f>Y46*Тарифы!I6*$C$4</f>
        <v>0</v>
      </c>
      <c r="AA46" s="37">
        <f t="shared" si="11"/>
        <v>1039</v>
      </c>
      <c r="AB46" s="38">
        <f t="shared" si="11"/>
        <v>771983.13010000007</v>
      </c>
      <c r="AC46" s="40">
        <f t="shared" si="12"/>
        <v>1273413.9054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7</v>
      </c>
      <c r="D51" s="22">
        <f>C51*Тарифы!B11*$C$4</f>
        <v>3753.2040000000006</v>
      </c>
      <c r="E51" s="23">
        <v>0</v>
      </c>
      <c r="F51" s="24">
        <f>E51*Тарифы!C11*$C$4</f>
        <v>0</v>
      </c>
      <c r="G51" s="37">
        <f t="shared" si="7"/>
        <v>7</v>
      </c>
      <c r="H51" s="38">
        <f t="shared" si="7"/>
        <v>3753.2040000000006</v>
      </c>
      <c r="I51" s="23">
        <v>33</v>
      </c>
      <c r="J51" s="24">
        <f>I51*Тарифы!D11*$C$4</f>
        <v>22117.095000000001</v>
      </c>
      <c r="K51" s="23">
        <v>0</v>
      </c>
      <c r="L51" s="24">
        <f>K51*Тарифы!E11*$C$4</f>
        <v>0</v>
      </c>
      <c r="M51" s="37">
        <f t="shared" si="8"/>
        <v>33</v>
      </c>
      <c r="N51" s="38">
        <f t="shared" si="8"/>
        <v>22117.095000000001</v>
      </c>
      <c r="O51" s="37">
        <f t="shared" si="9"/>
        <v>40</v>
      </c>
      <c r="P51" s="38">
        <f t="shared" si="9"/>
        <v>25870.299000000003</v>
      </c>
      <c r="Q51" s="23">
        <v>0</v>
      </c>
      <c r="R51" s="24">
        <f>Q51*Тарифы!F11*$C$4</f>
        <v>0</v>
      </c>
      <c r="S51" s="23">
        <v>0</v>
      </c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72</v>
      </c>
      <c r="X51" s="24">
        <f>W51*Тарифы!H11*$C$4</f>
        <v>93122.920800000007</v>
      </c>
      <c r="Y51" s="23">
        <v>0</v>
      </c>
      <c r="Z51" s="24">
        <f>Y51*Тарифы!I11*$C$4</f>
        <v>0</v>
      </c>
      <c r="AA51" s="37">
        <f t="shared" si="11"/>
        <v>72</v>
      </c>
      <c r="AB51" s="38">
        <f t="shared" si="11"/>
        <v>93122.920800000007</v>
      </c>
      <c r="AC51" s="40">
        <f t="shared" si="12"/>
        <v>118993.21980000001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115</v>
      </c>
      <c r="D53" s="22">
        <f>C53*Тарифы!B13*$C$4</f>
        <v>37593.419500000004</v>
      </c>
      <c r="E53" s="23">
        <v>0</v>
      </c>
      <c r="F53" s="24">
        <f>E53*Тарифы!C13*$C$4</f>
        <v>0</v>
      </c>
      <c r="G53" s="37">
        <f t="shared" si="7"/>
        <v>115</v>
      </c>
      <c r="H53" s="38">
        <f t="shared" si="7"/>
        <v>37593.419500000004</v>
      </c>
      <c r="I53" s="23">
        <v>76</v>
      </c>
      <c r="J53" s="24">
        <f>I53*Тарифы!D13*$C$4</f>
        <v>31055.606400000001</v>
      </c>
      <c r="K53" s="23">
        <v>0</v>
      </c>
      <c r="L53" s="24">
        <f>K53*Тарифы!E13*$C$4</f>
        <v>0</v>
      </c>
      <c r="M53" s="37">
        <f t="shared" si="8"/>
        <v>76</v>
      </c>
      <c r="N53" s="38">
        <f t="shared" si="8"/>
        <v>31055.606400000001</v>
      </c>
      <c r="O53" s="37">
        <f t="shared" si="9"/>
        <v>191</v>
      </c>
      <c r="P53" s="38">
        <f t="shared" si="9"/>
        <v>68649.025900000008</v>
      </c>
      <c r="Q53" s="23">
        <v>0</v>
      </c>
      <c r="R53" s="24">
        <f>Q53*Тарифы!F13*$C$4</f>
        <v>0</v>
      </c>
      <c r="S53" s="23">
        <v>0</v>
      </c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>
        <v>163</v>
      </c>
      <c r="X53" s="24">
        <f>W53*Тарифы!H13*$C$4</f>
        <v>151013.28970000002</v>
      </c>
      <c r="Y53" s="23">
        <v>0</v>
      </c>
      <c r="Z53" s="24">
        <f>Y53*Тарифы!I13*$C$4</f>
        <v>0</v>
      </c>
      <c r="AA53" s="37">
        <f t="shared" si="11"/>
        <v>163</v>
      </c>
      <c r="AB53" s="38">
        <f t="shared" si="11"/>
        <v>151013.28970000002</v>
      </c>
      <c r="AC53" s="40">
        <f t="shared" si="12"/>
        <v>219662.31560000003</v>
      </c>
    </row>
    <row r="54" spans="1:29">
      <c r="A54" s="41">
        <v>11</v>
      </c>
      <c r="B54" s="42" t="s">
        <v>78</v>
      </c>
      <c r="C54" s="21">
        <v>0</v>
      </c>
      <c r="D54" s="22">
        <f>C54*Тарифы!B14*$C$4</f>
        <v>0</v>
      </c>
      <c r="E54" s="23">
        <v>0</v>
      </c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0</v>
      </c>
      <c r="X54" s="24">
        <f>W54*Тарифы!H14*$C$4</f>
        <v>0</v>
      </c>
      <c r="Y54" s="23">
        <v>0</v>
      </c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>
        <v>140</v>
      </c>
      <c r="D55" s="22">
        <f>C55*Тарифы!B15*$C$4</f>
        <v>41741.336000000003</v>
      </c>
      <c r="E55" s="23">
        <v>44</v>
      </c>
      <c r="F55" s="24">
        <f>E55*Тарифы!C15*$C$4</f>
        <v>13171.9588</v>
      </c>
      <c r="G55" s="37">
        <f t="shared" si="7"/>
        <v>184</v>
      </c>
      <c r="H55" s="38">
        <f t="shared" si="7"/>
        <v>54913.294800000003</v>
      </c>
      <c r="I55" s="23">
        <v>44</v>
      </c>
      <c r="J55" s="24">
        <f>I55*Тарифы!D15*$C$4</f>
        <v>16398.382000000001</v>
      </c>
      <c r="K55" s="23">
        <v>6</v>
      </c>
      <c r="L55" s="24">
        <f>K55*Тарифы!E15*$C$4</f>
        <v>2245.2066</v>
      </c>
      <c r="M55" s="37">
        <f t="shared" si="8"/>
        <v>50</v>
      </c>
      <c r="N55" s="38">
        <f t="shared" si="8"/>
        <v>18643.588600000003</v>
      </c>
      <c r="O55" s="37">
        <f t="shared" si="9"/>
        <v>234</v>
      </c>
      <c r="P55" s="38">
        <f t="shared" si="9"/>
        <v>73556.883400000006</v>
      </c>
      <c r="Q55" s="23">
        <v>0</v>
      </c>
      <c r="R55" s="24">
        <f>Q55*Тарифы!F15*$C$4</f>
        <v>0</v>
      </c>
      <c r="S55" s="23">
        <v>0</v>
      </c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>
        <v>152</v>
      </c>
      <c r="X55" s="24">
        <f>W55*Тарифы!H15*$C$4</f>
        <v>132456.6152</v>
      </c>
      <c r="Y55" s="23">
        <v>17</v>
      </c>
      <c r="Z55" s="24">
        <f>Y55*Тарифы!I15*$C$4</f>
        <v>14814.226700000001</v>
      </c>
      <c r="AA55" s="37">
        <f t="shared" si="11"/>
        <v>169</v>
      </c>
      <c r="AB55" s="38">
        <f t="shared" si="11"/>
        <v>147270.8419</v>
      </c>
      <c r="AC55" s="40">
        <f t="shared" si="12"/>
        <v>220827.72529999999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>
        <v>0</v>
      </c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0</v>
      </c>
      <c r="J56" s="24">
        <f>I56*Тарифы!D16*$C$4</f>
        <v>0</v>
      </c>
      <c r="K56" s="23">
        <v>0</v>
      </c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>
        <v>0</v>
      </c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0</v>
      </c>
      <c r="X56" s="24">
        <f>W56*Тарифы!H16*$C$4</f>
        <v>0</v>
      </c>
      <c r="Y56" s="23">
        <v>0</v>
      </c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15</v>
      </c>
      <c r="D60" s="22">
        <f>C60*Тарифы!B20*$C$4</f>
        <v>4472.2860000000001</v>
      </c>
      <c r="E60" s="23">
        <v>0</v>
      </c>
      <c r="F60" s="24">
        <f>E60*Тарифы!C20*$C$4</f>
        <v>0</v>
      </c>
      <c r="G60" s="37">
        <f t="shared" si="7"/>
        <v>15</v>
      </c>
      <c r="H60" s="38">
        <f t="shared" si="7"/>
        <v>4472.2860000000001</v>
      </c>
      <c r="I60" s="23">
        <v>55</v>
      </c>
      <c r="J60" s="24">
        <f>I60*Тарифы!D20*$C$4</f>
        <v>20497.977500000001</v>
      </c>
      <c r="K60" s="23">
        <v>0</v>
      </c>
      <c r="L60" s="24">
        <f>K60*Тарифы!E20*$C$4</f>
        <v>0</v>
      </c>
      <c r="M60" s="37">
        <f t="shared" si="8"/>
        <v>55</v>
      </c>
      <c r="N60" s="38">
        <f t="shared" si="8"/>
        <v>20497.977500000001</v>
      </c>
      <c r="O60" s="37">
        <f t="shared" si="9"/>
        <v>70</v>
      </c>
      <c r="P60" s="38">
        <f t="shared" si="9"/>
        <v>24970.263500000001</v>
      </c>
      <c r="Q60" s="23">
        <v>0</v>
      </c>
      <c r="R60" s="24">
        <f>Q60*Тарифы!F20*$C$4</f>
        <v>0</v>
      </c>
      <c r="S60" s="23">
        <v>0</v>
      </c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55</v>
      </c>
      <c r="X60" s="24">
        <f>W60*Тарифы!H20*$C$4</f>
        <v>47928.380500000007</v>
      </c>
      <c r="Y60" s="23">
        <v>0</v>
      </c>
      <c r="Z60" s="24">
        <f>Y60*Тарифы!I20*$C$4</f>
        <v>0</v>
      </c>
      <c r="AA60" s="37">
        <f t="shared" si="11"/>
        <v>55</v>
      </c>
      <c r="AB60" s="38">
        <f t="shared" si="11"/>
        <v>47928.380500000007</v>
      </c>
      <c r="AC60" s="40">
        <f t="shared" si="12"/>
        <v>72898.644</v>
      </c>
    </row>
    <row r="61" spans="1:29">
      <c r="A61" s="41">
        <v>18</v>
      </c>
      <c r="B61" s="42" t="s">
        <v>85</v>
      </c>
      <c r="C61" s="21">
        <v>0</v>
      </c>
      <c r="D61" s="22">
        <f>C61*Тарифы!B21*$C$4</f>
        <v>0</v>
      </c>
      <c r="E61" s="23">
        <v>0</v>
      </c>
      <c r="F61" s="24">
        <f>E61*Тарифы!C21*$C$4</f>
        <v>0</v>
      </c>
      <c r="G61" s="37">
        <f t="shared" si="7"/>
        <v>0</v>
      </c>
      <c r="H61" s="38">
        <f t="shared" si="7"/>
        <v>0</v>
      </c>
      <c r="I61" s="23">
        <v>0</v>
      </c>
      <c r="J61" s="24">
        <f>I61*Тарифы!D21*$C$4</f>
        <v>0</v>
      </c>
      <c r="K61" s="23">
        <v>0</v>
      </c>
      <c r="L61" s="24">
        <f>K61*Тарифы!E21*$C$4</f>
        <v>0</v>
      </c>
      <c r="M61" s="37">
        <f t="shared" si="8"/>
        <v>0</v>
      </c>
      <c r="N61" s="38">
        <f t="shared" si="8"/>
        <v>0</v>
      </c>
      <c r="O61" s="37">
        <f t="shared" si="9"/>
        <v>0</v>
      </c>
      <c r="P61" s="38">
        <f t="shared" si="9"/>
        <v>0</v>
      </c>
      <c r="Q61" s="23">
        <v>0</v>
      </c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0</v>
      </c>
      <c r="X61" s="24">
        <f>W61*Тарифы!H21*$C$4</f>
        <v>0</v>
      </c>
      <c r="Y61" s="23">
        <v>0</v>
      </c>
      <c r="Z61" s="24">
        <f>Y61*Тарифы!I21*$C$4</f>
        <v>0</v>
      </c>
      <c r="AA61" s="37">
        <f t="shared" si="11"/>
        <v>0</v>
      </c>
      <c r="AB61" s="38">
        <f t="shared" si="11"/>
        <v>0</v>
      </c>
      <c r="AC61" s="40">
        <f t="shared" si="12"/>
        <v>0</v>
      </c>
    </row>
    <row r="62" spans="1:29">
      <c r="A62" s="41">
        <v>19</v>
      </c>
      <c r="B62" s="42" t="s">
        <v>86</v>
      </c>
      <c r="C62" s="21">
        <v>391</v>
      </c>
      <c r="D62" s="22">
        <f>C62*Тарифы!B22*$C$4</f>
        <v>153610.29320000001</v>
      </c>
      <c r="E62" s="23">
        <v>0</v>
      </c>
      <c r="F62" s="24">
        <f>E62*Тарифы!C22*$C$4</f>
        <v>0</v>
      </c>
      <c r="G62" s="37">
        <f t="shared" si="7"/>
        <v>391</v>
      </c>
      <c r="H62" s="38">
        <f t="shared" si="7"/>
        <v>153610.29320000001</v>
      </c>
      <c r="I62" s="23">
        <v>80</v>
      </c>
      <c r="J62" s="24">
        <f>I62*Тарифы!D22*$C$4</f>
        <v>39286.520000000004</v>
      </c>
      <c r="K62" s="23">
        <v>0</v>
      </c>
      <c r="L62" s="24">
        <f>K62*Тарифы!E22*$C$4</f>
        <v>0</v>
      </c>
      <c r="M62" s="37">
        <f t="shared" si="8"/>
        <v>80</v>
      </c>
      <c r="N62" s="38">
        <f t="shared" si="8"/>
        <v>39286.520000000004</v>
      </c>
      <c r="O62" s="37">
        <f t="shared" si="9"/>
        <v>471</v>
      </c>
      <c r="P62" s="38">
        <f t="shared" si="9"/>
        <v>192896.81320000003</v>
      </c>
      <c r="Q62" s="23">
        <v>0</v>
      </c>
      <c r="R62" s="24">
        <f>Q62*Тарифы!F22*$C$4</f>
        <v>0</v>
      </c>
      <c r="S62" s="23">
        <v>0</v>
      </c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166</v>
      </c>
      <c r="X62" s="24">
        <f>W62*Тарифы!H22*$C$4</f>
        <v>237541.85</v>
      </c>
      <c r="Y62" s="23">
        <v>12</v>
      </c>
      <c r="Z62" s="24">
        <f>Y62*Тарифы!I22*$C$4</f>
        <v>13649.2356</v>
      </c>
      <c r="AA62" s="37">
        <f t="shared" si="11"/>
        <v>178</v>
      </c>
      <c r="AB62" s="38">
        <f t="shared" si="11"/>
        <v>251191.08559999999</v>
      </c>
      <c r="AC62" s="40">
        <f t="shared" si="12"/>
        <v>444087.89880000002</v>
      </c>
    </row>
    <row r="63" spans="1:29">
      <c r="A63" s="41">
        <v>20</v>
      </c>
      <c r="B63" s="42" t="s">
        <v>87</v>
      </c>
      <c r="C63" s="23">
        <v>78</v>
      </c>
      <c r="D63" s="22">
        <f>C63*Тарифы!B23*$C$4</f>
        <v>17947.293000000001</v>
      </c>
      <c r="E63" s="23">
        <v>18</v>
      </c>
      <c r="F63" s="24">
        <f>E63*Тарифы!C23*$C$4</f>
        <v>4282.3872000000001</v>
      </c>
      <c r="G63" s="37">
        <f t="shared" si="7"/>
        <v>96</v>
      </c>
      <c r="H63" s="38">
        <f t="shared" si="7"/>
        <v>22229.680200000003</v>
      </c>
      <c r="I63" s="23">
        <v>151</v>
      </c>
      <c r="J63" s="24">
        <f>I63*Тарифы!D23*$C$4</f>
        <v>43429.804599999996</v>
      </c>
      <c r="K63" s="23">
        <v>11</v>
      </c>
      <c r="L63" s="24">
        <f>K63*Тарифы!E23*$C$4</f>
        <v>3271.2680000000005</v>
      </c>
      <c r="M63" s="37">
        <f t="shared" si="8"/>
        <v>162</v>
      </c>
      <c r="N63" s="38">
        <f t="shared" si="8"/>
        <v>46701.0726</v>
      </c>
      <c r="O63" s="37">
        <f t="shared" si="9"/>
        <v>258</v>
      </c>
      <c r="P63" s="38">
        <f t="shared" si="9"/>
        <v>68930.752800000002</v>
      </c>
      <c r="Q63" s="23">
        <v>0</v>
      </c>
      <c r="R63" s="24">
        <f>Q63*Тарифы!F23*$C$4</f>
        <v>0</v>
      </c>
      <c r="S63" s="23">
        <v>0</v>
      </c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126</v>
      </c>
      <c r="X63" s="24">
        <f>W63*Тарифы!H23*$C$4</f>
        <v>114422.6538</v>
      </c>
      <c r="Y63" s="23">
        <v>28</v>
      </c>
      <c r="Z63" s="24">
        <f>Y63*Тарифы!I23*$C$4</f>
        <v>26197.771600000004</v>
      </c>
      <c r="AA63" s="37">
        <f t="shared" si="11"/>
        <v>154</v>
      </c>
      <c r="AB63" s="38">
        <f t="shared" si="11"/>
        <v>140620.42540000001</v>
      </c>
      <c r="AC63" s="40">
        <f t="shared" si="12"/>
        <v>209551.17820000002</v>
      </c>
    </row>
    <row r="64" spans="1:29">
      <c r="A64" s="41">
        <v>21</v>
      </c>
      <c r="B64" s="42" t="s">
        <v>88</v>
      </c>
      <c r="C64" s="23">
        <v>146</v>
      </c>
      <c r="D64" s="22">
        <f>C64*Тарифы!B24*$C$4</f>
        <v>26800.519199999999</v>
      </c>
      <c r="E64" s="23">
        <v>4</v>
      </c>
      <c r="F64" s="24">
        <f>E64*Тарифы!C24*$C$4</f>
        <v>1026.0432000000001</v>
      </c>
      <c r="G64" s="37">
        <f t="shared" si="7"/>
        <v>150</v>
      </c>
      <c r="H64" s="38">
        <f t="shared" si="7"/>
        <v>27826.562399999999</v>
      </c>
      <c r="I64" s="23">
        <v>69</v>
      </c>
      <c r="J64" s="24">
        <f>I64*Тарифы!D24*$C$4</f>
        <v>15832.498500000003</v>
      </c>
      <c r="K64" s="23">
        <v>4</v>
      </c>
      <c r="L64" s="24">
        <f>K64*Тарифы!E24*$C$4</f>
        <v>1282.5540000000001</v>
      </c>
      <c r="M64" s="37">
        <f t="shared" si="8"/>
        <v>73</v>
      </c>
      <c r="N64" s="38">
        <f t="shared" si="8"/>
        <v>17115.052500000005</v>
      </c>
      <c r="O64" s="37">
        <f t="shared" si="9"/>
        <v>223</v>
      </c>
      <c r="P64" s="38">
        <f t="shared" si="9"/>
        <v>44941.6149</v>
      </c>
      <c r="Q64" s="23">
        <v>0</v>
      </c>
      <c r="R64" s="24">
        <f>Q64*Тарифы!F24*$C$4</f>
        <v>0</v>
      </c>
      <c r="S64" s="23">
        <v>0</v>
      </c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>
        <v>111</v>
      </c>
      <c r="X64" s="24">
        <f>W64*Тарифы!H24*$C$4</f>
        <v>74328.208500000008</v>
      </c>
      <c r="Y64" s="23">
        <v>15</v>
      </c>
      <c r="Z64" s="24">
        <f>Y64*Тарифы!I24*$C$4</f>
        <v>14034.520500000002</v>
      </c>
      <c r="AA64" s="37">
        <f t="shared" si="11"/>
        <v>126</v>
      </c>
      <c r="AB64" s="38">
        <f t="shared" si="11"/>
        <v>88362.729000000007</v>
      </c>
      <c r="AC64" s="40">
        <f t="shared" si="12"/>
        <v>133304.34390000001</v>
      </c>
    </row>
    <row r="65" spans="1:29">
      <c r="A65" s="41">
        <v>22</v>
      </c>
      <c r="B65" s="42" t="s">
        <v>89</v>
      </c>
      <c r="C65" s="23">
        <v>1</v>
      </c>
      <c r="D65" s="22">
        <f>C65*Тарифы!B25*$C$4</f>
        <v>222.29480000000001</v>
      </c>
      <c r="E65" s="23">
        <v>4</v>
      </c>
      <c r="F65" s="24">
        <f>E65*Тарифы!C25*$C$4</f>
        <v>1167.6027999999999</v>
      </c>
      <c r="G65" s="37">
        <f t="shared" si="7"/>
        <v>5</v>
      </c>
      <c r="H65" s="38">
        <f t="shared" si="7"/>
        <v>1389.8975999999998</v>
      </c>
      <c r="I65" s="23">
        <v>100</v>
      </c>
      <c r="J65" s="24">
        <f>I65*Тарифы!D25*$C$4</f>
        <v>27786.850000000006</v>
      </c>
      <c r="K65" s="23">
        <v>9</v>
      </c>
      <c r="L65" s="24">
        <f>K65*Тарифы!E25*$C$4</f>
        <v>3283.8624</v>
      </c>
      <c r="M65" s="37">
        <f t="shared" si="8"/>
        <v>109</v>
      </c>
      <c r="N65" s="38">
        <f t="shared" si="8"/>
        <v>31070.712400000004</v>
      </c>
      <c r="O65" s="37">
        <f t="shared" si="9"/>
        <v>114</v>
      </c>
      <c r="P65" s="38">
        <f t="shared" si="9"/>
        <v>32460.610000000004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80</v>
      </c>
      <c r="X65" s="24">
        <f>W65*Тарифы!H25*$C$4</f>
        <v>71915.48</v>
      </c>
      <c r="Y65" s="23">
        <v>18</v>
      </c>
      <c r="Z65" s="24">
        <f>Y65*Тарифы!I25*$C$4</f>
        <v>21134.295000000002</v>
      </c>
      <c r="AA65" s="37">
        <f t="shared" si="11"/>
        <v>98</v>
      </c>
      <c r="AB65" s="38">
        <f t="shared" si="11"/>
        <v>93049.774999999994</v>
      </c>
      <c r="AC65" s="40">
        <f t="shared" si="12"/>
        <v>125510.38499999999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176</v>
      </c>
      <c r="D67" s="22">
        <f>C67*Тарифы!B27*$C$4</f>
        <v>36963.326400000005</v>
      </c>
      <c r="E67" s="23">
        <v>0</v>
      </c>
      <c r="F67" s="24">
        <f>E67*Тарифы!C27*$C$4</f>
        <v>0</v>
      </c>
      <c r="G67" s="37">
        <f t="shared" si="7"/>
        <v>176</v>
      </c>
      <c r="H67" s="38">
        <f t="shared" si="7"/>
        <v>36963.326400000005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176</v>
      </c>
      <c r="P67" s="38">
        <f t="shared" si="9"/>
        <v>36963.326400000005</v>
      </c>
      <c r="Q67" s="23">
        <v>220</v>
      </c>
      <c r="R67" s="24">
        <f>Q67*Тарифы!F27*$C$4</f>
        <v>59153.094000000012</v>
      </c>
      <c r="S67" s="23">
        <v>61</v>
      </c>
      <c r="T67" s="24">
        <f>S67*Тарифы!G27*$C$4</f>
        <v>16401.539700000001</v>
      </c>
      <c r="U67" s="39">
        <f t="shared" si="10"/>
        <v>281</v>
      </c>
      <c r="V67" s="40">
        <f t="shared" si="10"/>
        <v>75554.633700000006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112517.96010000001</v>
      </c>
    </row>
    <row r="68" spans="1:29" s="10" customFormat="1">
      <c r="A68" s="43"/>
      <c r="B68" s="44" t="s">
        <v>107</v>
      </c>
      <c r="C68" s="37">
        <f t="shared" ref="C68:AC68" si="13">SUM(C44:C67)</f>
        <v>1424</v>
      </c>
      <c r="D68" s="38">
        <f t="shared" si="13"/>
        <v>422522.60959999997</v>
      </c>
      <c r="E68" s="37">
        <f t="shared" si="13"/>
        <v>479</v>
      </c>
      <c r="F68" s="38">
        <f t="shared" si="13"/>
        <v>192381.37099999998</v>
      </c>
      <c r="G68" s="37">
        <f t="shared" si="13"/>
        <v>1903</v>
      </c>
      <c r="H68" s="38">
        <f t="shared" si="13"/>
        <v>614903.98060000013</v>
      </c>
      <c r="I68" s="37">
        <f t="shared" si="13"/>
        <v>1190</v>
      </c>
      <c r="J68" s="38">
        <f t="shared" si="13"/>
        <v>420144.25179999997</v>
      </c>
      <c r="K68" s="37">
        <f t="shared" si="13"/>
        <v>250</v>
      </c>
      <c r="L68" s="38">
        <f t="shared" si="13"/>
        <v>126224.91700000002</v>
      </c>
      <c r="M68" s="37">
        <f t="shared" si="13"/>
        <v>1440</v>
      </c>
      <c r="N68" s="38">
        <f t="shared" si="13"/>
        <v>546369.16879999998</v>
      </c>
      <c r="O68" s="37">
        <f t="shared" si="13"/>
        <v>3343</v>
      </c>
      <c r="P68" s="38">
        <f t="shared" si="13"/>
        <v>1161273.1494000002</v>
      </c>
      <c r="Q68" s="39">
        <f t="shared" si="13"/>
        <v>773</v>
      </c>
      <c r="R68" s="40">
        <f t="shared" si="13"/>
        <v>257425.71400000001</v>
      </c>
      <c r="S68" s="39">
        <f t="shared" si="13"/>
        <v>114</v>
      </c>
      <c r="T68" s="40">
        <f t="shared" si="13"/>
        <v>45058.358800000002</v>
      </c>
      <c r="U68" s="39">
        <f t="shared" si="13"/>
        <v>887</v>
      </c>
      <c r="V68" s="40">
        <f t="shared" si="13"/>
        <v>302484.07279999997</v>
      </c>
      <c r="W68" s="37">
        <f t="shared" si="13"/>
        <v>1964</v>
      </c>
      <c r="X68" s="38">
        <f t="shared" si="13"/>
        <v>1694712.5286000001</v>
      </c>
      <c r="Y68" s="37">
        <f t="shared" si="13"/>
        <v>556</v>
      </c>
      <c r="Z68" s="38">
        <f t="shared" si="13"/>
        <v>624149.89</v>
      </c>
      <c r="AA68" s="37">
        <f t="shared" si="13"/>
        <v>2520</v>
      </c>
      <c r="AB68" s="38">
        <f t="shared" si="13"/>
        <v>2318862.4185999995</v>
      </c>
      <c r="AC68" s="40">
        <f t="shared" si="13"/>
        <v>3782619.6407999997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150007</v>
      </c>
      <c r="G72" s="131" t="str">
        <f>VLOOKUP(F72,Списки!$A$1:$B$68,2,0)</f>
        <v>ГБУЗ "Алагирская ЦРБ"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0</v>
      </c>
      <c r="D79" s="22">
        <f>D9+D44</f>
        <v>0</v>
      </c>
      <c r="E79" s="23">
        <f>E9+E44</f>
        <v>0</v>
      </c>
      <c r="F79" s="24">
        <f>F9+F44</f>
        <v>0</v>
      </c>
      <c r="G79" s="37">
        <f>C79+E79</f>
        <v>0</v>
      </c>
      <c r="H79" s="38">
        <f>D79+F79</f>
        <v>0</v>
      </c>
      <c r="I79" s="23">
        <f>I9+I44</f>
        <v>0</v>
      </c>
      <c r="J79" s="24">
        <f>J9+J44</f>
        <v>0</v>
      </c>
      <c r="K79" s="23">
        <f>K9+K44</f>
        <v>0</v>
      </c>
      <c r="L79" s="24">
        <f>L9+L44</f>
        <v>0</v>
      </c>
      <c r="M79" s="37">
        <f>I79+K79</f>
        <v>0</v>
      </c>
      <c r="N79" s="38">
        <f>J79+L79</f>
        <v>0</v>
      </c>
      <c r="O79" s="37">
        <f>G79+M79</f>
        <v>0</v>
      </c>
      <c r="P79" s="38">
        <f>H79+N79</f>
        <v>0</v>
      </c>
      <c r="Q79" s="23">
        <f>Q9+Q44</f>
        <v>0</v>
      </c>
      <c r="R79" s="24">
        <f>R9+R44</f>
        <v>0</v>
      </c>
      <c r="S79" s="23">
        <f>S9+S44</f>
        <v>0</v>
      </c>
      <c r="T79" s="24">
        <f>T9+T44</f>
        <v>0</v>
      </c>
      <c r="U79" s="39">
        <f>Q79+S79</f>
        <v>0</v>
      </c>
      <c r="V79" s="40">
        <f>R79+T79</f>
        <v>0</v>
      </c>
      <c r="W79" s="23">
        <f>W9+W44</f>
        <v>0</v>
      </c>
      <c r="X79" s="24">
        <f>X9+X44</f>
        <v>0</v>
      </c>
      <c r="Y79" s="23">
        <f>Y9+Y44</f>
        <v>0</v>
      </c>
      <c r="Z79" s="24">
        <f>Z9+Z44</f>
        <v>0</v>
      </c>
      <c r="AA79" s="37">
        <f>W79+Y79</f>
        <v>0</v>
      </c>
      <c r="AB79" s="38">
        <f>X79+Z79</f>
        <v>0</v>
      </c>
      <c r="AC79" s="40">
        <f>P79+V79+AB79</f>
        <v>0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8344</v>
      </c>
      <c r="F80" s="24">
        <f t="shared" si="14"/>
        <v>3523929.8640000005</v>
      </c>
      <c r="G80" s="37">
        <f t="shared" ref="G80:H102" si="15">C80+E80</f>
        <v>8344</v>
      </c>
      <c r="H80" s="38">
        <f t="shared" si="15"/>
        <v>3523929.8640000005</v>
      </c>
      <c r="I80" s="23">
        <f t="shared" ref="I80:L95" si="16">I10+I45</f>
        <v>0</v>
      </c>
      <c r="J80" s="24">
        <f t="shared" si="16"/>
        <v>0</v>
      </c>
      <c r="K80" s="23">
        <f t="shared" si="16"/>
        <v>4429</v>
      </c>
      <c r="L80" s="24">
        <f t="shared" si="16"/>
        <v>2338150.1507000001</v>
      </c>
      <c r="M80" s="37">
        <f t="shared" ref="M80:N102" si="17">I80+K80</f>
        <v>4429</v>
      </c>
      <c r="N80" s="38">
        <f t="shared" si="17"/>
        <v>2338150.1507000001</v>
      </c>
      <c r="O80" s="37">
        <f t="shared" ref="O80:P102" si="18">G80+M80</f>
        <v>12773</v>
      </c>
      <c r="P80" s="38">
        <f t="shared" si="18"/>
        <v>5862080.0147000011</v>
      </c>
      <c r="Q80" s="23">
        <f t="shared" ref="Q80:T95" si="19">Q10+Q45</f>
        <v>0</v>
      </c>
      <c r="R80" s="24">
        <f t="shared" si="19"/>
        <v>0</v>
      </c>
      <c r="S80" s="23">
        <f t="shared" si="19"/>
        <v>1068</v>
      </c>
      <c r="T80" s="24">
        <f t="shared" si="19"/>
        <v>577461.93959999993</v>
      </c>
      <c r="U80" s="39">
        <f t="shared" ref="U80:V102" si="20">Q80+S80</f>
        <v>1068</v>
      </c>
      <c r="V80" s="40">
        <f t="shared" si="20"/>
        <v>577461.93959999993</v>
      </c>
      <c r="W80" s="23">
        <f t="shared" ref="W80:Z95" si="21">W10+W45</f>
        <v>0</v>
      </c>
      <c r="X80" s="24">
        <f t="shared" si="21"/>
        <v>0</v>
      </c>
      <c r="Y80" s="23">
        <f t="shared" si="21"/>
        <v>9476</v>
      </c>
      <c r="Z80" s="24">
        <f t="shared" si="21"/>
        <v>10865267.831600001</v>
      </c>
      <c r="AA80" s="37">
        <f t="shared" ref="AA80:AB102" si="22">W80+Y80</f>
        <v>9476</v>
      </c>
      <c r="AB80" s="38">
        <f t="shared" si="22"/>
        <v>10865267.831600001</v>
      </c>
      <c r="AC80" s="40">
        <f t="shared" ref="AC80:AC102" si="23">P80+V80+AB80</f>
        <v>17304809.785900004</v>
      </c>
    </row>
    <row r="81" spans="1:29">
      <c r="A81" s="41">
        <v>3</v>
      </c>
      <c r="B81" s="42" t="s">
        <v>70</v>
      </c>
      <c r="C81" s="21">
        <f t="shared" si="14"/>
        <v>7481</v>
      </c>
      <c r="D81" s="22">
        <f t="shared" si="14"/>
        <v>2095072.7524999999</v>
      </c>
      <c r="E81" s="23">
        <f t="shared" si="14"/>
        <v>0</v>
      </c>
      <c r="F81" s="24">
        <f t="shared" si="14"/>
        <v>0</v>
      </c>
      <c r="G81" s="37">
        <f t="shared" si="15"/>
        <v>7481</v>
      </c>
      <c r="H81" s="38">
        <f t="shared" si="15"/>
        <v>2095072.7524999999</v>
      </c>
      <c r="I81" s="23">
        <f t="shared" si="16"/>
        <v>11706</v>
      </c>
      <c r="J81" s="24">
        <f t="shared" si="16"/>
        <v>4097894.8373999996</v>
      </c>
      <c r="K81" s="23">
        <f t="shared" si="16"/>
        <v>0</v>
      </c>
      <c r="L81" s="24">
        <f t="shared" si="16"/>
        <v>0</v>
      </c>
      <c r="M81" s="37">
        <f t="shared" si="17"/>
        <v>11706</v>
      </c>
      <c r="N81" s="38">
        <f t="shared" si="17"/>
        <v>4097894.8373999996</v>
      </c>
      <c r="O81" s="37">
        <f t="shared" si="18"/>
        <v>19187</v>
      </c>
      <c r="P81" s="38">
        <f t="shared" si="18"/>
        <v>6192967.5899</v>
      </c>
      <c r="Q81" s="23">
        <f t="shared" si="19"/>
        <v>11054</v>
      </c>
      <c r="R81" s="24">
        <f t="shared" si="19"/>
        <v>3963301.16</v>
      </c>
      <c r="S81" s="23">
        <f t="shared" si="19"/>
        <v>0</v>
      </c>
      <c r="T81" s="24">
        <f t="shared" si="19"/>
        <v>0</v>
      </c>
      <c r="U81" s="39">
        <f t="shared" si="20"/>
        <v>11054</v>
      </c>
      <c r="V81" s="40">
        <f t="shared" si="20"/>
        <v>3963301.16</v>
      </c>
      <c r="W81" s="23">
        <f t="shared" si="21"/>
        <v>21772</v>
      </c>
      <c r="X81" s="24">
        <f t="shared" si="21"/>
        <v>16176724.454800002</v>
      </c>
      <c r="Y81" s="23">
        <f t="shared" si="21"/>
        <v>599</v>
      </c>
      <c r="Z81" s="24">
        <f t="shared" si="21"/>
        <v>0</v>
      </c>
      <c r="AA81" s="37">
        <f t="shared" si="22"/>
        <v>22371</v>
      </c>
      <c r="AB81" s="38">
        <f t="shared" si="22"/>
        <v>16176724.454800002</v>
      </c>
      <c r="AC81" s="40">
        <f t="shared" si="23"/>
        <v>26332993.204700001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128</v>
      </c>
      <c r="D86" s="22">
        <f t="shared" si="14"/>
        <v>68630.016000000018</v>
      </c>
      <c r="E86" s="23">
        <f t="shared" si="14"/>
        <v>19</v>
      </c>
      <c r="F86" s="24">
        <f t="shared" si="14"/>
        <v>13971.703200000002</v>
      </c>
      <c r="G86" s="37">
        <f t="shared" si="15"/>
        <v>147</v>
      </c>
      <c r="H86" s="38">
        <f t="shared" si="15"/>
        <v>82601.719200000021</v>
      </c>
      <c r="I86" s="23">
        <f t="shared" si="16"/>
        <v>660</v>
      </c>
      <c r="J86" s="24">
        <f t="shared" si="16"/>
        <v>442341.9</v>
      </c>
      <c r="K86" s="23">
        <f t="shared" si="16"/>
        <v>0</v>
      </c>
      <c r="L86" s="24">
        <f t="shared" si="16"/>
        <v>0</v>
      </c>
      <c r="M86" s="37">
        <f t="shared" si="17"/>
        <v>660</v>
      </c>
      <c r="N86" s="38">
        <f t="shared" si="17"/>
        <v>442341.9</v>
      </c>
      <c r="O86" s="37">
        <f t="shared" si="18"/>
        <v>807</v>
      </c>
      <c r="P86" s="38">
        <f t="shared" si="18"/>
        <v>524943.61920000007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1400</v>
      </c>
      <c r="X86" s="24">
        <f t="shared" si="21"/>
        <v>1810723.46</v>
      </c>
      <c r="Y86" s="23">
        <f t="shared" si="21"/>
        <v>30</v>
      </c>
      <c r="Z86" s="24">
        <f t="shared" si="21"/>
        <v>53111.058000000005</v>
      </c>
      <c r="AA86" s="37">
        <f t="shared" si="22"/>
        <v>1430</v>
      </c>
      <c r="AB86" s="38">
        <f t="shared" si="22"/>
        <v>1863834.5179999999</v>
      </c>
      <c r="AC86" s="40">
        <f t="shared" si="23"/>
        <v>2388778.1371999998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2006</v>
      </c>
      <c r="D88" s="22">
        <f t="shared" si="14"/>
        <v>655759.99580000003</v>
      </c>
      <c r="E88" s="23">
        <f t="shared" si="14"/>
        <v>243</v>
      </c>
      <c r="F88" s="24">
        <f t="shared" si="14"/>
        <v>85316.376600000003</v>
      </c>
      <c r="G88" s="37">
        <f t="shared" si="15"/>
        <v>2249</v>
      </c>
      <c r="H88" s="38">
        <f t="shared" si="15"/>
        <v>741076.37239999999</v>
      </c>
      <c r="I88" s="23">
        <f t="shared" si="16"/>
        <v>1582</v>
      </c>
      <c r="J88" s="24">
        <f t="shared" si="16"/>
        <v>646446.96480000007</v>
      </c>
      <c r="K88" s="23">
        <f t="shared" si="16"/>
        <v>60</v>
      </c>
      <c r="L88" s="24">
        <f t="shared" si="16"/>
        <v>26332.488000000001</v>
      </c>
      <c r="M88" s="37">
        <f t="shared" si="17"/>
        <v>1642</v>
      </c>
      <c r="N88" s="38">
        <f t="shared" si="17"/>
        <v>672779.45280000009</v>
      </c>
      <c r="O88" s="37">
        <f t="shared" si="18"/>
        <v>3891</v>
      </c>
      <c r="P88" s="38">
        <f t="shared" si="18"/>
        <v>1413855.8252000001</v>
      </c>
      <c r="Q88" s="23">
        <f t="shared" si="19"/>
        <v>0</v>
      </c>
      <c r="R88" s="24">
        <f t="shared" si="19"/>
        <v>0</v>
      </c>
      <c r="S88" s="23">
        <f t="shared" si="19"/>
        <v>0</v>
      </c>
      <c r="T88" s="24">
        <f t="shared" si="19"/>
        <v>0</v>
      </c>
      <c r="U88" s="39">
        <f t="shared" si="20"/>
        <v>0</v>
      </c>
      <c r="V88" s="40">
        <f t="shared" si="20"/>
        <v>0</v>
      </c>
      <c r="W88" s="23">
        <f t="shared" si="21"/>
        <v>3188</v>
      </c>
      <c r="X88" s="24">
        <f t="shared" si="21"/>
        <v>2953560.5372000001</v>
      </c>
      <c r="Y88" s="23">
        <f t="shared" si="21"/>
        <v>250</v>
      </c>
      <c r="Z88" s="24">
        <f t="shared" si="21"/>
        <v>247667.875</v>
      </c>
      <c r="AA88" s="37">
        <f t="shared" si="22"/>
        <v>3438</v>
      </c>
      <c r="AB88" s="38">
        <f t="shared" si="22"/>
        <v>3201228.4122000001</v>
      </c>
      <c r="AC88" s="40">
        <f t="shared" si="23"/>
        <v>4615084.2374</v>
      </c>
    </row>
    <row r="89" spans="1:29">
      <c r="A89" s="41">
        <v>11</v>
      </c>
      <c r="B89" s="42" t="s">
        <v>78</v>
      </c>
      <c r="C89" s="21">
        <f t="shared" si="14"/>
        <v>28</v>
      </c>
      <c r="D89" s="22">
        <f t="shared" si="14"/>
        <v>11739.1456</v>
      </c>
      <c r="E89" s="23">
        <f t="shared" si="14"/>
        <v>35</v>
      </c>
      <c r="F89" s="24">
        <f t="shared" si="14"/>
        <v>14907.711000000001</v>
      </c>
      <c r="G89" s="37">
        <f t="shared" si="15"/>
        <v>63</v>
      </c>
      <c r="H89" s="38">
        <f t="shared" si="15"/>
        <v>26646.856599999999</v>
      </c>
      <c r="I89" s="23">
        <f t="shared" si="16"/>
        <v>17</v>
      </c>
      <c r="J89" s="24">
        <f t="shared" si="16"/>
        <v>8909.1729999999989</v>
      </c>
      <c r="K89" s="23">
        <f t="shared" si="16"/>
        <v>22</v>
      </c>
      <c r="L89" s="24">
        <f t="shared" si="16"/>
        <v>11713.301600000001</v>
      </c>
      <c r="M89" s="37">
        <f t="shared" si="17"/>
        <v>39</v>
      </c>
      <c r="N89" s="38">
        <f t="shared" si="17"/>
        <v>20622.474600000001</v>
      </c>
      <c r="O89" s="37">
        <f t="shared" si="18"/>
        <v>102</v>
      </c>
      <c r="P89" s="38">
        <f t="shared" si="18"/>
        <v>47269.331200000001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392</v>
      </c>
      <c r="X89" s="24">
        <f t="shared" si="21"/>
        <v>377556.01520000002</v>
      </c>
      <c r="Y89" s="23">
        <f t="shared" si="21"/>
        <v>0</v>
      </c>
      <c r="Z89" s="24">
        <f t="shared" si="21"/>
        <v>0</v>
      </c>
      <c r="AA89" s="37">
        <f t="shared" si="22"/>
        <v>392</v>
      </c>
      <c r="AB89" s="38">
        <f t="shared" si="22"/>
        <v>377556.01520000002</v>
      </c>
      <c r="AC89" s="40">
        <f t="shared" si="23"/>
        <v>424825.34640000004</v>
      </c>
    </row>
    <row r="90" spans="1:29">
      <c r="A90" s="41">
        <v>12</v>
      </c>
      <c r="B90" s="42" t="s">
        <v>79</v>
      </c>
      <c r="C90" s="21">
        <f t="shared" si="14"/>
        <v>2994</v>
      </c>
      <c r="D90" s="22">
        <f t="shared" si="14"/>
        <v>892668.28559999994</v>
      </c>
      <c r="E90" s="23">
        <f t="shared" si="14"/>
        <v>890</v>
      </c>
      <c r="F90" s="24">
        <f t="shared" si="14"/>
        <v>266432.80300000001</v>
      </c>
      <c r="G90" s="37">
        <f t="shared" si="15"/>
        <v>3884</v>
      </c>
      <c r="H90" s="38">
        <f t="shared" si="15"/>
        <v>1159101.0885999999</v>
      </c>
      <c r="I90" s="23">
        <f t="shared" si="16"/>
        <v>894</v>
      </c>
      <c r="J90" s="24">
        <f t="shared" si="16"/>
        <v>333185.30699999997</v>
      </c>
      <c r="K90" s="23">
        <f t="shared" si="16"/>
        <v>111</v>
      </c>
      <c r="L90" s="24">
        <f t="shared" si="16"/>
        <v>41536.322099999998</v>
      </c>
      <c r="M90" s="37">
        <f t="shared" si="17"/>
        <v>1005</v>
      </c>
      <c r="N90" s="38">
        <f t="shared" si="17"/>
        <v>374721.62909999996</v>
      </c>
      <c r="O90" s="37">
        <f t="shared" si="18"/>
        <v>4889</v>
      </c>
      <c r="P90" s="38">
        <f t="shared" si="18"/>
        <v>1533822.7176999999</v>
      </c>
      <c r="Q90" s="23">
        <f t="shared" si="19"/>
        <v>0</v>
      </c>
      <c r="R90" s="24">
        <f t="shared" si="19"/>
        <v>0</v>
      </c>
      <c r="S90" s="23">
        <f t="shared" si="19"/>
        <v>0</v>
      </c>
      <c r="T90" s="24">
        <f t="shared" si="19"/>
        <v>0</v>
      </c>
      <c r="U90" s="39">
        <f t="shared" si="20"/>
        <v>0</v>
      </c>
      <c r="V90" s="40">
        <f t="shared" si="20"/>
        <v>0</v>
      </c>
      <c r="W90" s="23">
        <f t="shared" si="21"/>
        <v>3231</v>
      </c>
      <c r="X90" s="24">
        <f t="shared" si="21"/>
        <v>2815574.4981</v>
      </c>
      <c r="Y90" s="23">
        <f t="shared" si="21"/>
        <v>350</v>
      </c>
      <c r="Z90" s="24">
        <f t="shared" si="21"/>
        <v>304998.78500000003</v>
      </c>
      <c r="AA90" s="37">
        <f t="shared" si="22"/>
        <v>3581</v>
      </c>
      <c r="AB90" s="38">
        <f t="shared" si="22"/>
        <v>3120573.2831000001</v>
      </c>
      <c r="AC90" s="40">
        <f t="shared" si="23"/>
        <v>4654396.0008000005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0</v>
      </c>
      <c r="J91" s="24">
        <f t="shared" si="16"/>
        <v>0</v>
      </c>
      <c r="K91" s="23">
        <f t="shared" si="16"/>
        <v>0</v>
      </c>
      <c r="L91" s="24">
        <f t="shared" si="16"/>
        <v>0</v>
      </c>
      <c r="M91" s="37">
        <f t="shared" si="17"/>
        <v>0</v>
      </c>
      <c r="N91" s="38">
        <f t="shared" si="17"/>
        <v>0</v>
      </c>
      <c r="O91" s="37">
        <f t="shared" si="18"/>
        <v>0</v>
      </c>
      <c r="P91" s="38">
        <f t="shared" si="18"/>
        <v>0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0</v>
      </c>
      <c r="Z91" s="24">
        <f t="shared" si="21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290</v>
      </c>
      <c r="D95" s="22">
        <f t="shared" si="14"/>
        <v>86464.195999999996</v>
      </c>
      <c r="E95" s="23">
        <f t="shared" si="14"/>
        <v>0</v>
      </c>
      <c r="F95" s="24">
        <f t="shared" si="14"/>
        <v>0</v>
      </c>
      <c r="G95" s="37">
        <f t="shared" si="15"/>
        <v>290</v>
      </c>
      <c r="H95" s="38">
        <f t="shared" si="15"/>
        <v>86464.195999999996</v>
      </c>
      <c r="I95" s="23">
        <f t="shared" si="16"/>
        <v>1100</v>
      </c>
      <c r="J95" s="24">
        <f t="shared" si="16"/>
        <v>409959.55</v>
      </c>
      <c r="K95" s="23">
        <f t="shared" si="16"/>
        <v>0</v>
      </c>
      <c r="L95" s="24">
        <f t="shared" si="16"/>
        <v>0</v>
      </c>
      <c r="M95" s="37">
        <f t="shared" si="17"/>
        <v>1100</v>
      </c>
      <c r="N95" s="38">
        <f t="shared" si="17"/>
        <v>409959.55</v>
      </c>
      <c r="O95" s="37">
        <f t="shared" si="18"/>
        <v>1390</v>
      </c>
      <c r="P95" s="38">
        <f t="shared" si="18"/>
        <v>496423.74599999998</v>
      </c>
      <c r="Q95" s="23">
        <f t="shared" si="19"/>
        <v>0</v>
      </c>
      <c r="R95" s="24">
        <f t="shared" si="19"/>
        <v>0</v>
      </c>
      <c r="S95" s="23">
        <f t="shared" si="19"/>
        <v>0</v>
      </c>
      <c r="T95" s="24">
        <f t="shared" si="19"/>
        <v>0</v>
      </c>
      <c r="U95" s="39">
        <f t="shared" si="20"/>
        <v>0</v>
      </c>
      <c r="V95" s="40">
        <f t="shared" si="20"/>
        <v>0</v>
      </c>
      <c r="W95" s="23">
        <f t="shared" si="21"/>
        <v>1000</v>
      </c>
      <c r="X95" s="24">
        <f t="shared" si="21"/>
        <v>871425.10000000009</v>
      </c>
      <c r="Y95" s="23">
        <f t="shared" si="21"/>
        <v>100</v>
      </c>
      <c r="Z95" s="24">
        <f t="shared" si="21"/>
        <v>87142.510000000009</v>
      </c>
      <c r="AA95" s="37">
        <f t="shared" si="22"/>
        <v>1100</v>
      </c>
      <c r="AB95" s="38">
        <f t="shared" si="22"/>
        <v>958567.6100000001</v>
      </c>
      <c r="AC95" s="40">
        <f t="shared" si="23"/>
        <v>1454991.3560000001</v>
      </c>
    </row>
    <row r="96" spans="1:29">
      <c r="A96" s="41">
        <v>18</v>
      </c>
      <c r="B96" s="42" t="s">
        <v>85</v>
      </c>
      <c r="C96" s="21">
        <f t="shared" ref="C96:F102" si="24">C26+C61</f>
        <v>0</v>
      </c>
      <c r="D96" s="22">
        <f t="shared" si="24"/>
        <v>0</v>
      </c>
      <c r="E96" s="23">
        <f t="shared" si="24"/>
        <v>0</v>
      </c>
      <c r="F96" s="24">
        <f t="shared" si="24"/>
        <v>0</v>
      </c>
      <c r="G96" s="37">
        <f t="shared" si="15"/>
        <v>0</v>
      </c>
      <c r="H96" s="38">
        <f t="shared" si="15"/>
        <v>0</v>
      </c>
      <c r="I96" s="23">
        <f t="shared" ref="I96:L102" si="25">I26+I61</f>
        <v>0</v>
      </c>
      <c r="J96" s="24">
        <f t="shared" si="25"/>
        <v>0</v>
      </c>
      <c r="K96" s="23">
        <f t="shared" si="25"/>
        <v>0</v>
      </c>
      <c r="L96" s="24">
        <f t="shared" si="25"/>
        <v>0</v>
      </c>
      <c r="M96" s="37">
        <f t="shared" si="17"/>
        <v>0</v>
      </c>
      <c r="N96" s="38">
        <f t="shared" si="17"/>
        <v>0</v>
      </c>
      <c r="O96" s="37">
        <f t="shared" si="18"/>
        <v>0</v>
      </c>
      <c r="P96" s="38">
        <f t="shared" si="18"/>
        <v>0</v>
      </c>
      <c r="Q96" s="23">
        <f t="shared" ref="Q96:T102" si="26">Q26+Q61</f>
        <v>0</v>
      </c>
      <c r="R96" s="24">
        <f t="shared" si="26"/>
        <v>0</v>
      </c>
      <c r="S96" s="23">
        <f t="shared" si="26"/>
        <v>0</v>
      </c>
      <c r="T96" s="24">
        <f t="shared" si="26"/>
        <v>0</v>
      </c>
      <c r="U96" s="39">
        <f t="shared" si="20"/>
        <v>0</v>
      </c>
      <c r="V96" s="40">
        <f t="shared" si="20"/>
        <v>0</v>
      </c>
      <c r="W96" s="23">
        <f t="shared" ref="W96:Z102" si="27">W26+W61</f>
        <v>0</v>
      </c>
      <c r="X96" s="24">
        <f t="shared" si="27"/>
        <v>0</v>
      </c>
      <c r="Y96" s="23">
        <f t="shared" si="27"/>
        <v>0</v>
      </c>
      <c r="Z96" s="24">
        <f t="shared" si="27"/>
        <v>0</v>
      </c>
      <c r="AA96" s="37">
        <f t="shared" si="22"/>
        <v>0</v>
      </c>
      <c r="AB96" s="38">
        <f t="shared" si="22"/>
        <v>0</v>
      </c>
      <c r="AC96" s="40">
        <f t="shared" si="23"/>
        <v>0</v>
      </c>
    </row>
    <row r="97" spans="1:29">
      <c r="A97" s="41">
        <v>19</v>
      </c>
      <c r="B97" s="42" t="s">
        <v>86</v>
      </c>
      <c r="C97" s="21">
        <f t="shared" si="24"/>
        <v>7984</v>
      </c>
      <c r="D97" s="22">
        <f t="shared" si="24"/>
        <v>3136635.7568000006</v>
      </c>
      <c r="E97" s="23">
        <f t="shared" si="24"/>
        <v>19</v>
      </c>
      <c r="F97" s="24">
        <f t="shared" si="24"/>
        <v>5956.7507999999998</v>
      </c>
      <c r="G97" s="37">
        <f t="shared" si="15"/>
        <v>8003</v>
      </c>
      <c r="H97" s="38">
        <f t="shared" si="15"/>
        <v>3142592.5076000006</v>
      </c>
      <c r="I97" s="23">
        <f t="shared" si="25"/>
        <v>1641</v>
      </c>
      <c r="J97" s="24">
        <f t="shared" si="25"/>
        <v>805864.7415</v>
      </c>
      <c r="K97" s="23">
        <f t="shared" si="25"/>
        <v>0</v>
      </c>
      <c r="L97" s="24">
        <f t="shared" si="25"/>
        <v>0</v>
      </c>
      <c r="M97" s="37">
        <f t="shared" si="17"/>
        <v>1641</v>
      </c>
      <c r="N97" s="38">
        <f t="shared" si="17"/>
        <v>805864.7415</v>
      </c>
      <c r="O97" s="37">
        <f t="shared" si="18"/>
        <v>9644</v>
      </c>
      <c r="P97" s="38">
        <f t="shared" si="18"/>
        <v>3948457.2491000006</v>
      </c>
      <c r="Q97" s="23">
        <f t="shared" si="26"/>
        <v>0</v>
      </c>
      <c r="R97" s="24">
        <f t="shared" si="26"/>
        <v>0</v>
      </c>
      <c r="S97" s="23">
        <f t="shared" si="26"/>
        <v>0</v>
      </c>
      <c r="T97" s="24">
        <f t="shared" si="26"/>
        <v>0</v>
      </c>
      <c r="U97" s="39">
        <f t="shared" si="20"/>
        <v>0</v>
      </c>
      <c r="V97" s="40">
        <f t="shared" si="20"/>
        <v>0</v>
      </c>
      <c r="W97" s="23">
        <f t="shared" si="27"/>
        <v>3680</v>
      </c>
      <c r="X97" s="24">
        <f t="shared" si="27"/>
        <v>5265988</v>
      </c>
      <c r="Y97" s="23">
        <f t="shared" si="27"/>
        <v>250</v>
      </c>
      <c r="Z97" s="24">
        <f t="shared" si="27"/>
        <v>284359.07500000007</v>
      </c>
      <c r="AA97" s="37">
        <f t="shared" si="22"/>
        <v>3930</v>
      </c>
      <c r="AB97" s="38">
        <f t="shared" si="22"/>
        <v>5550347.0750000002</v>
      </c>
      <c r="AC97" s="40">
        <f t="shared" si="23"/>
        <v>9498804.3241000008</v>
      </c>
    </row>
    <row r="98" spans="1:29">
      <c r="A98" s="41">
        <v>20</v>
      </c>
      <c r="B98" s="42" t="s">
        <v>87</v>
      </c>
      <c r="C98" s="23">
        <f t="shared" si="24"/>
        <v>1543</v>
      </c>
      <c r="D98" s="22">
        <f t="shared" si="24"/>
        <v>355034.27050000004</v>
      </c>
      <c r="E98" s="23">
        <f t="shared" si="24"/>
        <v>355</v>
      </c>
      <c r="F98" s="24">
        <f t="shared" si="24"/>
        <v>84458.191999999995</v>
      </c>
      <c r="G98" s="37">
        <f t="shared" si="15"/>
        <v>1898</v>
      </c>
      <c r="H98" s="38">
        <f t="shared" si="15"/>
        <v>439492.46250000002</v>
      </c>
      <c r="I98" s="23">
        <f t="shared" si="25"/>
        <v>3051</v>
      </c>
      <c r="J98" s="24">
        <f t="shared" si="25"/>
        <v>877512.14460000012</v>
      </c>
      <c r="K98" s="23">
        <f t="shared" si="25"/>
        <v>230</v>
      </c>
      <c r="L98" s="24">
        <f t="shared" si="25"/>
        <v>68399.240000000005</v>
      </c>
      <c r="M98" s="37">
        <f t="shared" si="17"/>
        <v>3281</v>
      </c>
      <c r="N98" s="38">
        <f t="shared" si="17"/>
        <v>945911.38460000011</v>
      </c>
      <c r="O98" s="37">
        <f t="shared" si="18"/>
        <v>5179</v>
      </c>
      <c r="P98" s="38">
        <f t="shared" si="18"/>
        <v>1385403.8471000001</v>
      </c>
      <c r="Q98" s="23">
        <f t="shared" si="26"/>
        <v>0</v>
      </c>
      <c r="R98" s="24">
        <f t="shared" si="26"/>
        <v>0</v>
      </c>
      <c r="S98" s="23">
        <f t="shared" si="26"/>
        <v>0</v>
      </c>
      <c r="T98" s="24">
        <f t="shared" si="26"/>
        <v>0</v>
      </c>
      <c r="U98" s="39">
        <f t="shared" si="20"/>
        <v>0</v>
      </c>
      <c r="V98" s="40">
        <f t="shared" si="20"/>
        <v>0</v>
      </c>
      <c r="W98" s="23">
        <f t="shared" si="27"/>
        <v>3070</v>
      </c>
      <c r="X98" s="24">
        <f t="shared" si="27"/>
        <v>2787917.0410000002</v>
      </c>
      <c r="Y98" s="23">
        <f t="shared" si="27"/>
        <v>550</v>
      </c>
      <c r="Z98" s="24">
        <f t="shared" si="27"/>
        <v>514599.08499999996</v>
      </c>
      <c r="AA98" s="37">
        <f t="shared" si="22"/>
        <v>3620</v>
      </c>
      <c r="AB98" s="38">
        <f t="shared" si="22"/>
        <v>3302516.1260000002</v>
      </c>
      <c r="AC98" s="40">
        <f t="shared" si="23"/>
        <v>4687919.9731000001</v>
      </c>
    </row>
    <row r="99" spans="1:29">
      <c r="A99" s="41">
        <v>21</v>
      </c>
      <c r="B99" s="42" t="s">
        <v>88</v>
      </c>
      <c r="C99" s="23">
        <f t="shared" si="24"/>
        <v>2908</v>
      </c>
      <c r="D99" s="22">
        <f t="shared" si="24"/>
        <v>533807.60160000005</v>
      </c>
      <c r="E99" s="23">
        <f t="shared" si="24"/>
        <v>100</v>
      </c>
      <c r="F99" s="24">
        <f t="shared" si="24"/>
        <v>25651.08</v>
      </c>
      <c r="G99" s="37">
        <f t="shared" si="15"/>
        <v>3008</v>
      </c>
      <c r="H99" s="38">
        <f t="shared" si="15"/>
        <v>559458.68160000001</v>
      </c>
      <c r="I99" s="23">
        <f t="shared" si="25"/>
        <v>1404</v>
      </c>
      <c r="J99" s="24">
        <f t="shared" si="25"/>
        <v>322156.92599999998</v>
      </c>
      <c r="K99" s="23">
        <f t="shared" si="25"/>
        <v>72</v>
      </c>
      <c r="L99" s="24">
        <f t="shared" si="25"/>
        <v>23085.972000000005</v>
      </c>
      <c r="M99" s="37">
        <f t="shared" si="17"/>
        <v>1476</v>
      </c>
      <c r="N99" s="38">
        <f t="shared" si="17"/>
        <v>345242.89799999999</v>
      </c>
      <c r="O99" s="37">
        <f t="shared" si="18"/>
        <v>4484</v>
      </c>
      <c r="P99" s="38">
        <f t="shared" si="18"/>
        <v>904701.57960000006</v>
      </c>
      <c r="Q99" s="23">
        <f t="shared" si="26"/>
        <v>0</v>
      </c>
      <c r="R99" s="24">
        <f t="shared" si="26"/>
        <v>0</v>
      </c>
      <c r="S99" s="23">
        <f t="shared" si="26"/>
        <v>0</v>
      </c>
      <c r="T99" s="24">
        <f t="shared" si="26"/>
        <v>0</v>
      </c>
      <c r="U99" s="39">
        <f t="shared" si="20"/>
        <v>0</v>
      </c>
      <c r="V99" s="40">
        <f t="shared" si="20"/>
        <v>0</v>
      </c>
      <c r="W99" s="23">
        <f t="shared" si="27"/>
        <v>2580</v>
      </c>
      <c r="X99" s="24">
        <f t="shared" si="27"/>
        <v>1727628.6300000001</v>
      </c>
      <c r="Y99" s="23">
        <f t="shared" si="27"/>
        <v>300</v>
      </c>
      <c r="Z99" s="24">
        <f t="shared" si="27"/>
        <v>280690.41000000003</v>
      </c>
      <c r="AA99" s="37">
        <f t="shared" si="22"/>
        <v>2880</v>
      </c>
      <c r="AB99" s="38">
        <f t="shared" si="22"/>
        <v>2008319.04</v>
      </c>
      <c r="AC99" s="40">
        <f t="shared" si="23"/>
        <v>2913020.6195999999</v>
      </c>
    </row>
    <row r="100" spans="1:29">
      <c r="A100" s="41">
        <v>22</v>
      </c>
      <c r="B100" s="42" t="s">
        <v>89</v>
      </c>
      <c r="C100" s="23">
        <f t="shared" si="24"/>
        <v>18</v>
      </c>
      <c r="D100" s="22">
        <f t="shared" si="24"/>
        <v>4001.3064000000004</v>
      </c>
      <c r="E100" s="23">
        <f t="shared" si="24"/>
        <v>92</v>
      </c>
      <c r="F100" s="24">
        <f t="shared" si="24"/>
        <v>26854.864399999999</v>
      </c>
      <c r="G100" s="37">
        <f t="shared" si="15"/>
        <v>110</v>
      </c>
      <c r="H100" s="38">
        <f t="shared" si="15"/>
        <v>30856.1708</v>
      </c>
      <c r="I100" s="23">
        <f t="shared" si="25"/>
        <v>2006</v>
      </c>
      <c r="J100" s="24">
        <f t="shared" si="25"/>
        <v>557404.21100000013</v>
      </c>
      <c r="K100" s="23">
        <f t="shared" si="25"/>
        <v>180</v>
      </c>
      <c r="L100" s="24">
        <f t="shared" si="25"/>
        <v>65677.248000000007</v>
      </c>
      <c r="M100" s="37">
        <f t="shared" si="17"/>
        <v>2186</v>
      </c>
      <c r="N100" s="38">
        <f t="shared" si="17"/>
        <v>623081.45900000015</v>
      </c>
      <c r="O100" s="37">
        <f t="shared" si="18"/>
        <v>2296</v>
      </c>
      <c r="P100" s="38">
        <f t="shared" si="18"/>
        <v>653937.62980000011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1601</v>
      </c>
      <c r="X100" s="24">
        <f t="shared" si="27"/>
        <v>1439208.5435000001</v>
      </c>
      <c r="Y100" s="23">
        <f t="shared" si="27"/>
        <v>363</v>
      </c>
      <c r="Z100" s="24">
        <f t="shared" si="27"/>
        <v>426208.28249999997</v>
      </c>
      <c r="AA100" s="37">
        <f t="shared" si="22"/>
        <v>1964</v>
      </c>
      <c r="AB100" s="38">
        <f t="shared" si="22"/>
        <v>1865416.8260000001</v>
      </c>
      <c r="AC100" s="40">
        <f t="shared" si="23"/>
        <v>2519354.4558000001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3537</v>
      </c>
      <c r="D102" s="22">
        <f t="shared" si="24"/>
        <v>742836.8493</v>
      </c>
      <c r="E102" s="23">
        <f t="shared" si="24"/>
        <v>0</v>
      </c>
      <c r="F102" s="24">
        <f t="shared" si="24"/>
        <v>0</v>
      </c>
      <c r="G102" s="37">
        <f t="shared" si="15"/>
        <v>3537</v>
      </c>
      <c r="H102" s="38">
        <f t="shared" si="15"/>
        <v>742836.8493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3537</v>
      </c>
      <c r="P102" s="38">
        <f t="shared" si="18"/>
        <v>742836.8493</v>
      </c>
      <c r="Q102" s="23">
        <f t="shared" si="26"/>
        <v>4407</v>
      </c>
      <c r="R102" s="24">
        <f t="shared" si="26"/>
        <v>1184944.0239000001</v>
      </c>
      <c r="S102" s="23">
        <f t="shared" si="26"/>
        <v>1205</v>
      </c>
      <c r="T102" s="24">
        <f t="shared" si="26"/>
        <v>323997.62850000011</v>
      </c>
      <c r="U102" s="39">
        <f t="shared" si="20"/>
        <v>5612</v>
      </c>
      <c r="V102" s="40">
        <f t="shared" si="20"/>
        <v>1508941.6524000003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2251778.5017000004</v>
      </c>
    </row>
    <row r="103" spans="1:29" s="10" customFormat="1">
      <c r="A103" s="43"/>
      <c r="B103" s="44" t="s">
        <v>107</v>
      </c>
      <c r="C103" s="37">
        <f t="shared" ref="C103:AC103" si="28">SUM(C79:C102)</f>
        <v>28917</v>
      </c>
      <c r="D103" s="38">
        <f t="shared" si="28"/>
        <v>8582650.1761000007</v>
      </c>
      <c r="E103" s="37">
        <f t="shared" si="28"/>
        <v>10097</v>
      </c>
      <c r="F103" s="38">
        <f t="shared" si="28"/>
        <v>4047479.3450000002</v>
      </c>
      <c r="G103" s="37">
        <f t="shared" si="28"/>
        <v>39014</v>
      </c>
      <c r="H103" s="38">
        <f t="shared" si="28"/>
        <v>12630129.521100003</v>
      </c>
      <c r="I103" s="37">
        <f t="shared" si="28"/>
        <v>24061</v>
      </c>
      <c r="J103" s="38">
        <f t="shared" si="28"/>
        <v>8501675.7553000003</v>
      </c>
      <c r="K103" s="37">
        <f t="shared" si="28"/>
        <v>5104</v>
      </c>
      <c r="L103" s="38">
        <f t="shared" si="28"/>
        <v>2574894.7224000003</v>
      </c>
      <c r="M103" s="37">
        <f t="shared" si="28"/>
        <v>29165</v>
      </c>
      <c r="N103" s="38">
        <f t="shared" si="28"/>
        <v>11076570.477700001</v>
      </c>
      <c r="O103" s="37">
        <f t="shared" si="28"/>
        <v>68179</v>
      </c>
      <c r="P103" s="38">
        <f t="shared" si="28"/>
        <v>23706699.998800002</v>
      </c>
      <c r="Q103" s="39">
        <f t="shared" si="28"/>
        <v>15461</v>
      </c>
      <c r="R103" s="40">
        <f t="shared" si="28"/>
        <v>5148245.1839000005</v>
      </c>
      <c r="S103" s="39">
        <f t="shared" si="28"/>
        <v>2273</v>
      </c>
      <c r="T103" s="40">
        <f t="shared" si="28"/>
        <v>901459.56810000003</v>
      </c>
      <c r="U103" s="39">
        <f t="shared" si="28"/>
        <v>17734</v>
      </c>
      <c r="V103" s="40">
        <f t="shared" si="28"/>
        <v>6049704.7520000003</v>
      </c>
      <c r="W103" s="37">
        <f t="shared" si="28"/>
        <v>41914</v>
      </c>
      <c r="X103" s="38">
        <f t="shared" si="28"/>
        <v>36226306.279800005</v>
      </c>
      <c r="Y103" s="37">
        <f t="shared" si="28"/>
        <v>12268</v>
      </c>
      <c r="Z103" s="38">
        <f t="shared" si="28"/>
        <v>13064044.9121</v>
      </c>
      <c r="AA103" s="37">
        <f t="shared" si="28"/>
        <v>54182</v>
      </c>
      <c r="AB103" s="38">
        <f t="shared" si="28"/>
        <v>49290351.191900007</v>
      </c>
      <c r="AC103" s="40">
        <f t="shared" si="28"/>
        <v>79046755.942699999</v>
      </c>
    </row>
  </sheetData>
  <mergeCells count="94">
    <mergeCell ref="B1:E1"/>
    <mergeCell ref="A2:E2"/>
    <mergeCell ref="A5:A8"/>
    <mergeCell ref="B5:B8"/>
    <mergeCell ref="C5:P5"/>
    <mergeCell ref="G2:I2"/>
    <mergeCell ref="C6:H6"/>
    <mergeCell ref="I6:N6"/>
    <mergeCell ref="O6:P7"/>
    <mergeCell ref="C7:C8"/>
    <mergeCell ref="AC40:AC42"/>
    <mergeCell ref="X42:X43"/>
    <mergeCell ref="W40:AB41"/>
    <mergeCell ref="L42:L43"/>
    <mergeCell ref="Z42:Z43"/>
    <mergeCell ref="W42:W43"/>
    <mergeCell ref="AA42:AB42"/>
    <mergeCell ref="AC5:AC7"/>
    <mergeCell ref="A37:E37"/>
    <mergeCell ref="G37:I37"/>
    <mergeCell ref="I7:I8"/>
    <mergeCell ref="J7:J8"/>
    <mergeCell ref="K7:K8"/>
    <mergeCell ref="W7:W8"/>
    <mergeCell ref="X7:X8"/>
    <mergeCell ref="F7:F8"/>
    <mergeCell ref="D7:D8"/>
    <mergeCell ref="AA7:AB7"/>
    <mergeCell ref="L7:L8"/>
    <mergeCell ref="M7:N7"/>
    <mergeCell ref="G7:H7"/>
    <mergeCell ref="W5:AB6"/>
    <mergeCell ref="Q7:Q8"/>
    <mergeCell ref="Q5:V6"/>
    <mergeCell ref="R7:R8"/>
    <mergeCell ref="U7:V7"/>
    <mergeCell ref="E7:E8"/>
    <mergeCell ref="S7:S8"/>
    <mergeCell ref="T7:T8"/>
    <mergeCell ref="Y7:Y8"/>
    <mergeCell ref="Z7:Z8"/>
    <mergeCell ref="U77:V77"/>
    <mergeCell ref="M77:N77"/>
    <mergeCell ref="Q77:Q78"/>
    <mergeCell ref="I41:N41"/>
    <mergeCell ref="O41:P42"/>
    <mergeCell ref="M42:N42"/>
    <mergeCell ref="I42:I43"/>
    <mergeCell ref="K42:K43"/>
    <mergeCell ref="Y42:Y43"/>
    <mergeCell ref="X77:X78"/>
    <mergeCell ref="Y77:Y78"/>
    <mergeCell ref="Z77:Z78"/>
    <mergeCell ref="AA77:AB77"/>
    <mergeCell ref="Q40:V41"/>
    <mergeCell ref="S42:S43"/>
    <mergeCell ref="E42:E43"/>
    <mergeCell ref="F42:F43"/>
    <mergeCell ref="G42:H42"/>
    <mergeCell ref="R42:R43"/>
    <mergeCell ref="C41:H41"/>
    <mergeCell ref="T42:T43"/>
    <mergeCell ref="U42:V42"/>
    <mergeCell ref="Q42:Q43"/>
    <mergeCell ref="D42:D43"/>
    <mergeCell ref="J42:J43"/>
    <mergeCell ref="C42:C43"/>
    <mergeCell ref="A72:E72"/>
    <mergeCell ref="G72:I72"/>
    <mergeCell ref="A75:A78"/>
    <mergeCell ref="L77:L78"/>
    <mergeCell ref="A40:A43"/>
    <mergeCell ref="B40:B43"/>
    <mergeCell ref="C40:P40"/>
    <mergeCell ref="F77:F78"/>
    <mergeCell ref="B75:B78"/>
    <mergeCell ref="C75:P75"/>
    <mergeCell ref="K77:K78"/>
    <mergeCell ref="AC75:AC77"/>
    <mergeCell ref="C76:H76"/>
    <mergeCell ref="I76:N76"/>
    <mergeCell ref="O76:P77"/>
    <mergeCell ref="C77:C78"/>
    <mergeCell ref="D77:D78"/>
    <mergeCell ref="E77:E78"/>
    <mergeCell ref="G77:H77"/>
    <mergeCell ref="I77:I78"/>
    <mergeCell ref="J77:J78"/>
    <mergeCell ref="W75:AB76"/>
    <mergeCell ref="W77:W78"/>
    <mergeCell ref="R77:R78"/>
    <mergeCell ref="Q75:V76"/>
    <mergeCell ref="S77:S78"/>
    <mergeCell ref="T77:T78"/>
  </mergeCells>
  <phoneticPr fontId="0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T103"/>
  <sheetViews>
    <sheetView topLeftCell="G4"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1.140625" style="15" customWidth="1"/>
    <col min="5" max="5" width="11.140625" style="12" customWidth="1"/>
    <col min="6" max="6" width="11.140625" style="15" customWidth="1"/>
    <col min="7" max="7" width="11.140625" style="12" customWidth="1"/>
    <col min="8" max="8" width="12.5703125" style="15" bestFit="1" customWidth="1"/>
    <col min="9" max="9" width="11.140625" style="12" customWidth="1"/>
    <col min="10" max="10" width="11.140625" style="15" customWidth="1"/>
    <col min="11" max="11" width="11.140625" style="12" customWidth="1"/>
    <col min="12" max="12" width="11.140625" style="15" customWidth="1"/>
    <col min="13" max="13" width="11.140625" style="12" customWidth="1"/>
    <col min="14" max="14" width="11.140625" style="15" customWidth="1"/>
    <col min="15" max="15" width="11.140625" style="12" customWidth="1"/>
    <col min="16" max="16" width="12.5703125" style="15" bestFit="1" customWidth="1"/>
    <col min="17" max="17" width="11.140625" style="12" customWidth="1"/>
    <col min="18" max="18" width="11.140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1.140625" style="15" customWidth="1"/>
    <col min="23" max="23" width="11.140625" style="12" customWidth="1"/>
    <col min="24" max="24" width="17.5703125" style="15" bestFit="1" customWidth="1"/>
    <col min="25" max="25" width="11.140625" style="12" customWidth="1"/>
    <col min="26" max="26" width="16.42578125" style="15" bestFit="1" customWidth="1"/>
    <col min="27" max="27" width="11.140625" style="12" customWidth="1"/>
    <col min="28" max="29" width="12.5703125" style="15" bestFit="1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150009</v>
      </c>
      <c r="G2" s="131" t="str">
        <f>VLOOKUP(F2,Списки!$A$1:$B$68,2,0)</f>
        <v>ГБУЗ  "Ардонская ЦРБ"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0.91800000000000004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200</v>
      </c>
      <c r="D9" s="22">
        <f>C9*Тарифы!B4*$C$4</f>
        <v>63907.488000000005</v>
      </c>
      <c r="E9" s="23">
        <v>0</v>
      </c>
      <c r="F9" s="24">
        <f>E9*Тарифы!C4*$C$4</f>
        <v>0</v>
      </c>
      <c r="G9" s="37">
        <f>C9+E9</f>
        <v>200</v>
      </c>
      <c r="H9" s="38">
        <f>D9+F9</f>
        <v>63907.488000000005</v>
      </c>
      <c r="I9" s="23">
        <v>700</v>
      </c>
      <c r="J9" s="24">
        <f>I9*Тарифы!D4*$C$4</f>
        <v>279595.26</v>
      </c>
      <c r="K9" s="23">
        <v>75</v>
      </c>
      <c r="L9" s="24">
        <f>K9*Тарифы!E4*$C$4</f>
        <v>31984.267500000002</v>
      </c>
      <c r="M9" s="37">
        <f>I9+K9</f>
        <v>775</v>
      </c>
      <c r="N9" s="38">
        <f>J9+L9</f>
        <v>311579.52750000003</v>
      </c>
      <c r="O9" s="37">
        <f>G9+M9</f>
        <v>975</v>
      </c>
      <c r="P9" s="38">
        <f>H9+N9</f>
        <v>375487.01550000004</v>
      </c>
      <c r="Q9" s="23">
        <v>92</v>
      </c>
      <c r="R9" s="24">
        <f>Q9*Тарифы!F4*$C$4</f>
        <v>37636.127280000001</v>
      </c>
      <c r="S9" s="23">
        <v>0</v>
      </c>
      <c r="T9" s="24">
        <f>S9*Тарифы!G4*$C$4</f>
        <v>0</v>
      </c>
      <c r="U9" s="39">
        <f>Q9+S9</f>
        <v>92</v>
      </c>
      <c r="V9" s="40">
        <f>R9+T9</f>
        <v>37636.127280000001</v>
      </c>
      <c r="W9" s="23">
        <v>930</v>
      </c>
      <c r="X9" s="24">
        <f>W9*Тарифы!H4*$C$4</f>
        <v>895001.25419999997</v>
      </c>
      <c r="Y9" s="23">
        <v>285</v>
      </c>
      <c r="Z9" s="24">
        <f>Y9*Тарифы!I4*$C$4</f>
        <v>292735.19070000004</v>
      </c>
      <c r="AA9" s="37">
        <f>W9+Y9</f>
        <v>1215</v>
      </c>
      <c r="AB9" s="38">
        <f>X9+Z9</f>
        <v>1187736.4449</v>
      </c>
      <c r="AC9" s="40">
        <f>P9+V9+AB9</f>
        <v>1600859.5876800001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8182</v>
      </c>
      <c r="F10" s="24">
        <f>E10*Тарифы!C5*$C$4</f>
        <v>3485890.3716000002</v>
      </c>
      <c r="G10" s="37">
        <f t="shared" ref="G10:H32" si="0">C10+E10</f>
        <v>8182</v>
      </c>
      <c r="H10" s="38">
        <f t="shared" si="0"/>
        <v>3485890.3716000002</v>
      </c>
      <c r="I10" s="23">
        <v>0</v>
      </c>
      <c r="J10" s="24">
        <f>I10*Тарифы!D5*$C$4</f>
        <v>0</v>
      </c>
      <c r="K10" s="23">
        <v>2145</v>
      </c>
      <c r="L10" s="24">
        <f>K10*Тарифы!E5*$C$4</f>
        <v>1142339.7843000002</v>
      </c>
      <c r="M10" s="37">
        <f t="shared" ref="M10:N32" si="1">I10+K10</f>
        <v>2145</v>
      </c>
      <c r="N10" s="38">
        <f t="shared" si="1"/>
        <v>1142339.7843000002</v>
      </c>
      <c r="O10" s="37">
        <f t="shared" ref="O10:P32" si="2">G10+M10</f>
        <v>10327</v>
      </c>
      <c r="P10" s="38">
        <f t="shared" si="2"/>
        <v>4628230.1559000006</v>
      </c>
      <c r="Q10" s="23">
        <v>0</v>
      </c>
      <c r="R10" s="24">
        <f>Q10*Тарифы!F5*$C$4</f>
        <v>0</v>
      </c>
      <c r="S10" s="23">
        <v>2948</v>
      </c>
      <c r="T10" s="24">
        <f>S10*Тарифы!G5*$C$4</f>
        <v>1607980.8808800001</v>
      </c>
      <c r="U10" s="39">
        <f t="shared" ref="U10:V32" si="3">Q10+S10</f>
        <v>2948</v>
      </c>
      <c r="V10" s="40">
        <f t="shared" si="3"/>
        <v>1607980.8808800001</v>
      </c>
      <c r="W10" s="23">
        <v>0</v>
      </c>
      <c r="X10" s="24">
        <f>W10*Тарифы!H5*$C$4</f>
        <v>0</v>
      </c>
      <c r="Y10" s="23">
        <v>7143</v>
      </c>
      <c r="Z10" s="24">
        <f>Y10*Тарифы!I5*$C$4</f>
        <v>8262230.81274</v>
      </c>
      <c r="AA10" s="37">
        <f t="shared" ref="AA10:AB32" si="4">W10+Y10</f>
        <v>7143</v>
      </c>
      <c r="AB10" s="38">
        <f t="shared" si="4"/>
        <v>8262230.81274</v>
      </c>
      <c r="AC10" s="40">
        <f t="shared" ref="AC10:AC32" si="5">P10+V10+AB10</f>
        <v>14498441.849520002</v>
      </c>
    </row>
    <row r="11" spans="1:29">
      <c r="A11" s="41">
        <v>3</v>
      </c>
      <c r="B11" s="42" t="s">
        <v>70</v>
      </c>
      <c r="C11" s="21">
        <v>9510</v>
      </c>
      <c r="D11" s="22">
        <f>C11*Тарифы!B6*$C$4</f>
        <v>2686712.895</v>
      </c>
      <c r="E11" s="23">
        <v>1008</v>
      </c>
      <c r="F11" s="24">
        <f>E11*Тарифы!C6*$C$4</f>
        <v>0</v>
      </c>
      <c r="G11" s="37">
        <f t="shared" si="0"/>
        <v>10518</v>
      </c>
      <c r="H11" s="38">
        <f t="shared" si="0"/>
        <v>2686712.895</v>
      </c>
      <c r="I11" s="23">
        <v>7837</v>
      </c>
      <c r="J11" s="24">
        <f>I11*Тарифы!D6*$C$4</f>
        <v>2767600.6565399999</v>
      </c>
      <c r="K11" s="23">
        <v>142</v>
      </c>
      <c r="L11" s="24">
        <f>K11*Тарифы!E6*$C$4</f>
        <v>0</v>
      </c>
      <c r="M11" s="37">
        <f t="shared" si="1"/>
        <v>7979</v>
      </c>
      <c r="N11" s="38">
        <f t="shared" si="1"/>
        <v>2767600.6565399999</v>
      </c>
      <c r="O11" s="37">
        <f t="shared" si="2"/>
        <v>18497</v>
      </c>
      <c r="P11" s="38">
        <f t="shared" si="2"/>
        <v>5454313.5515400004</v>
      </c>
      <c r="Q11" s="23">
        <v>9596</v>
      </c>
      <c r="R11" s="24">
        <f>Q11*Тарифы!F6*$C$4</f>
        <v>3470796.432</v>
      </c>
      <c r="S11" s="23">
        <v>0</v>
      </c>
      <c r="T11" s="24">
        <f>S11*Тарифы!G6*$C$4</f>
        <v>0</v>
      </c>
      <c r="U11" s="39">
        <f t="shared" si="3"/>
        <v>9596</v>
      </c>
      <c r="V11" s="40">
        <f t="shared" si="3"/>
        <v>3470796.432</v>
      </c>
      <c r="W11" s="23">
        <v>18370</v>
      </c>
      <c r="X11" s="24">
        <f>W11*Тарифы!H6*$C$4</f>
        <v>13769009.753400002</v>
      </c>
      <c r="Y11" s="23">
        <v>528</v>
      </c>
      <c r="Z11" s="24">
        <f>Y11*Тарифы!I6*$C$4</f>
        <v>0</v>
      </c>
      <c r="AA11" s="37">
        <f t="shared" si="4"/>
        <v>18898</v>
      </c>
      <c r="AB11" s="38">
        <f t="shared" si="4"/>
        <v>13769009.753400002</v>
      </c>
      <c r="AC11" s="40">
        <f t="shared" si="5"/>
        <v>22694119.736940004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532</v>
      </c>
      <c r="D16" s="22">
        <f>C16*Тарифы!B11*$C$4</f>
        <v>287751.13920000003</v>
      </c>
      <c r="E16" s="23">
        <v>44</v>
      </c>
      <c r="F16" s="24">
        <f>E16*Тарифы!C11*$C$4</f>
        <v>32639.967360000006</v>
      </c>
      <c r="G16" s="37">
        <f t="shared" si="0"/>
        <v>576</v>
      </c>
      <c r="H16" s="38">
        <f t="shared" si="0"/>
        <v>320391.10656000004</v>
      </c>
      <c r="I16" s="23">
        <v>297</v>
      </c>
      <c r="J16" s="24">
        <f>I16*Тарифы!D11*$C$4</f>
        <v>200803.77900000001</v>
      </c>
      <c r="K16" s="23">
        <v>71</v>
      </c>
      <c r="L16" s="24">
        <f>K16*Тарифы!E11*$C$4</f>
        <v>65836.297800000015</v>
      </c>
      <c r="M16" s="37">
        <f t="shared" si="1"/>
        <v>368</v>
      </c>
      <c r="N16" s="38">
        <f t="shared" si="1"/>
        <v>266640.07680000004</v>
      </c>
      <c r="O16" s="37">
        <f t="shared" si="2"/>
        <v>944</v>
      </c>
      <c r="P16" s="38">
        <f t="shared" si="2"/>
        <v>587031.18336000014</v>
      </c>
      <c r="Q16" s="23">
        <v>96</v>
      </c>
      <c r="R16" s="24">
        <f>Q16*Тарифы!F11*$C$4</f>
        <v>66741.09696000001</v>
      </c>
      <c r="S16" s="23">
        <v>25</v>
      </c>
      <c r="T16" s="24">
        <f>S16*Тарифы!G11*$C$4</f>
        <v>23742.922500000001</v>
      </c>
      <c r="U16" s="39">
        <f t="shared" si="3"/>
        <v>121</v>
      </c>
      <c r="V16" s="40">
        <f t="shared" si="3"/>
        <v>90484.01946000001</v>
      </c>
      <c r="W16" s="23">
        <v>500</v>
      </c>
      <c r="X16" s="24">
        <f>W16*Тарифы!H11*$C$4</f>
        <v>652372.11</v>
      </c>
      <c r="Y16" s="23">
        <v>59</v>
      </c>
      <c r="Z16" s="24">
        <f>Y16*Тарифы!I11*$C$4</f>
        <v>105370.00452</v>
      </c>
      <c r="AA16" s="37">
        <f t="shared" si="4"/>
        <v>559</v>
      </c>
      <c r="AB16" s="38">
        <f t="shared" si="4"/>
        <v>757742.11451999994</v>
      </c>
      <c r="AC16" s="40">
        <f t="shared" si="5"/>
        <v>1435257.3173400001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785</v>
      </c>
      <c r="D18" s="22">
        <f>C18*Тарифы!B13*$C$4</f>
        <v>258871.9149</v>
      </c>
      <c r="E18" s="23">
        <v>312</v>
      </c>
      <c r="F18" s="24">
        <f>E18*Тарифы!C13*$C$4</f>
        <v>110505.02112</v>
      </c>
      <c r="G18" s="37">
        <f t="shared" si="0"/>
        <v>1097</v>
      </c>
      <c r="H18" s="38">
        <f t="shared" si="0"/>
        <v>369376.93602000002</v>
      </c>
      <c r="I18" s="23">
        <v>1822</v>
      </c>
      <c r="J18" s="24">
        <f>I18*Тарифы!D13*$C$4</f>
        <v>751062.50784000009</v>
      </c>
      <c r="K18" s="23">
        <v>190</v>
      </c>
      <c r="L18" s="24">
        <f>K18*Тарифы!E13*$C$4</f>
        <v>84119.277600000001</v>
      </c>
      <c r="M18" s="37">
        <f t="shared" si="1"/>
        <v>2012</v>
      </c>
      <c r="N18" s="38">
        <f t="shared" si="1"/>
        <v>835181.78544000012</v>
      </c>
      <c r="O18" s="37">
        <f t="shared" si="2"/>
        <v>3109</v>
      </c>
      <c r="P18" s="38">
        <f t="shared" si="2"/>
        <v>1204558.7214600001</v>
      </c>
      <c r="Q18" s="23">
        <v>517</v>
      </c>
      <c r="R18" s="24">
        <f>Q18*Тарифы!F13*$C$4</f>
        <v>218276.04546000002</v>
      </c>
      <c r="S18" s="23">
        <v>100</v>
      </c>
      <c r="T18" s="24">
        <f>S18*Тарифы!G13*$C$4</f>
        <v>45344.61</v>
      </c>
      <c r="U18" s="39">
        <f t="shared" si="3"/>
        <v>617</v>
      </c>
      <c r="V18" s="40">
        <f t="shared" si="3"/>
        <v>263620.65546000004</v>
      </c>
      <c r="W18" s="23">
        <v>2331</v>
      </c>
      <c r="X18" s="24">
        <f>W18*Тарифы!H13*$C$4</f>
        <v>2178568.0312200002</v>
      </c>
      <c r="Y18" s="23">
        <v>668</v>
      </c>
      <c r="Z18" s="24">
        <f>Y18*Тарифы!I13*$C$4</f>
        <v>667586.30760000006</v>
      </c>
      <c r="AA18" s="37">
        <f t="shared" si="4"/>
        <v>2999</v>
      </c>
      <c r="AB18" s="38">
        <f t="shared" si="4"/>
        <v>2846154.3388200002</v>
      </c>
      <c r="AC18" s="40">
        <f t="shared" si="5"/>
        <v>4314333.7157400008</v>
      </c>
    </row>
    <row r="19" spans="1:29">
      <c r="A19" s="41">
        <v>11</v>
      </c>
      <c r="B19" s="42" t="s">
        <v>78</v>
      </c>
      <c r="C19" s="21">
        <v>200</v>
      </c>
      <c r="D19" s="22">
        <f>C19*Тарифы!B14*$C$4</f>
        <v>84588.19200000001</v>
      </c>
      <c r="E19" s="23">
        <v>0</v>
      </c>
      <c r="F19" s="24">
        <f>E19*Тарифы!C14*$C$4</f>
        <v>0</v>
      </c>
      <c r="G19" s="37">
        <f t="shared" si="0"/>
        <v>200</v>
      </c>
      <c r="H19" s="38">
        <f t="shared" si="0"/>
        <v>84588.19200000001</v>
      </c>
      <c r="I19" s="23">
        <v>158</v>
      </c>
      <c r="J19" s="24">
        <f>I19*Тарифы!D14*$C$4</f>
        <v>83530.839600000007</v>
      </c>
      <c r="K19" s="23">
        <v>29</v>
      </c>
      <c r="L19" s="24">
        <f>K19*Тарифы!E14*$C$4</f>
        <v>15575.999760000001</v>
      </c>
      <c r="M19" s="37">
        <f t="shared" si="1"/>
        <v>187</v>
      </c>
      <c r="N19" s="38">
        <f t="shared" si="1"/>
        <v>99106.839360000013</v>
      </c>
      <c r="O19" s="37">
        <f t="shared" si="2"/>
        <v>387</v>
      </c>
      <c r="P19" s="38">
        <f t="shared" si="2"/>
        <v>183695.03136000002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220</v>
      </c>
      <c r="X19" s="24">
        <f>W19*Тарифы!H14*$C$4</f>
        <v>213756.48360000001</v>
      </c>
      <c r="Y19" s="23">
        <v>140</v>
      </c>
      <c r="Z19" s="24">
        <f>Y19*Тарифы!I14*$C$4</f>
        <v>138617.81639999998</v>
      </c>
      <c r="AA19" s="37">
        <f t="shared" si="4"/>
        <v>360</v>
      </c>
      <c r="AB19" s="38">
        <f t="shared" si="4"/>
        <v>352374.3</v>
      </c>
      <c r="AC19" s="40">
        <f t="shared" si="5"/>
        <v>536069.33135999995</v>
      </c>
    </row>
    <row r="20" spans="1:29">
      <c r="A20" s="41">
        <v>12</v>
      </c>
      <c r="B20" s="42" t="s">
        <v>79</v>
      </c>
      <c r="C20" s="21">
        <v>498</v>
      </c>
      <c r="D20" s="22">
        <f>C20*Тарифы!B15*$C$4</f>
        <v>149785.21296</v>
      </c>
      <c r="E20" s="23">
        <v>158</v>
      </c>
      <c r="F20" s="24">
        <f>E20*Тарифы!C15*$C$4</f>
        <v>47715.124680000001</v>
      </c>
      <c r="G20" s="37">
        <f t="shared" si="0"/>
        <v>656</v>
      </c>
      <c r="H20" s="38">
        <f t="shared" si="0"/>
        <v>197500.33764000001</v>
      </c>
      <c r="I20" s="23">
        <v>735</v>
      </c>
      <c r="J20" s="24">
        <f>I20*Тарифы!D15*$C$4</f>
        <v>276335.6715</v>
      </c>
      <c r="K20" s="23">
        <v>82</v>
      </c>
      <c r="L20" s="24">
        <f>K20*Тарифы!E15*$C$4</f>
        <v>30954.243960000003</v>
      </c>
      <c r="M20" s="37">
        <f t="shared" si="1"/>
        <v>817</v>
      </c>
      <c r="N20" s="38">
        <f t="shared" si="1"/>
        <v>307289.91545999999</v>
      </c>
      <c r="O20" s="37">
        <f t="shared" si="2"/>
        <v>1473</v>
      </c>
      <c r="P20" s="38">
        <f t="shared" si="2"/>
        <v>504790.25309999997</v>
      </c>
      <c r="Q20" s="23">
        <v>366</v>
      </c>
      <c r="R20" s="24">
        <f>Q20*Тарифы!F15*$C$4</f>
        <v>140936.88636000003</v>
      </c>
      <c r="S20" s="23">
        <v>78</v>
      </c>
      <c r="T20" s="24">
        <f>S20*Тарифы!G15*$C$4</f>
        <v>30157.456680000003</v>
      </c>
      <c r="U20" s="39">
        <f t="shared" si="3"/>
        <v>444</v>
      </c>
      <c r="V20" s="40">
        <f t="shared" si="3"/>
        <v>171094.34304000004</v>
      </c>
      <c r="W20" s="23">
        <v>1628</v>
      </c>
      <c r="X20" s="24">
        <f>W20*Тарифы!H15*$C$4</f>
        <v>1431151.9754400002</v>
      </c>
      <c r="Y20" s="23">
        <v>395</v>
      </c>
      <c r="Z20" s="24">
        <f>Y20*Тарифы!I15*$C$4</f>
        <v>347238.9621</v>
      </c>
      <c r="AA20" s="37">
        <f t="shared" si="4"/>
        <v>2023</v>
      </c>
      <c r="AB20" s="38">
        <f t="shared" si="4"/>
        <v>1778390.9375400003</v>
      </c>
      <c r="AC20" s="40">
        <f t="shared" si="5"/>
        <v>2454275.5336800003</v>
      </c>
    </row>
    <row r="21" spans="1:29">
      <c r="A21" s="41">
        <v>13</v>
      </c>
      <c r="B21" s="42" t="s">
        <v>80</v>
      </c>
      <c r="C21" s="21">
        <v>540</v>
      </c>
      <c r="D21" s="22">
        <f>C21*Тарифы!B16*$C$4</f>
        <v>162417.70080000002</v>
      </c>
      <c r="E21" s="23">
        <v>146</v>
      </c>
      <c r="F21" s="24">
        <f>E21*Тарифы!C16*$C$4</f>
        <v>44091.191160000002</v>
      </c>
      <c r="G21" s="37">
        <f t="shared" si="0"/>
        <v>686</v>
      </c>
      <c r="H21" s="38">
        <f t="shared" si="0"/>
        <v>206508.89196000004</v>
      </c>
      <c r="I21" s="23">
        <v>915</v>
      </c>
      <c r="J21" s="24">
        <f>I21*Тарифы!D16*$C$4</f>
        <v>344009.71350000001</v>
      </c>
      <c r="K21" s="23">
        <v>144</v>
      </c>
      <c r="L21" s="24">
        <f>K21*Тарифы!E16*$C$4</f>
        <v>54358.672319999998</v>
      </c>
      <c r="M21" s="37">
        <f t="shared" si="1"/>
        <v>1059</v>
      </c>
      <c r="N21" s="38">
        <f t="shared" si="1"/>
        <v>398368.38582000002</v>
      </c>
      <c r="O21" s="37">
        <f t="shared" si="2"/>
        <v>1745</v>
      </c>
      <c r="P21" s="38">
        <f t="shared" si="2"/>
        <v>604877.27778000012</v>
      </c>
      <c r="Q21" s="23">
        <v>344</v>
      </c>
      <c r="R21" s="24">
        <f>Q21*Тарифы!F16*$C$4</f>
        <v>132465.27024000001</v>
      </c>
      <c r="S21" s="23">
        <v>76</v>
      </c>
      <c r="T21" s="24">
        <f>S21*Тарифы!G16*$C$4</f>
        <v>29384.188560000002</v>
      </c>
      <c r="U21" s="39">
        <f t="shared" si="3"/>
        <v>420</v>
      </c>
      <c r="V21" s="40">
        <f t="shared" si="3"/>
        <v>161849.45880000002</v>
      </c>
      <c r="W21" s="23">
        <v>1496</v>
      </c>
      <c r="X21" s="24">
        <f>W21*Тарифы!H16*$C$4</f>
        <v>1315112.6260800001</v>
      </c>
      <c r="Y21" s="23">
        <v>341</v>
      </c>
      <c r="Z21" s="24">
        <f>Y21*Тарифы!I16*$C$4</f>
        <v>299768.31918000005</v>
      </c>
      <c r="AA21" s="37">
        <f t="shared" si="4"/>
        <v>1837</v>
      </c>
      <c r="AB21" s="38">
        <f t="shared" si="4"/>
        <v>1614880.9452600002</v>
      </c>
      <c r="AC21" s="40">
        <f t="shared" si="5"/>
        <v>2381607.6818400002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453</v>
      </c>
      <c r="D25" s="22">
        <f>C25*Тарифы!B20*$C$4</f>
        <v>136250.40456</v>
      </c>
      <c r="E25" s="23">
        <v>10</v>
      </c>
      <c r="F25" s="24">
        <f>E25*Тарифы!C20*$C$4</f>
        <v>3019.9446000000003</v>
      </c>
      <c r="G25" s="37">
        <f t="shared" si="0"/>
        <v>463</v>
      </c>
      <c r="H25" s="38">
        <f t="shared" si="0"/>
        <v>139270.34915999998</v>
      </c>
      <c r="I25" s="23">
        <v>1095</v>
      </c>
      <c r="J25" s="24">
        <f>I25*Тарифы!D20*$C$4</f>
        <v>411683.75550000003</v>
      </c>
      <c r="K25" s="23">
        <v>95</v>
      </c>
      <c r="L25" s="24">
        <f>K25*Тарифы!E20*$C$4</f>
        <v>35861.624100000001</v>
      </c>
      <c r="M25" s="37">
        <f t="shared" si="1"/>
        <v>1190</v>
      </c>
      <c r="N25" s="38">
        <f t="shared" si="1"/>
        <v>447545.37960000004</v>
      </c>
      <c r="O25" s="37">
        <f t="shared" si="2"/>
        <v>1653</v>
      </c>
      <c r="P25" s="38">
        <f t="shared" si="2"/>
        <v>586815.72876000009</v>
      </c>
      <c r="Q25" s="23">
        <v>146</v>
      </c>
      <c r="R25" s="24">
        <f>Q25*Тарифы!F20*$C$4</f>
        <v>56220.725160000002</v>
      </c>
      <c r="S25" s="23">
        <v>20</v>
      </c>
      <c r="T25" s="24">
        <f>S25*Тарифы!G20*$C$4</f>
        <v>7732.6812</v>
      </c>
      <c r="U25" s="39">
        <f t="shared" si="3"/>
        <v>166</v>
      </c>
      <c r="V25" s="40">
        <f t="shared" si="3"/>
        <v>63953.406360000001</v>
      </c>
      <c r="W25" s="23">
        <v>662</v>
      </c>
      <c r="X25" s="24">
        <f>W25*Тарифы!H20*$C$4</f>
        <v>581954.91876000003</v>
      </c>
      <c r="Y25" s="23">
        <v>105</v>
      </c>
      <c r="Z25" s="24">
        <f>Y25*Тарифы!I20*$C$4</f>
        <v>92304.027900000001</v>
      </c>
      <c r="AA25" s="37">
        <f t="shared" si="4"/>
        <v>767</v>
      </c>
      <c r="AB25" s="38">
        <f t="shared" si="4"/>
        <v>674258.94666000002</v>
      </c>
      <c r="AC25" s="40">
        <f t="shared" si="5"/>
        <v>1325028.0817800001</v>
      </c>
    </row>
    <row r="26" spans="1:29">
      <c r="A26" s="41">
        <v>18</v>
      </c>
      <c r="B26" s="42" t="s">
        <v>85</v>
      </c>
      <c r="C26" s="21">
        <v>327</v>
      </c>
      <c r="D26" s="22">
        <f>C26*Тарифы!B21*$C$4</f>
        <v>78849.85662000002</v>
      </c>
      <c r="E26" s="23">
        <v>8</v>
      </c>
      <c r="F26" s="24">
        <f>E26*Тарифы!C21*$C$4</f>
        <v>2427.8529599999997</v>
      </c>
      <c r="G26" s="37">
        <f t="shared" si="0"/>
        <v>335</v>
      </c>
      <c r="H26" s="38">
        <f t="shared" si="0"/>
        <v>81277.709580000024</v>
      </c>
      <c r="I26" s="23">
        <v>484</v>
      </c>
      <c r="J26" s="24">
        <f>I26*Тарифы!D21*$C$4</f>
        <v>145885.40208</v>
      </c>
      <c r="K26" s="23">
        <v>94</v>
      </c>
      <c r="L26" s="24">
        <f>K26*Тарифы!E21*$C$4</f>
        <v>35659.306080000002</v>
      </c>
      <c r="M26" s="37">
        <f t="shared" si="1"/>
        <v>578</v>
      </c>
      <c r="N26" s="38">
        <f t="shared" si="1"/>
        <v>181544.70816000001</v>
      </c>
      <c r="O26" s="37">
        <f t="shared" si="2"/>
        <v>913</v>
      </c>
      <c r="P26" s="38">
        <f t="shared" si="2"/>
        <v>262822.41774000006</v>
      </c>
      <c r="Q26" s="23">
        <v>150</v>
      </c>
      <c r="R26" s="24">
        <f>Q26*Тарифы!F21*$C$4</f>
        <v>46305.755999999994</v>
      </c>
      <c r="S26" s="23">
        <v>20</v>
      </c>
      <c r="T26" s="24">
        <f>S26*Тарифы!G21*$C$4</f>
        <v>7770.87</v>
      </c>
      <c r="U26" s="39">
        <f t="shared" si="3"/>
        <v>170</v>
      </c>
      <c r="V26" s="40">
        <f t="shared" si="3"/>
        <v>54076.625999999997</v>
      </c>
      <c r="W26" s="23">
        <v>616</v>
      </c>
      <c r="X26" s="24">
        <f>W26*Тарифы!H21*$C$4</f>
        <v>376213.51152</v>
      </c>
      <c r="Y26" s="23">
        <v>0</v>
      </c>
      <c r="Z26" s="24">
        <f>Y26*Тарифы!I21*$C$4</f>
        <v>0</v>
      </c>
      <c r="AA26" s="37">
        <f t="shared" si="4"/>
        <v>616</v>
      </c>
      <c r="AB26" s="38">
        <f t="shared" si="4"/>
        <v>376213.51152</v>
      </c>
      <c r="AC26" s="40">
        <f t="shared" si="5"/>
        <v>693112.55526000005</v>
      </c>
    </row>
    <row r="27" spans="1:29">
      <c r="A27" s="41">
        <v>19</v>
      </c>
      <c r="B27" s="42" t="s">
        <v>86</v>
      </c>
      <c r="C27" s="21">
        <v>6210</v>
      </c>
      <c r="D27" s="22">
        <f>C27*Тарифы!B22*$C$4</f>
        <v>2461140.7416000003</v>
      </c>
      <c r="E27" s="23">
        <v>0</v>
      </c>
      <c r="F27" s="24">
        <f>E27*Тарифы!C22*$C$4</f>
        <v>0</v>
      </c>
      <c r="G27" s="37">
        <f t="shared" si="0"/>
        <v>6210</v>
      </c>
      <c r="H27" s="38">
        <f t="shared" si="0"/>
        <v>2461140.7416000003</v>
      </c>
      <c r="I27" s="23">
        <v>1576</v>
      </c>
      <c r="J27" s="24">
        <f>I27*Тарифы!D22*$C$4</f>
        <v>780748.35119999992</v>
      </c>
      <c r="K27" s="23">
        <v>88</v>
      </c>
      <c r="L27" s="24">
        <f>K27*Тарифы!E22*$C$4</f>
        <v>34789.6296</v>
      </c>
      <c r="M27" s="37">
        <f t="shared" si="1"/>
        <v>1664</v>
      </c>
      <c r="N27" s="38">
        <f t="shared" si="1"/>
        <v>815537.9807999999</v>
      </c>
      <c r="O27" s="37">
        <f t="shared" si="2"/>
        <v>7874</v>
      </c>
      <c r="P27" s="38">
        <f t="shared" si="2"/>
        <v>3276678.7224000003</v>
      </c>
      <c r="Q27" s="23">
        <v>250</v>
      </c>
      <c r="R27" s="24">
        <f>Q27*Тарифы!F22*$C$4</f>
        <v>126849.24</v>
      </c>
      <c r="S27" s="23">
        <v>30</v>
      </c>
      <c r="T27" s="24">
        <f>S27*Тарифы!G22*$C$4</f>
        <v>12147.067800000001</v>
      </c>
      <c r="U27" s="39">
        <f t="shared" si="3"/>
        <v>280</v>
      </c>
      <c r="V27" s="40">
        <f t="shared" si="3"/>
        <v>138996.30780000001</v>
      </c>
      <c r="W27" s="23">
        <v>2956</v>
      </c>
      <c r="X27" s="24">
        <f>W27*Тарифы!H22*$C$4</f>
        <v>4267148.58</v>
      </c>
      <c r="Y27" s="23">
        <v>107</v>
      </c>
      <c r="Z27" s="24">
        <f>Y27*Тарифы!I22*$C$4</f>
        <v>122775.62418000001</v>
      </c>
      <c r="AA27" s="37">
        <f t="shared" si="4"/>
        <v>3063</v>
      </c>
      <c r="AB27" s="38">
        <f t="shared" si="4"/>
        <v>4389924.2041800003</v>
      </c>
      <c r="AC27" s="40">
        <f t="shared" si="5"/>
        <v>7805599.2343800012</v>
      </c>
    </row>
    <row r="28" spans="1:29">
      <c r="A28" s="41">
        <v>20</v>
      </c>
      <c r="B28" s="42" t="s">
        <v>87</v>
      </c>
      <c r="C28" s="23">
        <v>395</v>
      </c>
      <c r="D28" s="22">
        <f>C28*Тарифы!B23*$C$4</f>
        <v>91685.938500000004</v>
      </c>
      <c r="E28" s="23">
        <v>90</v>
      </c>
      <c r="F28" s="24">
        <f>E28*Тарифы!C23*$C$4</f>
        <v>21600.1728</v>
      </c>
      <c r="G28" s="37">
        <f t="shared" si="0"/>
        <v>485</v>
      </c>
      <c r="H28" s="38">
        <f t="shared" si="0"/>
        <v>113286.1113</v>
      </c>
      <c r="I28" s="23">
        <v>1572</v>
      </c>
      <c r="J28" s="24">
        <f>I28*Тарифы!D23*$C$4</f>
        <v>456104.92176</v>
      </c>
      <c r="K28" s="23">
        <v>202</v>
      </c>
      <c r="L28" s="24">
        <f>K28*Тарифы!E23*$C$4</f>
        <v>60600.484800000006</v>
      </c>
      <c r="M28" s="37">
        <f t="shared" si="1"/>
        <v>1774</v>
      </c>
      <c r="N28" s="38">
        <f t="shared" si="1"/>
        <v>516705.40656000003</v>
      </c>
      <c r="O28" s="37">
        <f t="shared" si="2"/>
        <v>2259</v>
      </c>
      <c r="P28" s="38">
        <f t="shared" si="2"/>
        <v>629991.51786000002</v>
      </c>
      <c r="Q28" s="23">
        <v>100</v>
      </c>
      <c r="R28" s="24">
        <f>Q28*Тарифы!F23*$C$4</f>
        <v>29716.577999999998</v>
      </c>
      <c r="S28" s="23">
        <v>50</v>
      </c>
      <c r="T28" s="24">
        <f>S28*Тарифы!G23*$C$4</f>
        <v>15363.648000000001</v>
      </c>
      <c r="U28" s="39">
        <f t="shared" si="3"/>
        <v>150</v>
      </c>
      <c r="V28" s="40">
        <f t="shared" si="3"/>
        <v>45080.225999999995</v>
      </c>
      <c r="W28" s="23">
        <v>2121</v>
      </c>
      <c r="X28" s="24">
        <f>W28*Тарифы!H23*$C$4</f>
        <v>1943047.5485399999</v>
      </c>
      <c r="Y28" s="23">
        <v>696</v>
      </c>
      <c r="Z28" s="24">
        <f>Y28*Тарифы!I23*$C$4</f>
        <v>656926.60176000011</v>
      </c>
      <c r="AA28" s="37">
        <f t="shared" si="4"/>
        <v>2817</v>
      </c>
      <c r="AB28" s="38">
        <f t="shared" si="4"/>
        <v>2599974.1502999999</v>
      </c>
      <c r="AC28" s="40">
        <f t="shared" si="5"/>
        <v>3275045.8941599997</v>
      </c>
    </row>
    <row r="29" spans="1:29">
      <c r="A29" s="41">
        <v>21</v>
      </c>
      <c r="B29" s="42" t="s">
        <v>88</v>
      </c>
      <c r="C29" s="23">
        <v>809</v>
      </c>
      <c r="D29" s="22">
        <f>C29*Тарифы!B24*$C$4</f>
        <v>149809.77864</v>
      </c>
      <c r="E29" s="23">
        <v>80</v>
      </c>
      <c r="F29" s="24">
        <f>E29*Тарифы!C24*$C$4</f>
        <v>20701.267200000002</v>
      </c>
      <c r="G29" s="37">
        <f t="shared" si="0"/>
        <v>889</v>
      </c>
      <c r="H29" s="38">
        <f t="shared" si="0"/>
        <v>170511.04584000001</v>
      </c>
      <c r="I29" s="23">
        <v>1517</v>
      </c>
      <c r="J29" s="24">
        <f>I29*Тарифы!D24*$C$4</f>
        <v>351145.6029</v>
      </c>
      <c r="K29" s="23">
        <v>250</v>
      </c>
      <c r="L29" s="24">
        <f>K29*Тарифы!E24*$C$4</f>
        <v>80864.324999999997</v>
      </c>
      <c r="M29" s="37">
        <f t="shared" si="1"/>
        <v>1767</v>
      </c>
      <c r="N29" s="38">
        <f t="shared" si="1"/>
        <v>432009.92790000001</v>
      </c>
      <c r="O29" s="37">
        <f t="shared" si="2"/>
        <v>2656</v>
      </c>
      <c r="P29" s="38">
        <f t="shared" si="2"/>
        <v>602520.97374000004</v>
      </c>
      <c r="Q29" s="23">
        <v>146</v>
      </c>
      <c r="R29" s="24">
        <f>Q29*Тарифы!F24*$C$4</f>
        <v>34614.071280000004</v>
      </c>
      <c r="S29" s="23">
        <v>50</v>
      </c>
      <c r="T29" s="24">
        <f>S29*Тарифы!G24*$C$4</f>
        <v>16564.392</v>
      </c>
      <c r="U29" s="39">
        <f t="shared" si="3"/>
        <v>196</v>
      </c>
      <c r="V29" s="40">
        <f t="shared" si="3"/>
        <v>51178.463280000004</v>
      </c>
      <c r="W29" s="23">
        <v>2171</v>
      </c>
      <c r="X29" s="24">
        <f>W29*Тарифы!H24*$C$4</f>
        <v>1466532.8613000002</v>
      </c>
      <c r="Y29" s="23">
        <v>695</v>
      </c>
      <c r="Z29" s="24">
        <f>Y29*Тарифы!I24*$C$4</f>
        <v>655982.74170000001</v>
      </c>
      <c r="AA29" s="37">
        <f t="shared" si="4"/>
        <v>2866</v>
      </c>
      <c r="AB29" s="38">
        <f t="shared" si="4"/>
        <v>2122515.6030000001</v>
      </c>
      <c r="AC29" s="40">
        <f t="shared" si="5"/>
        <v>2776215.0400200002</v>
      </c>
    </row>
    <row r="30" spans="1:29">
      <c r="A30" s="41">
        <v>22</v>
      </c>
      <c r="B30" s="42" t="s">
        <v>89</v>
      </c>
      <c r="C30" s="23">
        <v>497</v>
      </c>
      <c r="D30" s="22">
        <f>C30*Тарифы!B25*$C$4</f>
        <v>111451.77288</v>
      </c>
      <c r="E30" s="23">
        <v>48</v>
      </c>
      <c r="F30" s="24">
        <f>E30*Тарифы!C25*$C$4</f>
        <v>14134.40928</v>
      </c>
      <c r="G30" s="37">
        <f t="shared" si="0"/>
        <v>545</v>
      </c>
      <c r="H30" s="38">
        <f t="shared" si="0"/>
        <v>125586.18216</v>
      </c>
      <c r="I30" s="23">
        <v>1580</v>
      </c>
      <c r="J30" s="24">
        <f>I30*Тарифы!D25*$C$4</f>
        <v>442891.85400000005</v>
      </c>
      <c r="K30" s="23">
        <v>57</v>
      </c>
      <c r="L30" s="24">
        <f>K30*Тарифы!E25*$C$4</f>
        <v>20980.632959999999</v>
      </c>
      <c r="M30" s="37">
        <f t="shared" si="1"/>
        <v>1637</v>
      </c>
      <c r="N30" s="38">
        <f t="shared" si="1"/>
        <v>463872.48696000007</v>
      </c>
      <c r="O30" s="37">
        <f t="shared" si="2"/>
        <v>2182</v>
      </c>
      <c r="P30" s="38">
        <f t="shared" si="2"/>
        <v>589458.66912000009</v>
      </c>
      <c r="Q30" s="23">
        <v>50</v>
      </c>
      <c r="R30" s="24">
        <f>Q30*Тарифы!F25*$C$4</f>
        <v>14355.225</v>
      </c>
      <c r="S30" s="23">
        <v>0</v>
      </c>
      <c r="T30" s="24">
        <f>S30*Тарифы!G25*$C$4</f>
        <v>0</v>
      </c>
      <c r="U30" s="39">
        <f t="shared" si="3"/>
        <v>50</v>
      </c>
      <c r="V30" s="40">
        <f t="shared" si="3"/>
        <v>14355.225</v>
      </c>
      <c r="W30" s="23">
        <v>1504</v>
      </c>
      <c r="X30" s="24">
        <f>W30*Тарифы!H25*$C$4</f>
        <v>1363896.8352000001</v>
      </c>
      <c r="Y30" s="23">
        <v>212</v>
      </c>
      <c r="Z30" s="24">
        <f>Y30*Тарифы!I25*$C$4</f>
        <v>251103.29400000002</v>
      </c>
      <c r="AA30" s="37">
        <f t="shared" si="4"/>
        <v>1716</v>
      </c>
      <c r="AB30" s="38">
        <f t="shared" si="4"/>
        <v>1615000.1292000001</v>
      </c>
      <c r="AC30" s="40">
        <f t="shared" si="5"/>
        <v>2218814.0233200002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1640</v>
      </c>
      <c r="D32" s="22">
        <f>C32*Тарифы!B27*$C$4</f>
        <v>347458.9608</v>
      </c>
      <c r="E32" s="23">
        <v>174</v>
      </c>
      <c r="F32" s="24">
        <f>E32*Тарифы!C27*$C$4</f>
        <v>36864.548280000003</v>
      </c>
      <c r="G32" s="37">
        <f t="shared" si="0"/>
        <v>1814</v>
      </c>
      <c r="H32" s="38">
        <f t="shared" si="0"/>
        <v>384323.50907999999</v>
      </c>
      <c r="I32" s="23">
        <v>2500</v>
      </c>
      <c r="J32" s="24">
        <f>I32*Тарифы!D27*$C$4</f>
        <v>529663.05000000005</v>
      </c>
      <c r="K32" s="23">
        <v>150</v>
      </c>
      <c r="L32" s="24">
        <f>K32*Тарифы!E27*$C$4</f>
        <v>31779.783000000003</v>
      </c>
      <c r="M32" s="37">
        <f t="shared" si="1"/>
        <v>2650</v>
      </c>
      <c r="N32" s="38">
        <f t="shared" si="1"/>
        <v>561442.8330000001</v>
      </c>
      <c r="O32" s="37">
        <f t="shared" si="2"/>
        <v>4464</v>
      </c>
      <c r="P32" s="38">
        <f t="shared" si="2"/>
        <v>945766.34208000009</v>
      </c>
      <c r="Q32" s="23">
        <v>400</v>
      </c>
      <c r="R32" s="24">
        <f>Q32*Тарифы!F27*$C$4</f>
        <v>108496.58400000002</v>
      </c>
      <c r="S32" s="23">
        <v>50</v>
      </c>
      <c r="T32" s="24">
        <f>S32*Тарифы!G27*$C$4</f>
        <v>13562.073000000002</v>
      </c>
      <c r="U32" s="39">
        <f t="shared" si="3"/>
        <v>450</v>
      </c>
      <c r="V32" s="40">
        <f t="shared" si="3"/>
        <v>122058.65700000002</v>
      </c>
      <c r="W32" s="23">
        <v>600</v>
      </c>
      <c r="X32" s="24">
        <f>W32*Тарифы!H27*$C$4</f>
        <v>338681.41200000001</v>
      </c>
      <c r="Y32" s="23">
        <v>96</v>
      </c>
      <c r="Z32" s="24">
        <f>Y32*Тарифы!I27*$C$4</f>
        <v>55077.356160000003</v>
      </c>
      <c r="AA32" s="37">
        <f t="shared" si="4"/>
        <v>696</v>
      </c>
      <c r="AB32" s="38">
        <f t="shared" si="4"/>
        <v>393758.76816000004</v>
      </c>
      <c r="AC32" s="40">
        <f t="shared" si="5"/>
        <v>1461583.7672400002</v>
      </c>
    </row>
    <row r="33" spans="1:46" s="10" customFormat="1">
      <c r="A33" s="43"/>
      <c r="B33" s="44" t="s">
        <v>107</v>
      </c>
      <c r="C33" s="37">
        <v>22766</v>
      </c>
      <c r="D33" s="38">
        <f>SUM(D9:D32)</f>
        <v>7070681.9964600019</v>
      </c>
      <c r="E33" s="37">
        <v>10292</v>
      </c>
      <c r="F33" s="38">
        <f t="shared" ref="F33:AC33" si="6">SUM(F9:F32)</f>
        <v>3819589.8710400001</v>
      </c>
      <c r="G33" s="37">
        <f t="shared" si="6"/>
        <v>32856</v>
      </c>
      <c r="H33" s="38">
        <f t="shared" si="6"/>
        <v>10890271.867500002</v>
      </c>
      <c r="I33" s="37">
        <f t="shared" si="6"/>
        <v>22788</v>
      </c>
      <c r="J33" s="38">
        <f t="shared" si="6"/>
        <v>7821061.3654199997</v>
      </c>
      <c r="K33" s="37">
        <f t="shared" si="6"/>
        <v>3814</v>
      </c>
      <c r="L33" s="38">
        <f t="shared" si="6"/>
        <v>1725704.3287800003</v>
      </c>
      <c r="M33" s="37">
        <f t="shared" si="6"/>
        <v>26602</v>
      </c>
      <c r="N33" s="38">
        <f t="shared" si="6"/>
        <v>9546765.6941999998</v>
      </c>
      <c r="O33" s="37">
        <f t="shared" si="6"/>
        <v>59458</v>
      </c>
      <c r="P33" s="38">
        <f t="shared" si="6"/>
        <v>20437037.561700001</v>
      </c>
      <c r="Q33" s="39">
        <f t="shared" si="6"/>
        <v>12253</v>
      </c>
      <c r="R33" s="40">
        <f t="shared" si="6"/>
        <v>4483410.0377399996</v>
      </c>
      <c r="S33" s="39">
        <f t="shared" si="6"/>
        <v>3447</v>
      </c>
      <c r="T33" s="40">
        <f t="shared" si="6"/>
        <v>1809750.7906200006</v>
      </c>
      <c r="U33" s="39">
        <f t="shared" si="6"/>
        <v>15700</v>
      </c>
      <c r="V33" s="40">
        <f t="shared" si="6"/>
        <v>6293160.8283599988</v>
      </c>
      <c r="W33" s="37">
        <f t="shared" si="6"/>
        <v>36105</v>
      </c>
      <c r="X33" s="38">
        <f t="shared" si="6"/>
        <v>30792447.901260003</v>
      </c>
      <c r="Y33" s="37">
        <f t="shared" si="6"/>
        <v>11470</v>
      </c>
      <c r="Z33" s="38">
        <f t="shared" si="6"/>
        <v>11947717.058940001</v>
      </c>
      <c r="AA33" s="37">
        <f t="shared" si="6"/>
        <v>47575</v>
      </c>
      <c r="AB33" s="38">
        <f t="shared" si="6"/>
        <v>42740164.960199997</v>
      </c>
      <c r="AC33" s="40">
        <f t="shared" si="6"/>
        <v>69470363.350260019</v>
      </c>
    </row>
    <row r="36" spans="1:46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46" s="31" customFormat="1" ht="15.75">
      <c r="A37" s="130" t="s">
        <v>111</v>
      </c>
      <c r="B37" s="130"/>
      <c r="C37" s="130"/>
      <c r="D37" s="130"/>
      <c r="E37" s="130"/>
      <c r="F37" s="27">
        <f>F2</f>
        <v>150009</v>
      </c>
      <c r="G37" s="131" t="str">
        <f>VLOOKUP(F37,Списки!$A$1:$B$68,2,0)</f>
        <v>ГБУЗ  "Ардонская ЦРБ"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46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46">
      <c r="A39" s="9"/>
      <c r="B39" s="45" t="s">
        <v>113</v>
      </c>
      <c r="C39" s="46">
        <f>VLOOKUP(F37,Списки!$A$1:$C$68,3,0)</f>
        <v>0.91800000000000004</v>
      </c>
      <c r="D39" s="14"/>
      <c r="E39" s="11"/>
      <c r="F39" s="13"/>
      <c r="G39" s="11"/>
      <c r="H39" s="13"/>
      <c r="I39" s="11"/>
      <c r="J39" s="13"/>
      <c r="K39" s="11"/>
    </row>
    <row r="40" spans="1:46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46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46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46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46">
      <c r="A44" s="41">
        <v>1</v>
      </c>
      <c r="B44" s="42" t="s">
        <v>68</v>
      </c>
      <c r="C44" s="21">
        <v>0</v>
      </c>
      <c r="D44" s="22">
        <f>C44*Тарифы!B4*$C$4</f>
        <v>0</v>
      </c>
      <c r="E44" s="23">
        <v>0</v>
      </c>
      <c r="F44" s="24">
        <f>E44*Тарифы!C4*$C$4</f>
        <v>0</v>
      </c>
      <c r="G44" s="37">
        <f>C44+E44</f>
        <v>0</v>
      </c>
      <c r="H44" s="38">
        <f>D44+F44</f>
        <v>0</v>
      </c>
      <c r="I44" s="23">
        <v>8</v>
      </c>
      <c r="J44" s="24">
        <f>I44*Тарифы!D4*$C$4</f>
        <v>3195.3744000000002</v>
      </c>
      <c r="K44" s="23">
        <v>0</v>
      </c>
      <c r="L44" s="24">
        <f>K44*Тарифы!E4*$C$4</f>
        <v>0</v>
      </c>
      <c r="M44" s="37">
        <f>I44+K44</f>
        <v>8</v>
      </c>
      <c r="N44" s="38">
        <f>J44+L44</f>
        <v>3195.3744000000002</v>
      </c>
      <c r="O44" s="37">
        <f>G44+M44</f>
        <v>8</v>
      </c>
      <c r="P44" s="38">
        <f>H44+N44</f>
        <v>3195.3744000000002</v>
      </c>
      <c r="Q44" s="23">
        <v>8</v>
      </c>
      <c r="R44" s="24">
        <f>Q44*Тарифы!F4*$C$4</f>
        <v>3272.7067200000001</v>
      </c>
      <c r="S44" s="23">
        <v>0</v>
      </c>
      <c r="T44" s="24">
        <f>S44*Тарифы!G4*$C$4</f>
        <v>0</v>
      </c>
      <c r="U44" s="39">
        <f>Q44+S44</f>
        <v>8</v>
      </c>
      <c r="V44" s="40">
        <f>R44+T44</f>
        <v>3272.7067200000001</v>
      </c>
      <c r="W44" s="23">
        <v>3</v>
      </c>
      <c r="X44" s="24">
        <v>0</v>
      </c>
      <c r="Y44" s="23">
        <v>242</v>
      </c>
      <c r="Z44" s="24">
        <v>0</v>
      </c>
      <c r="AA44" s="37">
        <v>0</v>
      </c>
      <c r="AB44" s="38">
        <v>0</v>
      </c>
      <c r="AC44" s="40">
        <v>0</v>
      </c>
      <c r="AD44">
        <v>12</v>
      </c>
      <c r="AE44">
        <v>0</v>
      </c>
      <c r="AF44">
        <v>35</v>
      </c>
      <c r="AG44">
        <v>0</v>
      </c>
      <c r="AH44">
        <v>19</v>
      </c>
      <c r="AI44">
        <v>19</v>
      </c>
      <c r="AJ44">
        <v>0</v>
      </c>
      <c r="AK44">
        <v>0</v>
      </c>
      <c r="AL44">
        <v>0</v>
      </c>
      <c r="AM44">
        <v>5</v>
      </c>
      <c r="AN44">
        <v>0</v>
      </c>
      <c r="AO44">
        <v>15</v>
      </c>
      <c r="AP44">
        <v>10</v>
      </c>
      <c r="AQ44">
        <v>10</v>
      </c>
      <c r="AR44">
        <v>10</v>
      </c>
      <c r="AS44">
        <v>0</v>
      </c>
      <c r="AT44">
        <v>0</v>
      </c>
    </row>
    <row r="45" spans="1:46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92</v>
      </c>
      <c r="F45" s="24">
        <f>E45*Тарифы!C5*$C$4</f>
        <v>39196.029600000009</v>
      </c>
      <c r="G45" s="37">
        <f t="shared" ref="G45:H67" si="7">C45+E45</f>
        <v>92</v>
      </c>
      <c r="H45" s="38">
        <f t="shared" si="7"/>
        <v>39196.029600000009</v>
      </c>
      <c r="I45" s="23">
        <v>0</v>
      </c>
      <c r="J45" s="24">
        <f>I45*Тарифы!D5*$C$4</f>
        <v>0</v>
      </c>
      <c r="K45" s="23">
        <v>18</v>
      </c>
      <c r="L45" s="24">
        <f>K45*Тарифы!E5*$C$4</f>
        <v>9586.0681199999999</v>
      </c>
      <c r="M45" s="37">
        <f t="shared" ref="M45:N67" si="8">I45+K45</f>
        <v>18</v>
      </c>
      <c r="N45" s="38">
        <f t="shared" si="8"/>
        <v>9586.0681199999999</v>
      </c>
      <c r="O45" s="37">
        <f t="shared" ref="O45:P67" si="9">G45+M45</f>
        <v>110</v>
      </c>
      <c r="P45" s="38">
        <f t="shared" si="9"/>
        <v>48782.097720000005</v>
      </c>
      <c r="Q45" s="23">
        <v>0</v>
      </c>
      <c r="R45" s="24">
        <f>Q45*Тарифы!F5*$C$4</f>
        <v>0</v>
      </c>
      <c r="S45" s="23">
        <v>12</v>
      </c>
      <c r="T45" s="24">
        <f>S45*Тарифы!G5*$C$4</f>
        <v>6545.3767199999993</v>
      </c>
      <c r="U45" s="39">
        <f t="shared" ref="U45:V67" si="10">Q45+S45</f>
        <v>12</v>
      </c>
      <c r="V45" s="40">
        <f t="shared" si="10"/>
        <v>6545.3767199999993</v>
      </c>
      <c r="W45" s="23">
        <v>0</v>
      </c>
      <c r="X45" s="24">
        <f>W45*Тарифы!H5*$C$4</f>
        <v>0</v>
      </c>
      <c r="Y45" s="23">
        <v>81</v>
      </c>
      <c r="Z45" s="24">
        <f>Y45*Тарифы!I5*$C$4</f>
        <v>93691.823579999997</v>
      </c>
      <c r="AA45" s="37">
        <f t="shared" ref="AA45:AB67" si="11">W45+Y45</f>
        <v>81</v>
      </c>
      <c r="AB45" s="38">
        <f t="shared" si="11"/>
        <v>93691.823579999997</v>
      </c>
      <c r="AC45" s="40">
        <f t="shared" ref="AC45:AC67" si="12">P45+V45+AB45</f>
        <v>149019.29801999999</v>
      </c>
    </row>
    <row r="46" spans="1:46">
      <c r="A46" s="41">
        <v>3</v>
      </c>
      <c r="B46" s="42" t="s">
        <v>70</v>
      </c>
      <c r="C46" s="21">
        <v>130</v>
      </c>
      <c r="D46" s="22">
        <f>C46*Тарифы!B6*$C$4</f>
        <v>36726.885000000002</v>
      </c>
      <c r="E46" s="23">
        <v>80</v>
      </c>
      <c r="F46" s="24">
        <f>E46*Тарифы!C6*$C$4</f>
        <v>0</v>
      </c>
      <c r="G46" s="37">
        <f t="shared" si="7"/>
        <v>210</v>
      </c>
      <c r="H46" s="38">
        <f t="shared" si="7"/>
        <v>36726.885000000002</v>
      </c>
      <c r="I46" s="23">
        <v>196</v>
      </c>
      <c r="J46" s="24">
        <f>I46*Тарифы!D6*$C$4</f>
        <v>69216.502320000014</v>
      </c>
      <c r="K46" s="23">
        <v>20</v>
      </c>
      <c r="L46" s="24">
        <f>K46*Тарифы!E6*$C$4</f>
        <v>0</v>
      </c>
      <c r="M46" s="37">
        <f t="shared" si="8"/>
        <v>216</v>
      </c>
      <c r="N46" s="38">
        <f t="shared" si="8"/>
        <v>69216.502320000014</v>
      </c>
      <c r="O46" s="37">
        <f t="shared" si="9"/>
        <v>426</v>
      </c>
      <c r="P46" s="38">
        <f t="shared" si="9"/>
        <v>105943.38732000001</v>
      </c>
      <c r="Q46" s="23">
        <v>20</v>
      </c>
      <c r="R46" s="24">
        <f>Q46*Тарифы!F6*$C$4</f>
        <v>7233.84</v>
      </c>
      <c r="S46" s="23">
        <v>0</v>
      </c>
      <c r="T46" s="24">
        <f>S46*Тарифы!G6*$C$4</f>
        <v>0</v>
      </c>
      <c r="U46" s="39">
        <f t="shared" si="10"/>
        <v>20</v>
      </c>
      <c r="V46" s="40">
        <f t="shared" si="10"/>
        <v>7233.84</v>
      </c>
      <c r="W46" s="23">
        <v>330</v>
      </c>
      <c r="X46" s="24">
        <f>W46*Тарифы!H6*$C$4</f>
        <v>247347.48060000001</v>
      </c>
      <c r="Y46" s="23">
        <v>30</v>
      </c>
      <c r="Z46" s="24">
        <f>Y46*Тарифы!I6*$C$4</f>
        <v>0</v>
      </c>
      <c r="AA46" s="37">
        <f t="shared" si="11"/>
        <v>360</v>
      </c>
      <c r="AB46" s="38">
        <f t="shared" si="11"/>
        <v>247347.48060000001</v>
      </c>
      <c r="AC46" s="40">
        <f t="shared" si="12"/>
        <v>360524.70792000002</v>
      </c>
    </row>
    <row r="47" spans="1:46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46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10</v>
      </c>
      <c r="D51" s="22">
        <f>C51*Тарифы!B11*$C$4</f>
        <v>5408.8560000000007</v>
      </c>
      <c r="E51" s="23">
        <v>0</v>
      </c>
      <c r="F51" s="24">
        <f>E51*Тарифы!C11*$C$4</f>
        <v>0</v>
      </c>
      <c r="G51" s="37">
        <f t="shared" si="7"/>
        <v>10</v>
      </c>
      <c r="H51" s="38">
        <f t="shared" si="7"/>
        <v>5408.8560000000007</v>
      </c>
      <c r="I51" s="23">
        <v>10</v>
      </c>
      <c r="J51" s="24">
        <f>I51*Тарифы!D11*$C$4</f>
        <v>6761.0700000000006</v>
      </c>
      <c r="K51" s="23">
        <v>0</v>
      </c>
      <c r="L51" s="24">
        <f>K51*Тарифы!E11*$C$4</f>
        <v>0</v>
      </c>
      <c r="M51" s="37">
        <f t="shared" si="8"/>
        <v>10</v>
      </c>
      <c r="N51" s="38">
        <f t="shared" si="8"/>
        <v>6761.0700000000006</v>
      </c>
      <c r="O51" s="37">
        <f t="shared" si="9"/>
        <v>20</v>
      </c>
      <c r="P51" s="38">
        <f t="shared" si="9"/>
        <v>12169.926000000001</v>
      </c>
      <c r="Q51" s="23">
        <v>4</v>
      </c>
      <c r="R51" s="24">
        <f>Q51*Тарифы!F11*$C$4</f>
        <v>2780.8790400000003</v>
      </c>
      <c r="S51" s="23">
        <v>0</v>
      </c>
      <c r="T51" s="24">
        <f>S51*Тарифы!G11*$C$4</f>
        <v>0</v>
      </c>
      <c r="U51" s="39">
        <f t="shared" si="10"/>
        <v>4</v>
      </c>
      <c r="V51" s="40">
        <f t="shared" si="10"/>
        <v>2780.8790400000003</v>
      </c>
      <c r="W51" s="23">
        <v>12</v>
      </c>
      <c r="X51" s="24">
        <f>W51*Тарифы!H11*$C$4</f>
        <v>15656.93064</v>
      </c>
      <c r="Y51" s="23">
        <v>0</v>
      </c>
      <c r="Z51" s="24">
        <f>Y51*Тарифы!I11*$C$4</f>
        <v>0</v>
      </c>
      <c r="AA51" s="37">
        <f t="shared" si="11"/>
        <v>12</v>
      </c>
      <c r="AB51" s="38">
        <f t="shared" si="11"/>
        <v>15656.93064</v>
      </c>
      <c r="AC51" s="40">
        <f t="shared" si="12"/>
        <v>30607.735680000002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20</v>
      </c>
      <c r="D53" s="22">
        <f>C53*Тарифы!B13*$C$4</f>
        <v>6595.4628000000002</v>
      </c>
      <c r="E53" s="23">
        <v>20</v>
      </c>
      <c r="F53" s="24">
        <f>E53*Тарифы!C13*$C$4</f>
        <v>7083.6552000000001</v>
      </c>
      <c r="G53" s="37">
        <f t="shared" si="7"/>
        <v>40</v>
      </c>
      <c r="H53" s="38">
        <f t="shared" si="7"/>
        <v>13679.118</v>
      </c>
      <c r="I53" s="23">
        <v>37</v>
      </c>
      <c r="J53" s="24">
        <f>I53*Тарифы!D13*$C$4</f>
        <v>15252.092640000001</v>
      </c>
      <c r="K53" s="23">
        <v>10</v>
      </c>
      <c r="L53" s="24">
        <f>K53*Тарифы!E13*$C$4</f>
        <v>4427.3303999999998</v>
      </c>
      <c r="M53" s="37">
        <f t="shared" si="8"/>
        <v>47</v>
      </c>
      <c r="N53" s="38">
        <f t="shared" si="8"/>
        <v>19679.423040000001</v>
      </c>
      <c r="O53" s="37">
        <f t="shared" si="9"/>
        <v>87</v>
      </c>
      <c r="P53" s="38">
        <f t="shared" si="9"/>
        <v>33358.541040000004</v>
      </c>
      <c r="Q53" s="23">
        <v>8</v>
      </c>
      <c r="R53" s="24">
        <f>Q53*Тарифы!F13*$C$4</f>
        <v>3377.5790400000005</v>
      </c>
      <c r="S53" s="23">
        <v>0</v>
      </c>
      <c r="T53" s="24">
        <f>S53*Тарифы!G13*$C$4</f>
        <v>0</v>
      </c>
      <c r="U53" s="39">
        <f t="shared" si="10"/>
        <v>8</v>
      </c>
      <c r="V53" s="40">
        <f t="shared" si="10"/>
        <v>3377.5790400000005</v>
      </c>
      <c r="W53" s="23">
        <v>45</v>
      </c>
      <c r="X53" s="24">
        <f>W53*Тарифы!H13*$C$4</f>
        <v>42057.297900000005</v>
      </c>
      <c r="Y53" s="23">
        <v>10</v>
      </c>
      <c r="Z53" s="24">
        <f>Y53*Тарифы!I13*$C$4</f>
        <v>9993.8070000000007</v>
      </c>
      <c r="AA53" s="37">
        <f t="shared" si="11"/>
        <v>55</v>
      </c>
      <c r="AB53" s="38">
        <f t="shared" si="11"/>
        <v>52051.104900000006</v>
      </c>
      <c r="AC53" s="40">
        <f t="shared" si="12"/>
        <v>88787.224980000014</v>
      </c>
    </row>
    <row r="54" spans="1:29">
      <c r="A54" s="41">
        <v>11</v>
      </c>
      <c r="B54" s="42" t="s">
        <v>78</v>
      </c>
      <c r="C54" s="21">
        <v>0</v>
      </c>
      <c r="D54" s="22">
        <f>C54*Тарифы!B14*$C$4</f>
        <v>0</v>
      </c>
      <c r="E54" s="23">
        <v>0</v>
      </c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0</v>
      </c>
      <c r="X54" s="24">
        <f>W54*Тарифы!H14*$C$4</f>
        <v>0</v>
      </c>
      <c r="Y54" s="23">
        <v>0</v>
      </c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>
        <v>0</v>
      </c>
      <c r="D55" s="22">
        <f>C55*Тарифы!B15*$C$4</f>
        <v>0</v>
      </c>
      <c r="E55" s="23">
        <v>4</v>
      </c>
      <c r="F55" s="24">
        <f>E55*Тарифы!C15*$C$4</f>
        <v>1207.9778400000002</v>
      </c>
      <c r="G55" s="37">
        <f t="shared" si="7"/>
        <v>4</v>
      </c>
      <c r="H55" s="38">
        <f t="shared" si="7"/>
        <v>1207.9778400000002</v>
      </c>
      <c r="I55" s="23">
        <v>7</v>
      </c>
      <c r="J55" s="24">
        <f>I55*Тарифы!D15*$C$4</f>
        <v>2631.7683000000002</v>
      </c>
      <c r="K55" s="23">
        <v>6</v>
      </c>
      <c r="L55" s="24">
        <f>K55*Тарифы!E15*$C$4</f>
        <v>2264.9446800000001</v>
      </c>
      <c r="M55" s="37">
        <f t="shared" si="8"/>
        <v>13</v>
      </c>
      <c r="N55" s="38">
        <f t="shared" si="8"/>
        <v>4896.7129800000002</v>
      </c>
      <c r="O55" s="37">
        <f t="shared" si="9"/>
        <v>17</v>
      </c>
      <c r="P55" s="38">
        <f t="shared" si="9"/>
        <v>6104.6908200000007</v>
      </c>
      <c r="Q55" s="23">
        <v>4</v>
      </c>
      <c r="R55" s="24">
        <f>Q55*Тарифы!F15*$C$4</f>
        <v>1540.2938400000003</v>
      </c>
      <c r="S55" s="23">
        <v>0</v>
      </c>
      <c r="T55" s="24">
        <f>S55*Тарифы!G15*$C$4</f>
        <v>0</v>
      </c>
      <c r="U55" s="39">
        <f t="shared" si="10"/>
        <v>4</v>
      </c>
      <c r="V55" s="40">
        <f t="shared" si="10"/>
        <v>1540.2938400000003</v>
      </c>
      <c r="W55" s="23">
        <v>30</v>
      </c>
      <c r="X55" s="24">
        <f>W55*Тарифы!H15*$C$4</f>
        <v>26372.579399999999</v>
      </c>
      <c r="Y55" s="23">
        <v>5</v>
      </c>
      <c r="Z55" s="24">
        <f>Y55*Тарифы!I15*$C$4</f>
        <v>4395.4299000000001</v>
      </c>
      <c r="AA55" s="37">
        <f t="shared" si="11"/>
        <v>35</v>
      </c>
      <c r="AB55" s="38">
        <f t="shared" si="11"/>
        <v>30768.009299999998</v>
      </c>
      <c r="AC55" s="40">
        <f t="shared" si="12"/>
        <v>38412.99396</v>
      </c>
    </row>
    <row r="56" spans="1:29">
      <c r="A56" s="41">
        <v>13</v>
      </c>
      <c r="B56" s="42" t="s">
        <v>80</v>
      </c>
      <c r="C56" s="21">
        <v>10</v>
      </c>
      <c r="D56" s="22">
        <f>C56*Тарифы!B16*$C$4</f>
        <v>3007.7351999999996</v>
      </c>
      <c r="E56" s="23">
        <v>4</v>
      </c>
      <c r="F56" s="24">
        <f>E56*Тарифы!C16*$C$4</f>
        <v>1207.9778400000002</v>
      </c>
      <c r="G56" s="37">
        <f t="shared" si="7"/>
        <v>14</v>
      </c>
      <c r="H56" s="38">
        <f t="shared" si="7"/>
        <v>4215.7130399999996</v>
      </c>
      <c r="I56" s="23">
        <v>29</v>
      </c>
      <c r="J56" s="24">
        <f>I56*Тарифы!D16*$C$4</f>
        <v>10903.040100000002</v>
      </c>
      <c r="K56" s="23">
        <v>6</v>
      </c>
      <c r="L56" s="24">
        <f>K56*Тарифы!E16*$C$4</f>
        <v>2264.9446800000001</v>
      </c>
      <c r="M56" s="37">
        <f t="shared" si="8"/>
        <v>35</v>
      </c>
      <c r="N56" s="38">
        <f t="shared" si="8"/>
        <v>13167.984780000003</v>
      </c>
      <c r="O56" s="37">
        <f t="shared" si="9"/>
        <v>49</v>
      </c>
      <c r="P56" s="38">
        <f t="shared" si="9"/>
        <v>17383.697820000001</v>
      </c>
      <c r="Q56" s="23">
        <v>6</v>
      </c>
      <c r="R56" s="24">
        <f>Q56*Тарифы!F16*$C$4</f>
        <v>2310.4407600000004</v>
      </c>
      <c r="S56" s="23">
        <v>2</v>
      </c>
      <c r="T56" s="24">
        <f>S56*Тарифы!G16*$C$4</f>
        <v>773.26812000000007</v>
      </c>
      <c r="U56" s="39">
        <f t="shared" si="10"/>
        <v>8</v>
      </c>
      <c r="V56" s="40">
        <f t="shared" si="10"/>
        <v>3083.7088800000006</v>
      </c>
      <c r="W56" s="23">
        <v>25</v>
      </c>
      <c r="X56" s="24">
        <f>W56*Тарифы!H16*$C$4</f>
        <v>21977.1495</v>
      </c>
      <c r="Y56" s="23">
        <v>5</v>
      </c>
      <c r="Z56" s="24">
        <f>Y56*Тарифы!I16*$C$4</f>
        <v>4395.4299000000001</v>
      </c>
      <c r="AA56" s="37">
        <f t="shared" si="11"/>
        <v>30</v>
      </c>
      <c r="AB56" s="38">
        <f t="shared" si="11"/>
        <v>26372.579399999999</v>
      </c>
      <c r="AC56" s="40">
        <f t="shared" si="12"/>
        <v>46839.986100000002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10</v>
      </c>
      <c r="J60" s="24">
        <f>I60*Тарифы!D20*$C$4</f>
        <v>3759.6690000000003</v>
      </c>
      <c r="K60" s="23">
        <v>0</v>
      </c>
      <c r="L60" s="24">
        <f>K60*Тарифы!E20*$C$4</f>
        <v>0</v>
      </c>
      <c r="M60" s="37">
        <f t="shared" si="8"/>
        <v>10</v>
      </c>
      <c r="N60" s="38">
        <f t="shared" si="8"/>
        <v>3759.6690000000003</v>
      </c>
      <c r="O60" s="37">
        <f t="shared" si="9"/>
        <v>10</v>
      </c>
      <c r="P60" s="38">
        <f t="shared" si="9"/>
        <v>3759.6690000000003</v>
      </c>
      <c r="Q60" s="23">
        <v>4</v>
      </c>
      <c r="R60" s="24">
        <f>Q60*Тарифы!F20*$C$4</f>
        <v>1540.2938400000003</v>
      </c>
      <c r="S60" s="23">
        <v>0</v>
      </c>
      <c r="T60" s="24">
        <f>S60*Тарифы!G20*$C$4</f>
        <v>0</v>
      </c>
      <c r="U60" s="39">
        <f t="shared" si="10"/>
        <v>4</v>
      </c>
      <c r="V60" s="40">
        <f t="shared" si="10"/>
        <v>1540.2938400000003</v>
      </c>
      <c r="W60" s="23">
        <v>5</v>
      </c>
      <c r="X60" s="24">
        <f>W60*Тарифы!H20*$C$4</f>
        <v>4395.4299000000001</v>
      </c>
      <c r="Y60" s="23">
        <v>0</v>
      </c>
      <c r="Z60" s="24">
        <f>Y60*Тарифы!I20*$C$4</f>
        <v>0</v>
      </c>
      <c r="AA60" s="37">
        <f t="shared" si="11"/>
        <v>5</v>
      </c>
      <c r="AB60" s="38">
        <f t="shared" si="11"/>
        <v>4395.4299000000001</v>
      </c>
      <c r="AC60" s="40">
        <f t="shared" si="12"/>
        <v>9695.3927399999993</v>
      </c>
    </row>
    <row r="61" spans="1:29">
      <c r="A61" s="41">
        <v>18</v>
      </c>
      <c r="B61" s="42" t="s">
        <v>85</v>
      </c>
      <c r="C61" s="21">
        <v>3</v>
      </c>
      <c r="D61" s="22">
        <f>C61*Тарифы!B21*$C$4</f>
        <v>723.39318000000003</v>
      </c>
      <c r="E61" s="23">
        <v>0</v>
      </c>
      <c r="F61" s="24">
        <f>E61*Тарифы!C21*$C$4</f>
        <v>0</v>
      </c>
      <c r="G61" s="37">
        <f t="shared" si="7"/>
        <v>3</v>
      </c>
      <c r="H61" s="38">
        <f t="shared" si="7"/>
        <v>723.39318000000003</v>
      </c>
      <c r="I61" s="23">
        <v>9</v>
      </c>
      <c r="J61" s="24">
        <f>I61*Тарифы!D21*$C$4</f>
        <v>2712.7450800000001</v>
      </c>
      <c r="K61" s="23">
        <v>0</v>
      </c>
      <c r="L61" s="24">
        <f>K61*Тарифы!E21*$C$4</f>
        <v>0</v>
      </c>
      <c r="M61" s="37">
        <f t="shared" si="8"/>
        <v>9</v>
      </c>
      <c r="N61" s="38">
        <f t="shared" si="8"/>
        <v>2712.7450800000001</v>
      </c>
      <c r="O61" s="37">
        <f t="shared" si="9"/>
        <v>12</v>
      </c>
      <c r="P61" s="38">
        <f t="shared" si="9"/>
        <v>3436.1382600000002</v>
      </c>
      <c r="Q61" s="23">
        <v>0</v>
      </c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10</v>
      </c>
      <c r="X61" s="24">
        <f>W61*Тарифы!H21*$C$4</f>
        <v>6107.3621999999996</v>
      </c>
      <c r="Y61" s="23">
        <v>0</v>
      </c>
      <c r="Z61" s="24">
        <f>Y61*Тарифы!I21*$C$4</f>
        <v>0</v>
      </c>
      <c r="AA61" s="37">
        <f t="shared" si="11"/>
        <v>10</v>
      </c>
      <c r="AB61" s="38">
        <f t="shared" si="11"/>
        <v>6107.3621999999996</v>
      </c>
      <c r="AC61" s="40">
        <f t="shared" si="12"/>
        <v>9543.5004599999993</v>
      </c>
    </row>
    <row r="62" spans="1:29">
      <c r="A62" s="41">
        <v>19</v>
      </c>
      <c r="B62" s="42" t="s">
        <v>86</v>
      </c>
      <c r="C62" s="21">
        <v>190</v>
      </c>
      <c r="D62" s="22">
        <f>C62*Тарифы!B22*$C$4</f>
        <v>75300.602400000003</v>
      </c>
      <c r="E62" s="23">
        <v>0</v>
      </c>
      <c r="F62" s="24">
        <f>E62*Тарифы!C22*$C$4</f>
        <v>0</v>
      </c>
      <c r="G62" s="37">
        <f t="shared" si="7"/>
        <v>190</v>
      </c>
      <c r="H62" s="38">
        <f t="shared" si="7"/>
        <v>75300.602400000003</v>
      </c>
      <c r="I62" s="23">
        <v>18</v>
      </c>
      <c r="J62" s="24">
        <f>I62*Тарифы!D22*$C$4</f>
        <v>8917.1765999999989</v>
      </c>
      <c r="K62" s="23">
        <v>0</v>
      </c>
      <c r="L62" s="24">
        <f>K62*Тарифы!E22*$C$4</f>
        <v>0</v>
      </c>
      <c r="M62" s="37">
        <f t="shared" si="8"/>
        <v>18</v>
      </c>
      <c r="N62" s="38">
        <f t="shared" si="8"/>
        <v>8917.1765999999989</v>
      </c>
      <c r="O62" s="37">
        <f t="shared" si="9"/>
        <v>208</v>
      </c>
      <c r="P62" s="38">
        <f t="shared" si="9"/>
        <v>84217.77900000001</v>
      </c>
      <c r="Q62" s="23">
        <v>0</v>
      </c>
      <c r="R62" s="24">
        <f>Q62*Тарифы!F22*$C$4</f>
        <v>0</v>
      </c>
      <c r="S62" s="23">
        <v>0</v>
      </c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35</v>
      </c>
      <c r="X62" s="24">
        <f>W62*Тарифы!H22*$C$4</f>
        <v>50524.425000000003</v>
      </c>
      <c r="Y62" s="23">
        <v>0</v>
      </c>
      <c r="Z62" s="24">
        <f>Y62*Тарифы!I22*$C$4</f>
        <v>0</v>
      </c>
      <c r="AA62" s="37">
        <f t="shared" si="11"/>
        <v>35</v>
      </c>
      <c r="AB62" s="38">
        <f t="shared" si="11"/>
        <v>50524.425000000003</v>
      </c>
      <c r="AC62" s="40">
        <f t="shared" si="12"/>
        <v>134742.20400000003</v>
      </c>
    </row>
    <row r="63" spans="1:29">
      <c r="A63" s="41">
        <v>20</v>
      </c>
      <c r="B63" s="42" t="s">
        <v>87</v>
      </c>
      <c r="C63" s="23">
        <v>10</v>
      </c>
      <c r="D63" s="22">
        <f>C63*Тарифы!B23*$C$4</f>
        <v>2321.163</v>
      </c>
      <c r="E63" s="23">
        <v>10</v>
      </c>
      <c r="F63" s="24">
        <f>E63*Тарифы!C23*$C$4</f>
        <v>2400.0192000000002</v>
      </c>
      <c r="G63" s="37">
        <f t="shared" si="7"/>
        <v>20</v>
      </c>
      <c r="H63" s="38">
        <f t="shared" si="7"/>
        <v>4721.1822000000002</v>
      </c>
      <c r="I63" s="23">
        <v>39</v>
      </c>
      <c r="J63" s="24">
        <f>I63*Тарифы!D23*$C$4</f>
        <v>11315.580120000001</v>
      </c>
      <c r="K63" s="23">
        <v>10</v>
      </c>
      <c r="L63" s="24">
        <f>K63*Тарифы!E23*$C$4</f>
        <v>3000.0240000000003</v>
      </c>
      <c r="M63" s="37">
        <f t="shared" si="8"/>
        <v>49</v>
      </c>
      <c r="N63" s="38">
        <f t="shared" si="8"/>
        <v>14315.60412</v>
      </c>
      <c r="O63" s="37">
        <f t="shared" si="9"/>
        <v>69</v>
      </c>
      <c r="P63" s="38">
        <f t="shared" si="9"/>
        <v>19036.786319999999</v>
      </c>
      <c r="Q63" s="23">
        <v>0</v>
      </c>
      <c r="R63" s="24">
        <f>Q63*Тарифы!F23*$C$4</f>
        <v>0</v>
      </c>
      <c r="S63" s="23">
        <v>0</v>
      </c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20</v>
      </c>
      <c r="X63" s="24">
        <f>W63*Тарифы!H23*$C$4</f>
        <v>18321.9948</v>
      </c>
      <c r="Y63" s="23">
        <v>10</v>
      </c>
      <c r="Z63" s="24">
        <f>Y63*Тарифы!I23*$C$4</f>
        <v>9438.6006000000016</v>
      </c>
      <c r="AA63" s="37">
        <f t="shared" si="11"/>
        <v>30</v>
      </c>
      <c r="AB63" s="38">
        <f t="shared" si="11"/>
        <v>27760.595400000002</v>
      </c>
      <c r="AC63" s="40">
        <f t="shared" si="12"/>
        <v>46797.381720000005</v>
      </c>
    </row>
    <row r="64" spans="1:29">
      <c r="A64" s="41">
        <v>21</v>
      </c>
      <c r="B64" s="42" t="s">
        <v>88</v>
      </c>
      <c r="C64" s="23">
        <v>15</v>
      </c>
      <c r="D64" s="22">
        <f>C64*Тарифы!B24*$C$4</f>
        <v>2777.6844000000001</v>
      </c>
      <c r="E64" s="23">
        <v>20</v>
      </c>
      <c r="F64" s="24">
        <f>E64*Тарифы!C24*$C$4</f>
        <v>5175.3168000000005</v>
      </c>
      <c r="G64" s="37">
        <f t="shared" si="7"/>
        <v>35</v>
      </c>
      <c r="H64" s="38">
        <f t="shared" si="7"/>
        <v>7953.0012000000006</v>
      </c>
      <c r="I64" s="23">
        <v>69</v>
      </c>
      <c r="J64" s="24">
        <f>I64*Тарифы!D24*$C$4</f>
        <v>15971.685300000003</v>
      </c>
      <c r="K64" s="23">
        <v>5</v>
      </c>
      <c r="L64" s="24">
        <f>K64*Тарифы!E24*$C$4</f>
        <v>1617.2865000000002</v>
      </c>
      <c r="M64" s="37">
        <f t="shared" si="8"/>
        <v>74</v>
      </c>
      <c r="N64" s="38">
        <f t="shared" si="8"/>
        <v>17588.971800000003</v>
      </c>
      <c r="O64" s="37">
        <f t="shared" si="9"/>
        <v>109</v>
      </c>
      <c r="P64" s="38">
        <f t="shared" si="9"/>
        <v>25541.973000000005</v>
      </c>
      <c r="Q64" s="23">
        <v>4</v>
      </c>
      <c r="R64" s="24">
        <f>Q64*Тарифы!F24*$C$4</f>
        <v>948.33072000000004</v>
      </c>
      <c r="S64" s="23">
        <v>0</v>
      </c>
      <c r="T64" s="24">
        <f>S64*Тарифы!G24*$C$4</f>
        <v>0</v>
      </c>
      <c r="U64" s="39">
        <f t="shared" si="10"/>
        <v>4</v>
      </c>
      <c r="V64" s="40">
        <f t="shared" si="10"/>
        <v>948.33072000000004</v>
      </c>
      <c r="W64" s="23">
        <v>15</v>
      </c>
      <c r="X64" s="24">
        <f>W64*Тарифы!H24*$C$4</f>
        <v>10132.654500000001</v>
      </c>
      <c r="Y64" s="23">
        <v>5</v>
      </c>
      <c r="Z64" s="24">
        <f>Y64*Тарифы!I24*$C$4</f>
        <v>4719.3003000000008</v>
      </c>
      <c r="AA64" s="37">
        <f t="shared" si="11"/>
        <v>20</v>
      </c>
      <c r="AB64" s="38">
        <f t="shared" si="11"/>
        <v>14851.954800000001</v>
      </c>
      <c r="AC64" s="40">
        <f t="shared" si="12"/>
        <v>41342.25852000001</v>
      </c>
    </row>
    <row r="65" spans="1:29">
      <c r="A65" s="41">
        <v>22</v>
      </c>
      <c r="B65" s="42" t="s">
        <v>89</v>
      </c>
      <c r="C65" s="23">
        <v>0</v>
      </c>
      <c r="D65" s="22">
        <f>C65*Тарифы!B25*$C$4</f>
        <v>0</v>
      </c>
      <c r="E65" s="23">
        <v>10</v>
      </c>
      <c r="F65" s="24">
        <f>E65*Тарифы!C25*$C$4</f>
        <v>2944.6686</v>
      </c>
      <c r="G65" s="37">
        <f t="shared" si="7"/>
        <v>10</v>
      </c>
      <c r="H65" s="38">
        <f t="shared" si="7"/>
        <v>2944.6686</v>
      </c>
      <c r="I65" s="23">
        <v>10</v>
      </c>
      <c r="J65" s="24">
        <f>I65*Тарифы!D25*$C$4</f>
        <v>2803.1130000000003</v>
      </c>
      <c r="K65" s="23">
        <v>0</v>
      </c>
      <c r="L65" s="24">
        <f>K65*Тарифы!E25*$C$4</f>
        <v>0</v>
      </c>
      <c r="M65" s="37">
        <f t="shared" si="8"/>
        <v>10</v>
      </c>
      <c r="N65" s="38">
        <f t="shared" si="8"/>
        <v>2803.1130000000003</v>
      </c>
      <c r="O65" s="37">
        <f t="shared" si="9"/>
        <v>20</v>
      </c>
      <c r="P65" s="38">
        <f t="shared" si="9"/>
        <v>5747.7816000000003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10</v>
      </c>
      <c r="X65" s="24">
        <f>W65*Тарифы!H25*$C$4</f>
        <v>9068.4629999999997</v>
      </c>
      <c r="Y65" s="23">
        <v>5</v>
      </c>
      <c r="Z65" s="24">
        <f>Y65*Тарифы!I25*$C$4</f>
        <v>5922.2475000000004</v>
      </c>
      <c r="AA65" s="37">
        <f t="shared" si="11"/>
        <v>15</v>
      </c>
      <c r="AB65" s="38">
        <f t="shared" si="11"/>
        <v>14990.710500000001</v>
      </c>
      <c r="AC65" s="40">
        <f t="shared" si="12"/>
        <v>20738.492100000003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20</v>
      </c>
      <c r="D67" s="22">
        <f>C67*Тарифы!B27*$C$4</f>
        <v>4237.3044</v>
      </c>
      <c r="E67" s="23">
        <v>10</v>
      </c>
      <c r="F67" s="24">
        <f>E67*Тарифы!C27*$C$4</f>
        <v>2118.6522</v>
      </c>
      <c r="G67" s="37">
        <f t="shared" si="7"/>
        <v>30</v>
      </c>
      <c r="H67" s="38">
        <f t="shared" si="7"/>
        <v>6355.9565999999995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30</v>
      </c>
      <c r="P67" s="38">
        <f t="shared" si="9"/>
        <v>6355.9565999999995</v>
      </c>
      <c r="Q67" s="23">
        <v>0</v>
      </c>
      <c r="R67" s="24">
        <f>Q67*Тарифы!F27*$C$4</f>
        <v>0</v>
      </c>
      <c r="S67" s="23">
        <v>0</v>
      </c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6355.9565999999995</v>
      </c>
    </row>
    <row r="68" spans="1:29" s="10" customFormat="1">
      <c r="A68" s="43"/>
      <c r="B68" s="44" t="s">
        <v>107</v>
      </c>
      <c r="C68" s="37">
        <f t="shared" ref="C68:AC68" si="13">SUM(C44:C67)</f>
        <v>408</v>
      </c>
      <c r="D68" s="38">
        <f t="shared" si="13"/>
        <v>137099.08637999999</v>
      </c>
      <c r="E68" s="37">
        <f t="shared" si="13"/>
        <v>250</v>
      </c>
      <c r="F68" s="38">
        <f t="shared" si="13"/>
        <v>61334.297280000006</v>
      </c>
      <c r="G68" s="37">
        <f t="shared" si="13"/>
        <v>658</v>
      </c>
      <c r="H68" s="38">
        <f t="shared" si="13"/>
        <v>198433.38366000005</v>
      </c>
      <c r="I68" s="37">
        <f t="shared" si="13"/>
        <v>442</v>
      </c>
      <c r="J68" s="38">
        <f t="shared" si="13"/>
        <v>153439.81686000002</v>
      </c>
      <c r="K68" s="37">
        <f t="shared" si="13"/>
        <v>75</v>
      </c>
      <c r="L68" s="38">
        <f t="shared" si="13"/>
        <v>23160.598380000003</v>
      </c>
      <c r="M68" s="37">
        <f t="shared" si="13"/>
        <v>517</v>
      </c>
      <c r="N68" s="38">
        <f t="shared" si="13"/>
        <v>176600.41524000003</v>
      </c>
      <c r="O68" s="37">
        <f t="shared" si="13"/>
        <v>1175</v>
      </c>
      <c r="P68" s="38">
        <f t="shared" si="13"/>
        <v>375033.79890000005</v>
      </c>
      <c r="Q68" s="39">
        <f t="shared" si="13"/>
        <v>58</v>
      </c>
      <c r="R68" s="40">
        <f t="shared" si="13"/>
        <v>23004.363960000006</v>
      </c>
      <c r="S68" s="39">
        <f t="shared" si="13"/>
        <v>14</v>
      </c>
      <c r="T68" s="40">
        <f t="shared" si="13"/>
        <v>7318.644839999999</v>
      </c>
      <c r="U68" s="39">
        <f t="shared" si="13"/>
        <v>72</v>
      </c>
      <c r="V68" s="40">
        <f t="shared" si="13"/>
        <v>30323.008800000007</v>
      </c>
      <c r="W68" s="37">
        <f t="shared" si="13"/>
        <v>540</v>
      </c>
      <c r="X68" s="38">
        <f t="shared" si="13"/>
        <v>451961.76743999991</v>
      </c>
      <c r="Y68" s="37">
        <f t="shared" si="13"/>
        <v>393</v>
      </c>
      <c r="Z68" s="38">
        <f t="shared" si="13"/>
        <v>132556.63878000001</v>
      </c>
      <c r="AA68" s="37">
        <f t="shared" si="13"/>
        <v>688</v>
      </c>
      <c r="AB68" s="38">
        <f t="shared" si="13"/>
        <v>584518.40621999989</v>
      </c>
      <c r="AC68" s="40">
        <f t="shared" si="13"/>
        <v>983407.13280000014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150009</v>
      </c>
      <c r="G72" s="131" t="str">
        <f>VLOOKUP(F72,Списки!$A$1:$B$68,2,0)</f>
        <v>ГБУЗ  "Ардонская ЦРБ"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0.91800000000000004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200</v>
      </c>
      <c r="D79" s="22">
        <f>D9+D44</f>
        <v>63907.488000000005</v>
      </c>
      <c r="E79" s="23">
        <f>E9+E44</f>
        <v>0</v>
      </c>
      <c r="F79" s="24">
        <f>F9+F44</f>
        <v>0</v>
      </c>
      <c r="G79" s="37">
        <f>C79+E79</f>
        <v>200</v>
      </c>
      <c r="H79" s="38">
        <f>D79+F79</f>
        <v>63907.488000000005</v>
      </c>
      <c r="I79" s="23">
        <f>I9+I44</f>
        <v>708</v>
      </c>
      <c r="J79" s="24">
        <f>J9+J44</f>
        <v>282790.63439999998</v>
      </c>
      <c r="K79" s="23">
        <f>K9+K44</f>
        <v>75</v>
      </c>
      <c r="L79" s="24">
        <f>L9+L44</f>
        <v>31984.267500000002</v>
      </c>
      <c r="M79" s="37">
        <f>I79+K79</f>
        <v>783</v>
      </c>
      <c r="N79" s="38">
        <f>J79+L79</f>
        <v>314774.9019</v>
      </c>
      <c r="O79" s="37">
        <f>G79+M79</f>
        <v>983</v>
      </c>
      <c r="P79" s="38">
        <f>H79+N79</f>
        <v>378682.38990000001</v>
      </c>
      <c r="Q79" s="23">
        <f>Q9+Q44</f>
        <v>100</v>
      </c>
      <c r="R79" s="24">
        <f>R9+R44</f>
        <v>40908.834000000003</v>
      </c>
      <c r="S79" s="23">
        <f>S9+S44</f>
        <v>0</v>
      </c>
      <c r="T79" s="24">
        <f>T9+T44</f>
        <v>0</v>
      </c>
      <c r="U79" s="39">
        <f>Q79+S79</f>
        <v>100</v>
      </c>
      <c r="V79" s="40">
        <f>R79+T79</f>
        <v>40908.834000000003</v>
      </c>
      <c r="W79" s="23">
        <f>W9+W44</f>
        <v>933</v>
      </c>
      <c r="X79" s="24">
        <f>X9+X44</f>
        <v>895001.25419999997</v>
      </c>
      <c r="Y79" s="23">
        <f>Y9+Y44</f>
        <v>527</v>
      </c>
      <c r="Z79" s="24">
        <f>Z9+Z44</f>
        <v>292735.19070000004</v>
      </c>
      <c r="AA79" s="37">
        <f>W79+Y79</f>
        <v>1460</v>
      </c>
      <c r="AB79" s="38">
        <f>X79+Z79</f>
        <v>1187736.4449</v>
      </c>
      <c r="AC79" s="40">
        <f>P79+V79+AB79</f>
        <v>1607327.6688000001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8274</v>
      </c>
      <c r="F80" s="24">
        <f t="shared" si="14"/>
        <v>3525086.4012000002</v>
      </c>
      <c r="G80" s="37">
        <f t="shared" ref="G80:H102" si="15">C80+E80</f>
        <v>8274</v>
      </c>
      <c r="H80" s="38">
        <f t="shared" si="15"/>
        <v>3525086.4012000002</v>
      </c>
      <c r="I80" s="23">
        <f t="shared" ref="I80:L95" si="16">I10+I45</f>
        <v>0</v>
      </c>
      <c r="J80" s="24">
        <f t="shared" si="16"/>
        <v>0</v>
      </c>
      <c r="K80" s="23">
        <f t="shared" si="16"/>
        <v>2163</v>
      </c>
      <c r="L80" s="24">
        <f t="shared" si="16"/>
        <v>1151925.8524200001</v>
      </c>
      <c r="M80" s="37">
        <f t="shared" ref="M80:N102" si="17">I80+K80</f>
        <v>2163</v>
      </c>
      <c r="N80" s="38">
        <f t="shared" si="17"/>
        <v>1151925.8524200001</v>
      </c>
      <c r="O80" s="37">
        <f t="shared" ref="O80:P102" si="18">G80+M80</f>
        <v>10437</v>
      </c>
      <c r="P80" s="38">
        <f t="shared" si="18"/>
        <v>4677012.2536200006</v>
      </c>
      <c r="Q80" s="23">
        <f t="shared" ref="Q80:T95" si="19">Q10+Q45</f>
        <v>0</v>
      </c>
      <c r="R80" s="24">
        <f t="shared" si="19"/>
        <v>0</v>
      </c>
      <c r="S80" s="23">
        <f t="shared" si="19"/>
        <v>2960</v>
      </c>
      <c r="T80" s="24">
        <f t="shared" si="19"/>
        <v>1614526.2576000001</v>
      </c>
      <c r="U80" s="39">
        <f t="shared" ref="U80:V102" si="20">Q80+S80</f>
        <v>2960</v>
      </c>
      <c r="V80" s="40">
        <f t="shared" si="20"/>
        <v>1614526.2576000001</v>
      </c>
      <c r="W80" s="23">
        <f t="shared" ref="W80:Z95" si="21">W10+W45</f>
        <v>0</v>
      </c>
      <c r="X80" s="24">
        <f t="shared" si="21"/>
        <v>0</v>
      </c>
      <c r="Y80" s="23">
        <f t="shared" si="21"/>
        <v>7224</v>
      </c>
      <c r="Z80" s="24">
        <f t="shared" si="21"/>
        <v>8355922.6363199996</v>
      </c>
      <c r="AA80" s="37">
        <f t="shared" ref="AA80:AB102" si="22">W80+Y80</f>
        <v>7224</v>
      </c>
      <c r="AB80" s="38">
        <f t="shared" si="22"/>
        <v>8355922.6363199996</v>
      </c>
      <c r="AC80" s="40">
        <f t="shared" ref="AC80:AC102" si="23">P80+V80+AB80</f>
        <v>14647461.147539999</v>
      </c>
    </row>
    <row r="81" spans="1:29">
      <c r="A81" s="41">
        <v>3</v>
      </c>
      <c r="B81" s="42" t="s">
        <v>70</v>
      </c>
      <c r="C81" s="21">
        <f t="shared" si="14"/>
        <v>9640</v>
      </c>
      <c r="D81" s="22">
        <f t="shared" si="14"/>
        <v>2723439.78</v>
      </c>
      <c r="E81" s="23">
        <f t="shared" si="14"/>
        <v>1088</v>
      </c>
      <c r="F81" s="24">
        <f t="shared" si="14"/>
        <v>0</v>
      </c>
      <c r="G81" s="37">
        <f t="shared" si="15"/>
        <v>10728</v>
      </c>
      <c r="H81" s="38">
        <f t="shared" si="15"/>
        <v>2723439.78</v>
      </c>
      <c r="I81" s="23">
        <f t="shared" si="16"/>
        <v>8033</v>
      </c>
      <c r="J81" s="24">
        <f t="shared" si="16"/>
        <v>2836817.1588599999</v>
      </c>
      <c r="K81" s="23">
        <f t="shared" si="16"/>
        <v>162</v>
      </c>
      <c r="L81" s="24">
        <f t="shared" si="16"/>
        <v>0</v>
      </c>
      <c r="M81" s="37">
        <f t="shared" si="17"/>
        <v>8195</v>
      </c>
      <c r="N81" s="38">
        <f t="shared" si="17"/>
        <v>2836817.1588599999</v>
      </c>
      <c r="O81" s="37">
        <f t="shared" si="18"/>
        <v>18923</v>
      </c>
      <c r="P81" s="38">
        <f t="shared" si="18"/>
        <v>5560256.9388599992</v>
      </c>
      <c r="Q81" s="23">
        <f t="shared" si="19"/>
        <v>9616</v>
      </c>
      <c r="R81" s="24">
        <f t="shared" si="19"/>
        <v>3478030.2719999999</v>
      </c>
      <c r="S81" s="23">
        <f t="shared" si="19"/>
        <v>0</v>
      </c>
      <c r="T81" s="24">
        <f t="shared" si="19"/>
        <v>0</v>
      </c>
      <c r="U81" s="39">
        <f t="shared" si="20"/>
        <v>9616</v>
      </c>
      <c r="V81" s="40">
        <f t="shared" si="20"/>
        <v>3478030.2719999999</v>
      </c>
      <c r="W81" s="23">
        <f t="shared" si="21"/>
        <v>18700</v>
      </c>
      <c r="X81" s="24">
        <f t="shared" si="21"/>
        <v>14016357.234000001</v>
      </c>
      <c r="Y81" s="23">
        <f t="shared" si="21"/>
        <v>558</v>
      </c>
      <c r="Z81" s="24">
        <f t="shared" si="21"/>
        <v>0</v>
      </c>
      <c r="AA81" s="37">
        <f t="shared" si="22"/>
        <v>19258</v>
      </c>
      <c r="AB81" s="38">
        <f t="shared" si="22"/>
        <v>14016357.234000001</v>
      </c>
      <c r="AC81" s="40">
        <f t="shared" si="23"/>
        <v>23054644.44486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542</v>
      </c>
      <c r="D86" s="22">
        <f t="shared" si="14"/>
        <v>293159.99520000006</v>
      </c>
      <c r="E86" s="23">
        <f t="shared" si="14"/>
        <v>44</v>
      </c>
      <c r="F86" s="24">
        <f t="shared" si="14"/>
        <v>32639.967360000006</v>
      </c>
      <c r="G86" s="37">
        <f t="shared" si="15"/>
        <v>586</v>
      </c>
      <c r="H86" s="38">
        <f t="shared" si="15"/>
        <v>325799.96256000007</v>
      </c>
      <c r="I86" s="23">
        <f t="shared" si="16"/>
        <v>307</v>
      </c>
      <c r="J86" s="24">
        <f t="shared" si="16"/>
        <v>207564.84900000002</v>
      </c>
      <c r="K86" s="23">
        <f t="shared" si="16"/>
        <v>71</v>
      </c>
      <c r="L86" s="24">
        <f t="shared" si="16"/>
        <v>65836.297800000015</v>
      </c>
      <c r="M86" s="37">
        <f t="shared" si="17"/>
        <v>378</v>
      </c>
      <c r="N86" s="38">
        <f t="shared" si="17"/>
        <v>273401.14680000005</v>
      </c>
      <c r="O86" s="37">
        <f t="shared" si="18"/>
        <v>964</v>
      </c>
      <c r="P86" s="38">
        <f t="shared" si="18"/>
        <v>599201.10936000012</v>
      </c>
      <c r="Q86" s="23">
        <f t="shared" si="19"/>
        <v>100</v>
      </c>
      <c r="R86" s="24">
        <f t="shared" si="19"/>
        <v>69521.97600000001</v>
      </c>
      <c r="S86" s="23">
        <f t="shared" si="19"/>
        <v>25</v>
      </c>
      <c r="T86" s="24">
        <f t="shared" si="19"/>
        <v>23742.922500000001</v>
      </c>
      <c r="U86" s="39">
        <f t="shared" si="20"/>
        <v>125</v>
      </c>
      <c r="V86" s="40">
        <f t="shared" si="20"/>
        <v>93264.89850000001</v>
      </c>
      <c r="W86" s="23">
        <f t="shared" si="21"/>
        <v>512</v>
      </c>
      <c r="X86" s="24">
        <f t="shared" si="21"/>
        <v>668029.04064000002</v>
      </c>
      <c r="Y86" s="23">
        <f t="shared" si="21"/>
        <v>59</v>
      </c>
      <c r="Z86" s="24">
        <f t="shared" si="21"/>
        <v>105370.00452</v>
      </c>
      <c r="AA86" s="37">
        <f t="shared" si="22"/>
        <v>571</v>
      </c>
      <c r="AB86" s="38">
        <f t="shared" si="22"/>
        <v>773399.04515999998</v>
      </c>
      <c r="AC86" s="40">
        <f t="shared" si="23"/>
        <v>1465865.05302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805</v>
      </c>
      <c r="D88" s="22">
        <f t="shared" si="14"/>
        <v>265467.37770000001</v>
      </c>
      <c r="E88" s="23">
        <f t="shared" si="14"/>
        <v>332</v>
      </c>
      <c r="F88" s="24">
        <f t="shared" si="14"/>
        <v>117588.67632</v>
      </c>
      <c r="G88" s="37">
        <f t="shared" si="15"/>
        <v>1137</v>
      </c>
      <c r="H88" s="38">
        <f t="shared" si="15"/>
        <v>383056.05402000004</v>
      </c>
      <c r="I88" s="23">
        <f t="shared" si="16"/>
        <v>1859</v>
      </c>
      <c r="J88" s="24">
        <f t="shared" si="16"/>
        <v>766314.60048000014</v>
      </c>
      <c r="K88" s="23">
        <f t="shared" si="16"/>
        <v>200</v>
      </c>
      <c r="L88" s="24">
        <f t="shared" si="16"/>
        <v>88546.608000000007</v>
      </c>
      <c r="M88" s="37">
        <f t="shared" si="17"/>
        <v>2059</v>
      </c>
      <c r="N88" s="38">
        <f t="shared" si="17"/>
        <v>854861.20848000015</v>
      </c>
      <c r="O88" s="37">
        <f t="shared" si="18"/>
        <v>3196</v>
      </c>
      <c r="P88" s="38">
        <f t="shared" si="18"/>
        <v>1237917.2625000002</v>
      </c>
      <c r="Q88" s="23">
        <f t="shared" si="19"/>
        <v>525</v>
      </c>
      <c r="R88" s="24">
        <f t="shared" si="19"/>
        <v>221653.62450000003</v>
      </c>
      <c r="S88" s="23">
        <f t="shared" si="19"/>
        <v>100</v>
      </c>
      <c r="T88" s="24">
        <f t="shared" si="19"/>
        <v>45344.61</v>
      </c>
      <c r="U88" s="39">
        <f t="shared" si="20"/>
        <v>625</v>
      </c>
      <c r="V88" s="40">
        <f t="shared" si="20"/>
        <v>266998.23450000002</v>
      </c>
      <c r="W88" s="23">
        <f t="shared" si="21"/>
        <v>2376</v>
      </c>
      <c r="X88" s="24">
        <f t="shared" si="21"/>
        <v>2220625.3291200004</v>
      </c>
      <c r="Y88" s="23">
        <f t="shared" si="21"/>
        <v>678</v>
      </c>
      <c r="Z88" s="24">
        <f t="shared" si="21"/>
        <v>677580.11460000009</v>
      </c>
      <c r="AA88" s="37">
        <f t="shared" si="22"/>
        <v>3054</v>
      </c>
      <c r="AB88" s="38">
        <f t="shared" si="22"/>
        <v>2898205.4437200003</v>
      </c>
      <c r="AC88" s="40">
        <f t="shared" si="23"/>
        <v>4403120.9407200003</v>
      </c>
    </row>
    <row r="89" spans="1:29">
      <c r="A89" s="41">
        <v>11</v>
      </c>
      <c r="B89" s="42" t="s">
        <v>78</v>
      </c>
      <c r="C89" s="21">
        <f t="shared" si="14"/>
        <v>200</v>
      </c>
      <c r="D89" s="22">
        <f t="shared" si="14"/>
        <v>84588.19200000001</v>
      </c>
      <c r="E89" s="23">
        <f t="shared" si="14"/>
        <v>0</v>
      </c>
      <c r="F89" s="24">
        <f t="shared" si="14"/>
        <v>0</v>
      </c>
      <c r="G89" s="37">
        <f t="shared" si="15"/>
        <v>200</v>
      </c>
      <c r="H89" s="38">
        <f t="shared" si="15"/>
        <v>84588.19200000001</v>
      </c>
      <c r="I89" s="23">
        <f t="shared" si="16"/>
        <v>158</v>
      </c>
      <c r="J89" s="24">
        <f t="shared" si="16"/>
        <v>83530.839600000007</v>
      </c>
      <c r="K89" s="23">
        <f t="shared" si="16"/>
        <v>29</v>
      </c>
      <c r="L89" s="24">
        <f t="shared" si="16"/>
        <v>15575.999760000001</v>
      </c>
      <c r="M89" s="37">
        <f t="shared" si="17"/>
        <v>187</v>
      </c>
      <c r="N89" s="38">
        <f t="shared" si="17"/>
        <v>99106.839360000013</v>
      </c>
      <c r="O89" s="37">
        <f t="shared" si="18"/>
        <v>387</v>
      </c>
      <c r="P89" s="38">
        <f t="shared" si="18"/>
        <v>183695.03136000002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220</v>
      </c>
      <c r="X89" s="24">
        <f t="shared" si="21"/>
        <v>213756.48360000001</v>
      </c>
      <c r="Y89" s="23">
        <f t="shared" si="21"/>
        <v>140</v>
      </c>
      <c r="Z89" s="24">
        <f t="shared" si="21"/>
        <v>138617.81639999998</v>
      </c>
      <c r="AA89" s="37">
        <f t="shared" si="22"/>
        <v>360</v>
      </c>
      <c r="AB89" s="38">
        <f t="shared" si="22"/>
        <v>352374.3</v>
      </c>
      <c r="AC89" s="40">
        <f t="shared" si="23"/>
        <v>536069.33135999995</v>
      </c>
    </row>
    <row r="90" spans="1:29">
      <c r="A90" s="41">
        <v>12</v>
      </c>
      <c r="B90" s="42" t="s">
        <v>79</v>
      </c>
      <c r="C90" s="21">
        <f t="shared" si="14"/>
        <v>498</v>
      </c>
      <c r="D90" s="22">
        <f t="shared" si="14"/>
        <v>149785.21296</v>
      </c>
      <c r="E90" s="23">
        <f t="shared" si="14"/>
        <v>162</v>
      </c>
      <c r="F90" s="24">
        <f t="shared" si="14"/>
        <v>48923.10252</v>
      </c>
      <c r="G90" s="37">
        <f t="shared" si="15"/>
        <v>660</v>
      </c>
      <c r="H90" s="38">
        <f t="shared" si="15"/>
        <v>198708.31547999999</v>
      </c>
      <c r="I90" s="23">
        <f t="shared" si="16"/>
        <v>742</v>
      </c>
      <c r="J90" s="24">
        <f t="shared" si="16"/>
        <v>278967.43979999999</v>
      </c>
      <c r="K90" s="23">
        <f t="shared" si="16"/>
        <v>88</v>
      </c>
      <c r="L90" s="24">
        <f t="shared" si="16"/>
        <v>33219.18864</v>
      </c>
      <c r="M90" s="37">
        <f t="shared" si="17"/>
        <v>830</v>
      </c>
      <c r="N90" s="38">
        <f t="shared" si="17"/>
        <v>312186.62844</v>
      </c>
      <c r="O90" s="37">
        <f t="shared" si="18"/>
        <v>1490</v>
      </c>
      <c r="P90" s="38">
        <f t="shared" si="18"/>
        <v>510894.94391999999</v>
      </c>
      <c r="Q90" s="23">
        <f t="shared" si="19"/>
        <v>370</v>
      </c>
      <c r="R90" s="24">
        <f t="shared" si="19"/>
        <v>142477.18020000003</v>
      </c>
      <c r="S90" s="23">
        <f t="shared" si="19"/>
        <v>78</v>
      </c>
      <c r="T90" s="24">
        <f t="shared" si="19"/>
        <v>30157.456680000003</v>
      </c>
      <c r="U90" s="39">
        <f t="shared" si="20"/>
        <v>448</v>
      </c>
      <c r="V90" s="40">
        <f t="shared" si="20"/>
        <v>172634.63688000003</v>
      </c>
      <c r="W90" s="23">
        <f t="shared" si="21"/>
        <v>1658</v>
      </c>
      <c r="X90" s="24">
        <f t="shared" si="21"/>
        <v>1457524.5548400001</v>
      </c>
      <c r="Y90" s="23">
        <f t="shared" si="21"/>
        <v>400</v>
      </c>
      <c r="Z90" s="24">
        <f t="shared" si="21"/>
        <v>351634.39199999999</v>
      </c>
      <c r="AA90" s="37">
        <f t="shared" si="22"/>
        <v>2058</v>
      </c>
      <c r="AB90" s="38">
        <f t="shared" si="22"/>
        <v>1809158.9468400001</v>
      </c>
      <c r="AC90" s="40">
        <f t="shared" si="23"/>
        <v>2492688.52764</v>
      </c>
    </row>
    <row r="91" spans="1:29">
      <c r="A91" s="41">
        <v>13</v>
      </c>
      <c r="B91" s="42" t="s">
        <v>80</v>
      </c>
      <c r="C91" s="21">
        <f t="shared" si="14"/>
        <v>550</v>
      </c>
      <c r="D91" s="22">
        <f t="shared" si="14"/>
        <v>165425.43600000002</v>
      </c>
      <c r="E91" s="23">
        <f t="shared" si="14"/>
        <v>150</v>
      </c>
      <c r="F91" s="24">
        <f t="shared" si="14"/>
        <v>45299.169000000002</v>
      </c>
      <c r="G91" s="37">
        <f t="shared" si="15"/>
        <v>700</v>
      </c>
      <c r="H91" s="38">
        <f t="shared" si="15"/>
        <v>210724.60500000001</v>
      </c>
      <c r="I91" s="23">
        <f t="shared" si="16"/>
        <v>944</v>
      </c>
      <c r="J91" s="24">
        <f t="shared" si="16"/>
        <v>354912.7536</v>
      </c>
      <c r="K91" s="23">
        <f t="shared" si="16"/>
        <v>150</v>
      </c>
      <c r="L91" s="24">
        <f t="shared" si="16"/>
        <v>56623.616999999998</v>
      </c>
      <c r="M91" s="37">
        <f t="shared" si="17"/>
        <v>1094</v>
      </c>
      <c r="N91" s="38">
        <f t="shared" si="17"/>
        <v>411536.37060000002</v>
      </c>
      <c r="O91" s="37">
        <f t="shared" si="18"/>
        <v>1794</v>
      </c>
      <c r="P91" s="38">
        <f t="shared" si="18"/>
        <v>622260.97560000001</v>
      </c>
      <c r="Q91" s="23">
        <f t="shared" si="19"/>
        <v>350</v>
      </c>
      <c r="R91" s="24">
        <f t="shared" si="19"/>
        <v>134775.71100000001</v>
      </c>
      <c r="S91" s="23">
        <f t="shared" si="19"/>
        <v>78</v>
      </c>
      <c r="T91" s="24">
        <f t="shared" si="19"/>
        <v>30157.456680000003</v>
      </c>
      <c r="U91" s="39">
        <f t="shared" si="20"/>
        <v>428</v>
      </c>
      <c r="V91" s="40">
        <f t="shared" si="20"/>
        <v>164933.16768000001</v>
      </c>
      <c r="W91" s="23">
        <f t="shared" si="21"/>
        <v>1521</v>
      </c>
      <c r="X91" s="24">
        <f t="shared" si="21"/>
        <v>1337089.7755800001</v>
      </c>
      <c r="Y91" s="23">
        <f t="shared" si="21"/>
        <v>346</v>
      </c>
      <c r="Z91" s="24">
        <f t="shared" si="21"/>
        <v>304163.74908000004</v>
      </c>
      <c r="AA91" s="37">
        <f t="shared" si="22"/>
        <v>1867</v>
      </c>
      <c r="AB91" s="38">
        <f t="shared" si="22"/>
        <v>1641253.5246600001</v>
      </c>
      <c r="AC91" s="40">
        <f t="shared" si="23"/>
        <v>2428447.6679400001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453</v>
      </c>
      <c r="D95" s="22">
        <f t="shared" si="14"/>
        <v>136250.40456</v>
      </c>
      <c r="E95" s="23">
        <f t="shared" si="14"/>
        <v>10</v>
      </c>
      <c r="F95" s="24">
        <f t="shared" si="14"/>
        <v>3019.9446000000003</v>
      </c>
      <c r="G95" s="37">
        <f t="shared" si="15"/>
        <v>463</v>
      </c>
      <c r="H95" s="38">
        <f t="shared" si="15"/>
        <v>139270.34915999998</v>
      </c>
      <c r="I95" s="23">
        <f t="shared" si="16"/>
        <v>1105</v>
      </c>
      <c r="J95" s="24">
        <f t="shared" si="16"/>
        <v>415443.42450000002</v>
      </c>
      <c r="K95" s="23">
        <f t="shared" si="16"/>
        <v>95</v>
      </c>
      <c r="L95" s="24">
        <f t="shared" si="16"/>
        <v>35861.624100000001</v>
      </c>
      <c r="M95" s="37">
        <f t="shared" si="17"/>
        <v>1200</v>
      </c>
      <c r="N95" s="38">
        <f t="shared" si="17"/>
        <v>451305.04860000004</v>
      </c>
      <c r="O95" s="37">
        <f t="shared" si="18"/>
        <v>1663</v>
      </c>
      <c r="P95" s="38">
        <f t="shared" si="18"/>
        <v>590575.39776000008</v>
      </c>
      <c r="Q95" s="23">
        <f t="shared" si="19"/>
        <v>150</v>
      </c>
      <c r="R95" s="24">
        <f t="shared" si="19"/>
        <v>57761.019</v>
      </c>
      <c r="S95" s="23">
        <f t="shared" si="19"/>
        <v>20</v>
      </c>
      <c r="T95" s="24">
        <f t="shared" si="19"/>
        <v>7732.6812</v>
      </c>
      <c r="U95" s="39">
        <f t="shared" si="20"/>
        <v>170</v>
      </c>
      <c r="V95" s="40">
        <f t="shared" si="20"/>
        <v>65493.700199999999</v>
      </c>
      <c r="W95" s="23">
        <f t="shared" si="21"/>
        <v>667</v>
      </c>
      <c r="X95" s="24">
        <f t="shared" si="21"/>
        <v>586350.34866000002</v>
      </c>
      <c r="Y95" s="23">
        <f t="shared" si="21"/>
        <v>105</v>
      </c>
      <c r="Z95" s="24">
        <f t="shared" si="21"/>
        <v>92304.027900000001</v>
      </c>
      <c r="AA95" s="37">
        <f t="shared" si="22"/>
        <v>772</v>
      </c>
      <c r="AB95" s="38">
        <f t="shared" si="22"/>
        <v>678654.37656</v>
      </c>
      <c r="AC95" s="40">
        <f t="shared" si="23"/>
        <v>1334723.4745200002</v>
      </c>
    </row>
    <row r="96" spans="1:29">
      <c r="A96" s="41">
        <v>18</v>
      </c>
      <c r="B96" s="42" t="s">
        <v>85</v>
      </c>
      <c r="C96" s="21">
        <f t="shared" ref="C96:F102" si="24">C26+C61</f>
        <v>330</v>
      </c>
      <c r="D96" s="22">
        <f t="shared" si="24"/>
        <v>79573.24980000002</v>
      </c>
      <c r="E96" s="23">
        <f t="shared" si="24"/>
        <v>8</v>
      </c>
      <c r="F96" s="24">
        <f t="shared" si="24"/>
        <v>2427.8529599999997</v>
      </c>
      <c r="G96" s="37">
        <f t="shared" si="15"/>
        <v>338</v>
      </c>
      <c r="H96" s="38">
        <f t="shared" si="15"/>
        <v>82001.102760000023</v>
      </c>
      <c r="I96" s="23">
        <f t="shared" ref="I96:L102" si="25">I26+I61</f>
        <v>493</v>
      </c>
      <c r="J96" s="24">
        <f t="shared" si="25"/>
        <v>148598.14715999999</v>
      </c>
      <c r="K96" s="23">
        <f t="shared" si="25"/>
        <v>94</v>
      </c>
      <c r="L96" s="24">
        <f t="shared" si="25"/>
        <v>35659.306080000002</v>
      </c>
      <c r="M96" s="37">
        <f t="shared" si="17"/>
        <v>587</v>
      </c>
      <c r="N96" s="38">
        <f t="shared" si="17"/>
        <v>184257.45324</v>
      </c>
      <c r="O96" s="37">
        <f t="shared" si="18"/>
        <v>925</v>
      </c>
      <c r="P96" s="38">
        <f t="shared" si="18"/>
        <v>266258.55600000004</v>
      </c>
      <c r="Q96" s="23">
        <f t="shared" ref="Q96:T102" si="26">Q26+Q61</f>
        <v>150</v>
      </c>
      <c r="R96" s="24">
        <f t="shared" si="26"/>
        <v>46305.755999999994</v>
      </c>
      <c r="S96" s="23">
        <f t="shared" si="26"/>
        <v>20</v>
      </c>
      <c r="T96" s="24">
        <f t="shared" si="26"/>
        <v>7770.87</v>
      </c>
      <c r="U96" s="39">
        <f t="shared" si="20"/>
        <v>170</v>
      </c>
      <c r="V96" s="40">
        <f t="shared" si="20"/>
        <v>54076.625999999997</v>
      </c>
      <c r="W96" s="23">
        <f t="shared" ref="W96:Z102" si="27">W26+W61</f>
        <v>626</v>
      </c>
      <c r="X96" s="24">
        <f t="shared" si="27"/>
        <v>382320.87371999997</v>
      </c>
      <c r="Y96" s="23">
        <f t="shared" si="27"/>
        <v>0</v>
      </c>
      <c r="Z96" s="24">
        <f t="shared" si="27"/>
        <v>0</v>
      </c>
      <c r="AA96" s="37">
        <f t="shared" si="22"/>
        <v>626</v>
      </c>
      <c r="AB96" s="38">
        <f t="shared" si="22"/>
        <v>382320.87371999997</v>
      </c>
      <c r="AC96" s="40">
        <f t="shared" si="23"/>
        <v>702656.05572000006</v>
      </c>
    </row>
    <row r="97" spans="1:29">
      <c r="A97" s="41">
        <v>19</v>
      </c>
      <c r="B97" s="42" t="s">
        <v>86</v>
      </c>
      <c r="C97" s="21">
        <f t="shared" si="24"/>
        <v>6400</v>
      </c>
      <c r="D97" s="22">
        <f t="shared" si="24"/>
        <v>2536441.3440000005</v>
      </c>
      <c r="E97" s="23">
        <f t="shared" si="24"/>
        <v>0</v>
      </c>
      <c r="F97" s="24">
        <f t="shared" si="24"/>
        <v>0</v>
      </c>
      <c r="G97" s="37">
        <f t="shared" si="15"/>
        <v>6400</v>
      </c>
      <c r="H97" s="38">
        <f t="shared" si="15"/>
        <v>2536441.3440000005</v>
      </c>
      <c r="I97" s="23">
        <f t="shared" si="25"/>
        <v>1594</v>
      </c>
      <c r="J97" s="24">
        <f t="shared" si="25"/>
        <v>789665.52779999992</v>
      </c>
      <c r="K97" s="23">
        <f t="shared" si="25"/>
        <v>88</v>
      </c>
      <c r="L97" s="24">
        <f t="shared" si="25"/>
        <v>34789.6296</v>
      </c>
      <c r="M97" s="37">
        <f t="shared" si="17"/>
        <v>1682</v>
      </c>
      <c r="N97" s="38">
        <f t="shared" si="17"/>
        <v>824455.15739999991</v>
      </c>
      <c r="O97" s="37">
        <f t="shared" si="18"/>
        <v>8082</v>
      </c>
      <c r="P97" s="38">
        <f t="shared" si="18"/>
        <v>3360896.5014000004</v>
      </c>
      <c r="Q97" s="23">
        <f t="shared" si="26"/>
        <v>250</v>
      </c>
      <c r="R97" s="24">
        <f t="shared" si="26"/>
        <v>126849.24</v>
      </c>
      <c r="S97" s="23">
        <f t="shared" si="26"/>
        <v>30</v>
      </c>
      <c r="T97" s="24">
        <f t="shared" si="26"/>
        <v>12147.067800000001</v>
      </c>
      <c r="U97" s="39">
        <f t="shared" si="20"/>
        <v>280</v>
      </c>
      <c r="V97" s="40">
        <f t="shared" si="20"/>
        <v>138996.30780000001</v>
      </c>
      <c r="W97" s="23">
        <f t="shared" si="27"/>
        <v>2991</v>
      </c>
      <c r="X97" s="24">
        <f t="shared" si="27"/>
        <v>4317673.0049999999</v>
      </c>
      <c r="Y97" s="23">
        <f t="shared" si="27"/>
        <v>107</v>
      </c>
      <c r="Z97" s="24">
        <f t="shared" si="27"/>
        <v>122775.62418000001</v>
      </c>
      <c r="AA97" s="37">
        <f t="shared" si="22"/>
        <v>3098</v>
      </c>
      <c r="AB97" s="38">
        <f t="shared" si="22"/>
        <v>4440448.6291800002</v>
      </c>
      <c r="AC97" s="40">
        <f t="shared" si="23"/>
        <v>7940341.4383800011</v>
      </c>
    </row>
    <row r="98" spans="1:29">
      <c r="A98" s="41">
        <v>20</v>
      </c>
      <c r="B98" s="42" t="s">
        <v>87</v>
      </c>
      <c r="C98" s="23">
        <f t="shared" si="24"/>
        <v>405</v>
      </c>
      <c r="D98" s="22">
        <f t="shared" si="24"/>
        <v>94007.101500000004</v>
      </c>
      <c r="E98" s="23">
        <f t="shared" si="24"/>
        <v>100</v>
      </c>
      <c r="F98" s="24">
        <f t="shared" si="24"/>
        <v>24000.191999999999</v>
      </c>
      <c r="G98" s="37">
        <f t="shared" si="15"/>
        <v>505</v>
      </c>
      <c r="H98" s="38">
        <f t="shared" si="15"/>
        <v>118007.2935</v>
      </c>
      <c r="I98" s="23">
        <f t="shared" si="25"/>
        <v>1611</v>
      </c>
      <c r="J98" s="24">
        <f t="shared" si="25"/>
        <v>467420.50188</v>
      </c>
      <c r="K98" s="23">
        <f t="shared" si="25"/>
        <v>212</v>
      </c>
      <c r="L98" s="24">
        <f t="shared" si="25"/>
        <v>63600.508800000003</v>
      </c>
      <c r="M98" s="37">
        <f t="shared" si="17"/>
        <v>1823</v>
      </c>
      <c r="N98" s="38">
        <f t="shared" si="17"/>
        <v>531021.01067999995</v>
      </c>
      <c r="O98" s="37">
        <f t="shared" si="18"/>
        <v>2328</v>
      </c>
      <c r="P98" s="38">
        <f t="shared" si="18"/>
        <v>649028.30417999998</v>
      </c>
      <c r="Q98" s="23">
        <f t="shared" si="26"/>
        <v>100</v>
      </c>
      <c r="R98" s="24">
        <f t="shared" si="26"/>
        <v>29716.577999999998</v>
      </c>
      <c r="S98" s="23">
        <f t="shared" si="26"/>
        <v>50</v>
      </c>
      <c r="T98" s="24">
        <f t="shared" si="26"/>
        <v>15363.648000000001</v>
      </c>
      <c r="U98" s="39">
        <f t="shared" si="20"/>
        <v>150</v>
      </c>
      <c r="V98" s="40">
        <f t="shared" si="20"/>
        <v>45080.225999999995</v>
      </c>
      <c r="W98" s="23">
        <f t="shared" si="27"/>
        <v>2141</v>
      </c>
      <c r="X98" s="24">
        <f t="shared" si="27"/>
        <v>1961369.5433399999</v>
      </c>
      <c r="Y98" s="23">
        <f t="shared" si="27"/>
        <v>706</v>
      </c>
      <c r="Z98" s="24">
        <f t="shared" si="27"/>
        <v>666365.20236000011</v>
      </c>
      <c r="AA98" s="37">
        <f t="shared" si="22"/>
        <v>2847</v>
      </c>
      <c r="AB98" s="38">
        <f t="shared" si="22"/>
        <v>2627734.7456999999</v>
      </c>
      <c r="AC98" s="40">
        <f t="shared" si="23"/>
        <v>3321843.2758799996</v>
      </c>
    </row>
    <row r="99" spans="1:29">
      <c r="A99" s="41">
        <v>21</v>
      </c>
      <c r="B99" s="42" t="s">
        <v>88</v>
      </c>
      <c r="C99" s="23">
        <f t="shared" si="24"/>
        <v>824</v>
      </c>
      <c r="D99" s="22">
        <f t="shared" si="24"/>
        <v>152587.46304</v>
      </c>
      <c r="E99" s="23">
        <f t="shared" si="24"/>
        <v>100</v>
      </c>
      <c r="F99" s="24">
        <f t="shared" si="24"/>
        <v>25876.584000000003</v>
      </c>
      <c r="G99" s="37">
        <f t="shared" si="15"/>
        <v>924</v>
      </c>
      <c r="H99" s="38">
        <f t="shared" si="15"/>
        <v>178464.04704</v>
      </c>
      <c r="I99" s="23">
        <f t="shared" si="25"/>
        <v>1586</v>
      </c>
      <c r="J99" s="24">
        <f t="shared" si="25"/>
        <v>367117.28820000001</v>
      </c>
      <c r="K99" s="23">
        <f t="shared" si="25"/>
        <v>255</v>
      </c>
      <c r="L99" s="24">
        <f t="shared" si="25"/>
        <v>82481.611499999999</v>
      </c>
      <c r="M99" s="37">
        <f t="shared" si="17"/>
        <v>1841</v>
      </c>
      <c r="N99" s="38">
        <f t="shared" si="17"/>
        <v>449598.89970000001</v>
      </c>
      <c r="O99" s="37">
        <f t="shared" si="18"/>
        <v>2765</v>
      </c>
      <c r="P99" s="38">
        <f t="shared" si="18"/>
        <v>628062.94674000004</v>
      </c>
      <c r="Q99" s="23">
        <f t="shared" si="26"/>
        <v>150</v>
      </c>
      <c r="R99" s="24">
        <f t="shared" si="26"/>
        <v>35562.402000000002</v>
      </c>
      <c r="S99" s="23">
        <f t="shared" si="26"/>
        <v>50</v>
      </c>
      <c r="T99" s="24">
        <f t="shared" si="26"/>
        <v>16564.392</v>
      </c>
      <c r="U99" s="39">
        <f t="shared" si="20"/>
        <v>200</v>
      </c>
      <c r="V99" s="40">
        <f t="shared" si="20"/>
        <v>52126.794000000002</v>
      </c>
      <c r="W99" s="23">
        <f t="shared" si="27"/>
        <v>2186</v>
      </c>
      <c r="X99" s="24">
        <f t="shared" si="27"/>
        <v>1476665.5158000002</v>
      </c>
      <c r="Y99" s="23">
        <f t="shared" si="27"/>
        <v>700</v>
      </c>
      <c r="Z99" s="24">
        <f t="shared" si="27"/>
        <v>660702.04200000002</v>
      </c>
      <c r="AA99" s="37">
        <f t="shared" si="22"/>
        <v>2886</v>
      </c>
      <c r="AB99" s="38">
        <f t="shared" si="22"/>
        <v>2137367.5578000001</v>
      </c>
      <c r="AC99" s="40">
        <f t="shared" si="23"/>
        <v>2817557.2985399999</v>
      </c>
    </row>
    <row r="100" spans="1:29">
      <c r="A100" s="41">
        <v>22</v>
      </c>
      <c r="B100" s="42" t="s">
        <v>89</v>
      </c>
      <c r="C100" s="23">
        <f t="shared" si="24"/>
        <v>497</v>
      </c>
      <c r="D100" s="22">
        <f t="shared" si="24"/>
        <v>111451.77288</v>
      </c>
      <c r="E100" s="23">
        <f t="shared" si="24"/>
        <v>58</v>
      </c>
      <c r="F100" s="24">
        <f t="shared" si="24"/>
        <v>17079.077880000001</v>
      </c>
      <c r="G100" s="37">
        <f t="shared" si="15"/>
        <v>555</v>
      </c>
      <c r="H100" s="38">
        <f t="shared" si="15"/>
        <v>128530.85076</v>
      </c>
      <c r="I100" s="23">
        <f t="shared" si="25"/>
        <v>1590</v>
      </c>
      <c r="J100" s="24">
        <f t="shared" si="25"/>
        <v>445694.96700000006</v>
      </c>
      <c r="K100" s="23">
        <f t="shared" si="25"/>
        <v>57</v>
      </c>
      <c r="L100" s="24">
        <f t="shared" si="25"/>
        <v>20980.632959999999</v>
      </c>
      <c r="M100" s="37">
        <f t="shared" si="17"/>
        <v>1647</v>
      </c>
      <c r="N100" s="38">
        <f t="shared" si="17"/>
        <v>466675.59996000008</v>
      </c>
      <c r="O100" s="37">
        <f t="shared" si="18"/>
        <v>2202</v>
      </c>
      <c r="P100" s="38">
        <f t="shared" si="18"/>
        <v>595206.45072000008</v>
      </c>
      <c r="Q100" s="23">
        <f t="shared" si="26"/>
        <v>50</v>
      </c>
      <c r="R100" s="24">
        <f t="shared" si="26"/>
        <v>14355.225</v>
      </c>
      <c r="S100" s="23">
        <f t="shared" si="26"/>
        <v>0</v>
      </c>
      <c r="T100" s="24">
        <f t="shared" si="26"/>
        <v>0</v>
      </c>
      <c r="U100" s="39">
        <f t="shared" si="20"/>
        <v>50</v>
      </c>
      <c r="V100" s="40">
        <f t="shared" si="20"/>
        <v>14355.225</v>
      </c>
      <c r="W100" s="23">
        <f t="shared" si="27"/>
        <v>1514</v>
      </c>
      <c r="X100" s="24">
        <f t="shared" si="27"/>
        <v>1372965.2982000001</v>
      </c>
      <c r="Y100" s="23">
        <f t="shared" si="27"/>
        <v>217</v>
      </c>
      <c r="Z100" s="24">
        <f t="shared" si="27"/>
        <v>257025.54150000002</v>
      </c>
      <c r="AA100" s="37">
        <f t="shared" si="22"/>
        <v>1731</v>
      </c>
      <c r="AB100" s="38">
        <f t="shared" si="22"/>
        <v>1629990.8397000001</v>
      </c>
      <c r="AC100" s="40">
        <f t="shared" si="23"/>
        <v>2239552.5154200001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1660</v>
      </c>
      <c r="D102" s="22">
        <f t="shared" si="24"/>
        <v>351696.26520000002</v>
      </c>
      <c r="E102" s="23">
        <f t="shared" si="24"/>
        <v>184</v>
      </c>
      <c r="F102" s="24">
        <f t="shared" si="24"/>
        <v>38983.20048</v>
      </c>
      <c r="G102" s="37">
        <f t="shared" si="15"/>
        <v>1844</v>
      </c>
      <c r="H102" s="38">
        <f t="shared" si="15"/>
        <v>390679.46568000002</v>
      </c>
      <c r="I102" s="23">
        <f t="shared" si="25"/>
        <v>2500</v>
      </c>
      <c r="J102" s="24">
        <f t="shared" si="25"/>
        <v>529663.05000000005</v>
      </c>
      <c r="K102" s="23">
        <f t="shared" si="25"/>
        <v>150</v>
      </c>
      <c r="L102" s="24">
        <f t="shared" si="25"/>
        <v>31779.783000000003</v>
      </c>
      <c r="M102" s="37">
        <f t="shared" si="17"/>
        <v>2650</v>
      </c>
      <c r="N102" s="38">
        <f t="shared" si="17"/>
        <v>561442.8330000001</v>
      </c>
      <c r="O102" s="37">
        <f t="shared" si="18"/>
        <v>4494</v>
      </c>
      <c r="P102" s="38">
        <f t="shared" si="18"/>
        <v>952122.29868000012</v>
      </c>
      <c r="Q102" s="23">
        <f t="shared" si="26"/>
        <v>400</v>
      </c>
      <c r="R102" s="24">
        <f t="shared" si="26"/>
        <v>108496.58400000002</v>
      </c>
      <c r="S102" s="23">
        <f t="shared" si="26"/>
        <v>50</v>
      </c>
      <c r="T102" s="24">
        <f t="shared" si="26"/>
        <v>13562.073000000002</v>
      </c>
      <c r="U102" s="39">
        <f t="shared" si="20"/>
        <v>450</v>
      </c>
      <c r="V102" s="40">
        <f t="shared" si="20"/>
        <v>122058.65700000002</v>
      </c>
      <c r="W102" s="23">
        <f t="shared" si="27"/>
        <v>600</v>
      </c>
      <c r="X102" s="24">
        <f t="shared" si="27"/>
        <v>338681.41200000001</v>
      </c>
      <c r="Y102" s="23">
        <f t="shared" si="27"/>
        <v>96</v>
      </c>
      <c r="Z102" s="24">
        <f t="shared" si="27"/>
        <v>55077.356160000003</v>
      </c>
      <c r="AA102" s="37">
        <f t="shared" si="22"/>
        <v>696</v>
      </c>
      <c r="AB102" s="38">
        <f t="shared" si="22"/>
        <v>393758.76816000004</v>
      </c>
      <c r="AC102" s="40">
        <f t="shared" si="23"/>
        <v>1467939.7238400001</v>
      </c>
    </row>
    <row r="103" spans="1:29" s="10" customFormat="1">
      <c r="A103" s="43"/>
      <c r="B103" s="44" t="s">
        <v>107</v>
      </c>
      <c r="C103" s="37">
        <f t="shared" ref="C103:AC103" si="28">SUM(C79:C102)</f>
        <v>23004</v>
      </c>
      <c r="D103" s="38">
        <f t="shared" si="28"/>
        <v>7207781.0828400012</v>
      </c>
      <c r="E103" s="37">
        <f t="shared" si="28"/>
        <v>10510</v>
      </c>
      <c r="F103" s="38">
        <f t="shared" si="28"/>
        <v>3880924.1683200006</v>
      </c>
      <c r="G103" s="37">
        <f t="shared" si="28"/>
        <v>33514</v>
      </c>
      <c r="H103" s="38">
        <f t="shared" si="28"/>
        <v>11088705.25116</v>
      </c>
      <c r="I103" s="37">
        <f t="shared" si="28"/>
        <v>23230</v>
      </c>
      <c r="J103" s="38">
        <f t="shared" si="28"/>
        <v>7974501.1822800012</v>
      </c>
      <c r="K103" s="37">
        <f t="shared" si="28"/>
        <v>3889</v>
      </c>
      <c r="L103" s="38">
        <f t="shared" si="28"/>
        <v>1748864.9271600007</v>
      </c>
      <c r="M103" s="37">
        <f t="shared" si="28"/>
        <v>27119</v>
      </c>
      <c r="N103" s="38">
        <f t="shared" si="28"/>
        <v>9723366.1094400007</v>
      </c>
      <c r="O103" s="37">
        <f t="shared" si="28"/>
        <v>60633</v>
      </c>
      <c r="P103" s="38">
        <f t="shared" si="28"/>
        <v>20812071.360600006</v>
      </c>
      <c r="Q103" s="39">
        <f t="shared" si="28"/>
        <v>12311</v>
      </c>
      <c r="R103" s="40">
        <f t="shared" si="28"/>
        <v>4506414.4016999984</v>
      </c>
      <c r="S103" s="39">
        <f t="shared" si="28"/>
        <v>3461</v>
      </c>
      <c r="T103" s="40">
        <f t="shared" si="28"/>
        <v>1817069.4354600008</v>
      </c>
      <c r="U103" s="39">
        <f t="shared" si="28"/>
        <v>15772</v>
      </c>
      <c r="V103" s="40">
        <f t="shared" si="28"/>
        <v>6323483.8371599987</v>
      </c>
      <c r="W103" s="37">
        <f t="shared" si="28"/>
        <v>36645</v>
      </c>
      <c r="X103" s="38">
        <f t="shared" si="28"/>
        <v>31244409.668700002</v>
      </c>
      <c r="Y103" s="37">
        <f t="shared" si="28"/>
        <v>11863</v>
      </c>
      <c r="Z103" s="38">
        <f t="shared" si="28"/>
        <v>12080273.697720002</v>
      </c>
      <c r="AA103" s="37">
        <f t="shared" si="28"/>
        <v>48508</v>
      </c>
      <c r="AB103" s="38">
        <f t="shared" si="28"/>
        <v>43324683.366420001</v>
      </c>
      <c r="AC103" s="40">
        <f t="shared" si="28"/>
        <v>70460238.564180002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103"/>
  <sheetViews>
    <sheetView topLeftCell="H1"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7.5703125" style="15" bestFit="1" customWidth="1"/>
    <col min="5" max="5" width="11.140625" style="12" customWidth="1"/>
    <col min="6" max="6" width="16.42578125" style="15" bestFit="1" customWidth="1"/>
    <col min="7" max="7" width="11.140625" style="12" customWidth="1"/>
    <col min="8" max="8" width="11.7109375" style="15" bestFit="1" customWidth="1"/>
    <col min="9" max="9" width="11.140625" style="12" customWidth="1"/>
    <col min="10" max="10" width="20.28515625" style="15" customWidth="1"/>
    <col min="11" max="11" width="11.140625" style="12" customWidth="1"/>
    <col min="12" max="12" width="13.85546875" style="15" customWidth="1"/>
    <col min="13" max="13" width="11.140625" style="12" customWidth="1"/>
    <col min="14" max="14" width="13.7109375" style="15" customWidth="1"/>
    <col min="15" max="15" width="11.140625" style="12" customWidth="1"/>
    <col min="16" max="16" width="13.7109375" style="15" customWidth="1"/>
    <col min="17" max="17" width="11.140625" style="12" customWidth="1"/>
    <col min="18" max="18" width="13.28515625" style="15" customWidth="1"/>
    <col min="19" max="19" width="11.140625" style="12" customWidth="1"/>
    <col min="20" max="20" width="11.140625" style="15" customWidth="1"/>
    <col min="21" max="21" width="11.140625" style="12" customWidth="1"/>
    <col min="22" max="22" width="13.7109375" style="15" customWidth="1"/>
    <col min="23" max="23" width="11.140625" style="12" customWidth="1"/>
    <col min="24" max="24" width="13.140625" style="15" customWidth="1"/>
    <col min="25" max="25" width="11.140625" style="12" customWidth="1"/>
    <col min="26" max="26" width="13.28515625" style="15" customWidth="1"/>
    <col min="27" max="27" width="11.140625" style="12" customWidth="1"/>
    <col min="28" max="28" width="13.42578125" style="15" customWidth="1"/>
    <col min="29" max="29" width="13.710937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150010</v>
      </c>
      <c r="G2" s="131" t="str">
        <f>VLOOKUP(F2,Списки!$A$1:$B$68,2,0)</f>
        <v>ГБУЗ  "Ирафская ЦРБ"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176</v>
      </c>
      <c r="D9" s="22">
        <f>C9*Тарифы!B4*$C$4</f>
        <v>55748.4928</v>
      </c>
      <c r="E9" s="23">
        <v>0</v>
      </c>
      <c r="F9" s="24">
        <f>E9*Тарифы!C4*$C$4</f>
        <v>0</v>
      </c>
      <c r="G9" s="37">
        <f>C9+E9</f>
        <v>176</v>
      </c>
      <c r="H9" s="38">
        <f>D9+F9</f>
        <v>55748.4928</v>
      </c>
      <c r="I9" s="23">
        <v>192</v>
      </c>
      <c r="J9" s="24">
        <f>I9*Тарифы!D4*$C$4</f>
        <v>76020.672000000006</v>
      </c>
      <c r="K9" s="23">
        <v>0</v>
      </c>
      <c r="L9" s="24">
        <f>K9*Тарифы!E4*$C$4</f>
        <v>0</v>
      </c>
      <c r="M9" s="37">
        <f>I9+K9</f>
        <v>192</v>
      </c>
      <c r="N9" s="38">
        <f>J9+L9</f>
        <v>76020.672000000006</v>
      </c>
      <c r="O9" s="37">
        <f>G9+M9</f>
        <v>368</v>
      </c>
      <c r="P9" s="38">
        <f>H9+N9</f>
        <v>131769.1648</v>
      </c>
      <c r="Q9" s="23">
        <v>25</v>
      </c>
      <c r="R9" s="24">
        <f>Q9*Тарифы!F4*$C$4</f>
        <v>10138.0825</v>
      </c>
      <c r="S9" s="23">
        <v>0</v>
      </c>
      <c r="T9" s="24">
        <f>S9*Тарифы!G4*$C$4</f>
        <v>0</v>
      </c>
      <c r="U9" s="39">
        <f>Q9+S9</f>
        <v>25</v>
      </c>
      <c r="V9" s="40">
        <f>R9+T9</f>
        <v>10138.0825</v>
      </c>
      <c r="W9" s="23">
        <v>467</v>
      </c>
      <c r="X9" s="24">
        <f>W9*Тарифы!H4*$C$4</f>
        <v>445508.80009999999</v>
      </c>
      <c r="Y9" s="23">
        <v>0</v>
      </c>
      <c r="Z9" s="24">
        <f>Y9*Тарифы!I4*$C$4</f>
        <v>0</v>
      </c>
      <c r="AA9" s="37">
        <f>W9+Y9</f>
        <v>467</v>
      </c>
      <c r="AB9" s="38">
        <f>X9+Z9</f>
        <v>445508.80009999999</v>
      </c>
      <c r="AC9" s="40">
        <f>P9+V9+AB9</f>
        <v>587416.04740000004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5104</v>
      </c>
      <c r="F10" s="24">
        <f>E10*Тарифы!C5*$C$4</f>
        <v>2155577.4240000001</v>
      </c>
      <c r="G10" s="37">
        <f t="shared" ref="G10:H32" si="0">C10+E10</f>
        <v>5104</v>
      </c>
      <c r="H10" s="38">
        <f t="shared" si="0"/>
        <v>2155577.4240000001</v>
      </c>
      <c r="I10" s="23">
        <v>0</v>
      </c>
      <c r="J10" s="24">
        <f>I10*Тарифы!D5*$C$4</f>
        <v>0</v>
      </c>
      <c r="K10" s="23">
        <v>3760</v>
      </c>
      <c r="L10" s="24">
        <f>K10*Тарифы!E5*$C$4</f>
        <v>1984972.808</v>
      </c>
      <c r="M10" s="37">
        <f t="shared" ref="M10:N32" si="1">I10+K10</f>
        <v>3760</v>
      </c>
      <c r="N10" s="38">
        <f t="shared" si="1"/>
        <v>1984972.808</v>
      </c>
      <c r="O10" s="37">
        <f t="shared" ref="O10:P32" si="2">G10+M10</f>
        <v>8864</v>
      </c>
      <c r="P10" s="38">
        <f t="shared" si="2"/>
        <v>4140550.2319999998</v>
      </c>
      <c r="Q10" s="23">
        <v>0</v>
      </c>
      <c r="R10" s="24">
        <f>Q10*Тарифы!F5*$C$4</f>
        <v>0</v>
      </c>
      <c r="S10" s="23">
        <v>1505</v>
      </c>
      <c r="T10" s="24">
        <f>S10*Тарифы!G5*$C$4</f>
        <v>813745.52350000001</v>
      </c>
      <c r="U10" s="39">
        <f t="shared" ref="U10:V32" si="3">Q10+S10</f>
        <v>1505</v>
      </c>
      <c r="V10" s="40">
        <f t="shared" si="3"/>
        <v>813745.52350000001</v>
      </c>
      <c r="W10" s="23">
        <v>0</v>
      </c>
      <c r="X10" s="24">
        <f>W10*Тарифы!H5*$C$4</f>
        <v>0</v>
      </c>
      <c r="Y10" s="23">
        <v>4392</v>
      </c>
      <c r="Z10" s="24">
        <f>Y10*Тарифы!I5*$C$4</f>
        <v>5035907.1672</v>
      </c>
      <c r="AA10" s="37">
        <f t="shared" ref="AA10:AB32" si="4">W10+Y10</f>
        <v>4392</v>
      </c>
      <c r="AB10" s="38">
        <f t="shared" si="4"/>
        <v>5035907.1672</v>
      </c>
      <c r="AC10" s="40">
        <f t="shared" ref="AC10:AC32" si="5">P10+V10+AB10</f>
        <v>9990202.9226999991</v>
      </c>
    </row>
    <row r="11" spans="1:29">
      <c r="A11" s="41">
        <v>3</v>
      </c>
      <c r="B11" s="42" t="s">
        <v>70</v>
      </c>
      <c r="C11" s="21">
        <v>5364</v>
      </c>
      <c r="D11" s="22">
        <f>C11*Тарифы!B6*$C$4</f>
        <v>1502201.61</v>
      </c>
      <c r="E11" s="23">
        <v>0</v>
      </c>
      <c r="F11" s="24">
        <f>E11*Тарифы!C6*$C$4</f>
        <v>0</v>
      </c>
      <c r="G11" s="37">
        <f t="shared" si="0"/>
        <v>5364</v>
      </c>
      <c r="H11" s="38">
        <f t="shared" si="0"/>
        <v>1502201.61</v>
      </c>
      <c r="I11" s="23">
        <v>3026</v>
      </c>
      <c r="J11" s="24">
        <f>I11*Тарифы!D6*$C$4</f>
        <v>1059305.4653999999</v>
      </c>
      <c r="K11" s="23">
        <v>0</v>
      </c>
      <c r="L11" s="24">
        <f>K11*Тарифы!E6*$C$4</f>
        <v>0</v>
      </c>
      <c r="M11" s="37">
        <f t="shared" si="1"/>
        <v>3026</v>
      </c>
      <c r="N11" s="38">
        <f t="shared" si="1"/>
        <v>1059305.4653999999</v>
      </c>
      <c r="O11" s="37">
        <f t="shared" si="2"/>
        <v>8390</v>
      </c>
      <c r="P11" s="38">
        <f t="shared" si="2"/>
        <v>2561507.0754</v>
      </c>
      <c r="Q11" s="23">
        <v>4125</v>
      </c>
      <c r="R11" s="24">
        <f>Q11*Тарифы!F6*$C$4</f>
        <v>1478977.5</v>
      </c>
      <c r="S11" s="23">
        <v>0</v>
      </c>
      <c r="T11" s="24">
        <f>S11*Тарифы!G6*$C$4</f>
        <v>0</v>
      </c>
      <c r="U11" s="39">
        <f t="shared" si="3"/>
        <v>4125</v>
      </c>
      <c r="V11" s="40">
        <f t="shared" si="3"/>
        <v>1478977.5</v>
      </c>
      <c r="W11" s="23">
        <v>10384</v>
      </c>
      <c r="X11" s="24">
        <f>W11*Тарифы!H6*$C$4</f>
        <v>7715373.2656000005</v>
      </c>
      <c r="Y11" s="23">
        <v>0</v>
      </c>
      <c r="Z11" s="24">
        <f>Y11*Тарифы!I6*$C$4</f>
        <v>0</v>
      </c>
      <c r="AA11" s="37">
        <f t="shared" si="4"/>
        <v>10384</v>
      </c>
      <c r="AB11" s="38">
        <f t="shared" si="4"/>
        <v>7715373.2656000005</v>
      </c>
      <c r="AC11" s="40">
        <f t="shared" si="5"/>
        <v>11755857.841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541</v>
      </c>
      <c r="D16" s="22">
        <f>C16*Тарифы!B11*$C$4</f>
        <v>290069.05200000003</v>
      </c>
      <c r="E16" s="23">
        <v>0</v>
      </c>
      <c r="F16" s="24">
        <f>E16*Тарифы!C11*$C$4</f>
        <v>0</v>
      </c>
      <c r="G16" s="37">
        <f t="shared" si="0"/>
        <v>541</v>
      </c>
      <c r="H16" s="38">
        <f t="shared" si="0"/>
        <v>290069.05200000003</v>
      </c>
      <c r="I16" s="23">
        <v>911</v>
      </c>
      <c r="J16" s="24">
        <f>I16*Тарифы!D11*$C$4</f>
        <v>610565.86499999999</v>
      </c>
      <c r="K16" s="23">
        <v>0</v>
      </c>
      <c r="L16" s="24">
        <f>K16*Тарифы!E11*$C$4</f>
        <v>0</v>
      </c>
      <c r="M16" s="37">
        <f t="shared" si="1"/>
        <v>911</v>
      </c>
      <c r="N16" s="38">
        <f t="shared" si="1"/>
        <v>610565.86499999999</v>
      </c>
      <c r="O16" s="37">
        <f t="shared" si="2"/>
        <v>1452</v>
      </c>
      <c r="P16" s="38">
        <f t="shared" si="2"/>
        <v>900634.91700000002</v>
      </c>
      <c r="Q16" s="23">
        <v>0</v>
      </c>
      <c r="R16" s="24">
        <f>Q16*Тарифы!F11*$C$4</f>
        <v>0</v>
      </c>
      <c r="S16" s="23">
        <v>0</v>
      </c>
      <c r="T16" s="24">
        <f>S16*Тарифы!G11*$C$4</f>
        <v>0</v>
      </c>
      <c r="U16" s="39">
        <f t="shared" si="3"/>
        <v>0</v>
      </c>
      <c r="V16" s="40">
        <f t="shared" si="3"/>
        <v>0</v>
      </c>
      <c r="W16" s="23">
        <v>675</v>
      </c>
      <c r="X16" s="24">
        <f>W16*Тарифы!H11*$C$4</f>
        <v>873027.38250000007</v>
      </c>
      <c r="Y16" s="23">
        <v>0</v>
      </c>
      <c r="Z16" s="24">
        <f>Y16*Тарифы!I11*$C$4</f>
        <v>0</v>
      </c>
      <c r="AA16" s="37">
        <f t="shared" si="4"/>
        <v>675</v>
      </c>
      <c r="AB16" s="38">
        <f t="shared" si="4"/>
        <v>873027.38250000007</v>
      </c>
      <c r="AC16" s="40">
        <f t="shared" si="5"/>
        <v>1773662.2995000002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492</v>
      </c>
      <c r="D18" s="22">
        <f>C18*Тарифы!B13*$C$4</f>
        <v>160834.45560000002</v>
      </c>
      <c r="E18" s="23">
        <v>0</v>
      </c>
      <c r="F18" s="24">
        <f>E18*Тарифы!C13*$C$4</f>
        <v>0</v>
      </c>
      <c r="G18" s="37">
        <f t="shared" si="0"/>
        <v>492</v>
      </c>
      <c r="H18" s="38">
        <f t="shared" si="0"/>
        <v>160834.45560000002</v>
      </c>
      <c r="I18" s="23">
        <v>573</v>
      </c>
      <c r="J18" s="24">
        <f>I18*Тарифы!D13*$C$4</f>
        <v>234142.92720000001</v>
      </c>
      <c r="K18" s="23">
        <v>0</v>
      </c>
      <c r="L18" s="24">
        <f>K18*Тарифы!E13*$C$4</f>
        <v>0</v>
      </c>
      <c r="M18" s="37">
        <f t="shared" si="1"/>
        <v>573</v>
      </c>
      <c r="N18" s="38">
        <f t="shared" si="1"/>
        <v>234142.92720000001</v>
      </c>
      <c r="O18" s="37">
        <f t="shared" si="2"/>
        <v>1065</v>
      </c>
      <c r="P18" s="38">
        <f t="shared" si="2"/>
        <v>394977.38280000002</v>
      </c>
      <c r="Q18" s="23">
        <v>241</v>
      </c>
      <c r="R18" s="24">
        <f>Q18*Тарифы!F13*$C$4</f>
        <v>100862.86210000001</v>
      </c>
      <c r="S18" s="23">
        <v>0</v>
      </c>
      <c r="T18" s="24">
        <f>S18*Тарифы!G13*$C$4</f>
        <v>0</v>
      </c>
      <c r="U18" s="39">
        <f t="shared" si="3"/>
        <v>241</v>
      </c>
      <c r="V18" s="40">
        <f t="shared" si="3"/>
        <v>100862.86210000001</v>
      </c>
      <c r="W18" s="23">
        <v>1526</v>
      </c>
      <c r="X18" s="24">
        <f>W18*Тарифы!H13*$C$4</f>
        <v>1413780.8594000002</v>
      </c>
      <c r="Y18" s="23">
        <v>0</v>
      </c>
      <c r="Z18" s="24">
        <f>Y18*Тарифы!I13*$C$4</f>
        <v>0</v>
      </c>
      <c r="AA18" s="37">
        <f t="shared" si="4"/>
        <v>1526</v>
      </c>
      <c r="AB18" s="38">
        <f t="shared" si="4"/>
        <v>1413780.8594000002</v>
      </c>
      <c r="AC18" s="40">
        <f t="shared" si="5"/>
        <v>1909621.1043000002</v>
      </c>
    </row>
    <row r="19" spans="1:29">
      <c r="A19" s="41">
        <v>11</v>
      </c>
      <c r="B19" s="42" t="s">
        <v>78</v>
      </c>
      <c r="C19" s="21">
        <v>0</v>
      </c>
      <c r="D19" s="22">
        <f>C19*Тарифы!B14*$C$4</f>
        <v>0</v>
      </c>
      <c r="E19" s="23">
        <v>0</v>
      </c>
      <c r="F19" s="24">
        <f>E19*Тарифы!C14*$C$4</f>
        <v>0</v>
      </c>
      <c r="G19" s="37">
        <f t="shared" si="0"/>
        <v>0</v>
      </c>
      <c r="H19" s="38">
        <f t="shared" si="0"/>
        <v>0</v>
      </c>
      <c r="I19" s="23">
        <v>0</v>
      </c>
      <c r="J19" s="24">
        <f>I19*Тарифы!D14*$C$4</f>
        <v>0</v>
      </c>
      <c r="K19" s="23">
        <v>0</v>
      </c>
      <c r="L19" s="24">
        <f>K19*Тарифы!E14*$C$4</f>
        <v>0</v>
      </c>
      <c r="M19" s="37">
        <f t="shared" si="1"/>
        <v>0</v>
      </c>
      <c r="N19" s="38">
        <f t="shared" si="1"/>
        <v>0</v>
      </c>
      <c r="O19" s="37">
        <f t="shared" si="2"/>
        <v>0</v>
      </c>
      <c r="P19" s="38">
        <f t="shared" si="2"/>
        <v>0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0</v>
      </c>
      <c r="X19" s="24">
        <f>W19*Тарифы!H14*$C$4</f>
        <v>0</v>
      </c>
      <c r="Y19" s="23">
        <v>0</v>
      </c>
      <c r="Z19" s="24">
        <f>Y19*Тарифы!I14*$C$4</f>
        <v>0</v>
      </c>
      <c r="AA19" s="37">
        <f t="shared" si="4"/>
        <v>0</v>
      </c>
      <c r="AB19" s="38">
        <f t="shared" si="4"/>
        <v>0</v>
      </c>
      <c r="AC19" s="40">
        <f t="shared" si="5"/>
        <v>0</v>
      </c>
    </row>
    <row r="20" spans="1:29">
      <c r="A20" s="41">
        <v>12</v>
      </c>
      <c r="B20" s="42" t="s">
        <v>79</v>
      </c>
      <c r="C20" s="21">
        <v>483</v>
      </c>
      <c r="D20" s="22">
        <f>C20*Тарифы!B15*$C$4</f>
        <v>144007.60920000001</v>
      </c>
      <c r="E20" s="23">
        <v>0</v>
      </c>
      <c r="F20" s="24">
        <f>E20*Тарифы!C15*$C$4</f>
        <v>0</v>
      </c>
      <c r="G20" s="37">
        <f t="shared" si="0"/>
        <v>483</v>
      </c>
      <c r="H20" s="38">
        <f t="shared" si="0"/>
        <v>144007.60920000001</v>
      </c>
      <c r="I20" s="23">
        <v>509</v>
      </c>
      <c r="J20" s="24">
        <f>I20*Тарифы!D15*$C$4</f>
        <v>189699.46450000003</v>
      </c>
      <c r="K20" s="23">
        <v>0</v>
      </c>
      <c r="L20" s="24">
        <f>K20*Тарифы!E15*$C$4</f>
        <v>0</v>
      </c>
      <c r="M20" s="37">
        <f t="shared" si="1"/>
        <v>509</v>
      </c>
      <c r="N20" s="38">
        <f t="shared" si="1"/>
        <v>189699.46450000003</v>
      </c>
      <c r="O20" s="37">
        <f t="shared" si="2"/>
        <v>992</v>
      </c>
      <c r="P20" s="38">
        <f t="shared" si="2"/>
        <v>333707.07370000007</v>
      </c>
      <c r="Q20" s="23">
        <v>187</v>
      </c>
      <c r="R20" s="24">
        <f>Q20*Тарифы!F15*$C$4</f>
        <v>71381.209900000002</v>
      </c>
      <c r="S20" s="23">
        <v>0</v>
      </c>
      <c r="T20" s="24">
        <f>S20*Тарифы!G15*$C$4</f>
        <v>0</v>
      </c>
      <c r="U20" s="39">
        <f t="shared" si="3"/>
        <v>187</v>
      </c>
      <c r="V20" s="40">
        <f t="shared" si="3"/>
        <v>71381.209900000002</v>
      </c>
      <c r="W20" s="23">
        <v>1562</v>
      </c>
      <c r="X20" s="24">
        <f>W20*Тарифы!H15*$C$4</f>
        <v>1361166.0062000002</v>
      </c>
      <c r="Y20" s="23">
        <v>0</v>
      </c>
      <c r="Z20" s="24">
        <f>Y20*Тарифы!I15*$C$4</f>
        <v>0</v>
      </c>
      <c r="AA20" s="37">
        <f t="shared" si="4"/>
        <v>1562</v>
      </c>
      <c r="AB20" s="38">
        <f t="shared" si="4"/>
        <v>1361166.0062000002</v>
      </c>
      <c r="AC20" s="40">
        <f t="shared" si="5"/>
        <v>1766254.2898000004</v>
      </c>
    </row>
    <row r="21" spans="1:29">
      <c r="A21" s="41">
        <v>13</v>
      </c>
      <c r="B21" s="42" t="s">
        <v>80</v>
      </c>
      <c r="C21" s="21">
        <v>0</v>
      </c>
      <c r="D21" s="22">
        <f>C21*Тарифы!B16*$C$4</f>
        <v>0</v>
      </c>
      <c r="E21" s="23">
        <v>0</v>
      </c>
      <c r="F21" s="24">
        <f>E21*Тарифы!C16*$C$4</f>
        <v>0</v>
      </c>
      <c r="G21" s="37">
        <f t="shared" si="0"/>
        <v>0</v>
      </c>
      <c r="H21" s="38">
        <f t="shared" si="0"/>
        <v>0</v>
      </c>
      <c r="I21" s="23">
        <v>0</v>
      </c>
      <c r="J21" s="24">
        <f>I21*Тарифы!D16*$C$4</f>
        <v>0</v>
      </c>
      <c r="K21" s="23">
        <v>0</v>
      </c>
      <c r="L21" s="24">
        <f>K21*Тарифы!E16*$C$4</f>
        <v>0</v>
      </c>
      <c r="M21" s="37">
        <f t="shared" si="1"/>
        <v>0</v>
      </c>
      <c r="N21" s="38">
        <f t="shared" si="1"/>
        <v>0</v>
      </c>
      <c r="O21" s="37">
        <f t="shared" si="2"/>
        <v>0</v>
      </c>
      <c r="P21" s="38">
        <f t="shared" si="2"/>
        <v>0</v>
      </c>
      <c r="Q21" s="23">
        <v>0</v>
      </c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0</v>
      </c>
      <c r="X21" s="24">
        <f>W21*Тарифы!H16*$C$4</f>
        <v>0</v>
      </c>
      <c r="Y21" s="23">
        <v>0</v>
      </c>
      <c r="Z21" s="24">
        <f>Y21*Тарифы!I16*$C$4</f>
        <v>0</v>
      </c>
      <c r="AA21" s="37">
        <f t="shared" si="4"/>
        <v>0</v>
      </c>
      <c r="AB21" s="38">
        <f t="shared" si="4"/>
        <v>0</v>
      </c>
      <c r="AC21" s="40">
        <f t="shared" si="5"/>
        <v>0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161</v>
      </c>
      <c r="D25" s="22">
        <f>C25*Тарифы!B20*$C$4</f>
        <v>48002.536400000005</v>
      </c>
      <c r="E25" s="23">
        <v>0</v>
      </c>
      <c r="F25" s="24">
        <f>E25*Тарифы!C20*$C$4</f>
        <v>0</v>
      </c>
      <c r="G25" s="37">
        <f t="shared" si="0"/>
        <v>161</v>
      </c>
      <c r="H25" s="38">
        <f t="shared" si="0"/>
        <v>48002.536400000005</v>
      </c>
      <c r="I25" s="23">
        <v>400</v>
      </c>
      <c r="J25" s="24">
        <f>I25*Тарифы!D20*$C$4</f>
        <v>149076.20000000001</v>
      </c>
      <c r="K25" s="23">
        <v>0</v>
      </c>
      <c r="L25" s="24">
        <f>K25*Тарифы!E20*$C$4</f>
        <v>0</v>
      </c>
      <c r="M25" s="37">
        <f t="shared" si="1"/>
        <v>400</v>
      </c>
      <c r="N25" s="38">
        <f t="shared" si="1"/>
        <v>149076.20000000001</v>
      </c>
      <c r="O25" s="37">
        <f t="shared" si="2"/>
        <v>561</v>
      </c>
      <c r="P25" s="38">
        <f t="shared" si="2"/>
        <v>197078.73640000002</v>
      </c>
      <c r="Q25" s="23">
        <v>36</v>
      </c>
      <c r="R25" s="24">
        <f>Q25*Тарифы!F20*$C$4</f>
        <v>13741.837200000002</v>
      </c>
      <c r="S25" s="23">
        <v>0</v>
      </c>
      <c r="T25" s="24">
        <f>S25*Тарифы!G20*$C$4</f>
        <v>0</v>
      </c>
      <c r="U25" s="39">
        <f t="shared" si="3"/>
        <v>36</v>
      </c>
      <c r="V25" s="40">
        <f t="shared" si="3"/>
        <v>13741.837200000002</v>
      </c>
      <c r="W25" s="23">
        <v>446</v>
      </c>
      <c r="X25" s="24">
        <f>W25*Тарифы!H20*$C$4</f>
        <v>388655.59460000001</v>
      </c>
      <c r="Y25" s="23">
        <v>0</v>
      </c>
      <c r="Z25" s="24">
        <f>Y25*Тарифы!I20*$C$4</f>
        <v>0</v>
      </c>
      <c r="AA25" s="37">
        <f t="shared" si="4"/>
        <v>446</v>
      </c>
      <c r="AB25" s="38">
        <f t="shared" si="4"/>
        <v>388655.59460000001</v>
      </c>
      <c r="AC25" s="40">
        <f t="shared" si="5"/>
        <v>599476.16820000007</v>
      </c>
    </row>
    <row r="26" spans="1:29">
      <c r="A26" s="41">
        <v>18</v>
      </c>
      <c r="B26" s="42" t="s">
        <v>85</v>
      </c>
      <c r="C26" s="21">
        <v>101</v>
      </c>
      <c r="D26" s="22">
        <f>C26*Тарифы!B21*$C$4</f>
        <v>24141.999700000004</v>
      </c>
      <c r="E26" s="23">
        <v>0</v>
      </c>
      <c r="F26" s="24">
        <f>E26*Тарифы!C21*$C$4</f>
        <v>0</v>
      </c>
      <c r="G26" s="37">
        <f t="shared" si="0"/>
        <v>101</v>
      </c>
      <c r="H26" s="38">
        <f t="shared" si="0"/>
        <v>24141.999700000004</v>
      </c>
      <c r="I26" s="23">
        <v>246</v>
      </c>
      <c r="J26" s="24">
        <f>I26*Тарифы!D21*$C$4</f>
        <v>73502.1924</v>
      </c>
      <c r="K26" s="23">
        <v>0</v>
      </c>
      <c r="L26" s="24">
        <f>K26*Тарифы!E21*$C$4</f>
        <v>0</v>
      </c>
      <c r="M26" s="37">
        <f t="shared" si="1"/>
        <v>246</v>
      </c>
      <c r="N26" s="38">
        <f t="shared" si="1"/>
        <v>73502.1924</v>
      </c>
      <c r="O26" s="37">
        <f t="shared" si="2"/>
        <v>347</v>
      </c>
      <c r="P26" s="38">
        <f t="shared" si="2"/>
        <v>97644.1921</v>
      </c>
      <c r="Q26" s="23">
        <v>55</v>
      </c>
      <c r="R26" s="24">
        <f>Q26*Тарифы!F21*$C$4</f>
        <v>16830.813999999998</v>
      </c>
      <c r="S26" s="23">
        <v>0</v>
      </c>
      <c r="T26" s="24">
        <f>S26*Тарифы!G21*$C$4</f>
        <v>0</v>
      </c>
      <c r="U26" s="39">
        <f t="shared" si="3"/>
        <v>55</v>
      </c>
      <c r="V26" s="40">
        <f t="shared" si="3"/>
        <v>16830.813999999998</v>
      </c>
      <c r="W26" s="23">
        <v>413</v>
      </c>
      <c r="X26" s="24">
        <f>W26*Тарифы!H21*$C$4</f>
        <v>250035.94069999998</v>
      </c>
      <c r="Y26" s="23">
        <v>0</v>
      </c>
      <c r="Z26" s="24">
        <f>Y26*Тарифы!I21*$C$4</f>
        <v>0</v>
      </c>
      <c r="AA26" s="37">
        <f t="shared" si="4"/>
        <v>413</v>
      </c>
      <c r="AB26" s="38">
        <f t="shared" si="4"/>
        <v>250035.94069999998</v>
      </c>
      <c r="AC26" s="40">
        <f t="shared" si="5"/>
        <v>364510.94679999998</v>
      </c>
    </row>
    <row r="27" spans="1:29">
      <c r="A27" s="41">
        <v>19</v>
      </c>
      <c r="B27" s="42" t="s">
        <v>86</v>
      </c>
      <c r="C27" s="21">
        <v>518</v>
      </c>
      <c r="D27" s="22">
        <f>C27*Тарифы!B22*$C$4</f>
        <v>203504.17360000004</v>
      </c>
      <c r="E27" s="23">
        <v>0</v>
      </c>
      <c r="F27" s="24">
        <f>E27*Тарифы!C22*$C$4</f>
        <v>0</v>
      </c>
      <c r="G27" s="37">
        <f t="shared" si="0"/>
        <v>518</v>
      </c>
      <c r="H27" s="38">
        <f t="shared" si="0"/>
        <v>203504.17360000004</v>
      </c>
      <c r="I27" s="23">
        <v>1352</v>
      </c>
      <c r="J27" s="24">
        <f>I27*Тарифы!D22*$C$4</f>
        <v>663942.18799999997</v>
      </c>
      <c r="K27" s="23">
        <v>0</v>
      </c>
      <c r="L27" s="24">
        <f>K27*Тарифы!E22*$C$4</f>
        <v>0</v>
      </c>
      <c r="M27" s="37">
        <f t="shared" si="1"/>
        <v>1352</v>
      </c>
      <c r="N27" s="38">
        <f t="shared" si="1"/>
        <v>663942.18799999997</v>
      </c>
      <c r="O27" s="37">
        <f t="shared" si="2"/>
        <v>1870</v>
      </c>
      <c r="P27" s="38">
        <f t="shared" si="2"/>
        <v>867446.36159999995</v>
      </c>
      <c r="Q27" s="23">
        <v>67</v>
      </c>
      <c r="R27" s="24">
        <f>Q27*Тарифы!F22*$C$4</f>
        <v>33699.338400000008</v>
      </c>
      <c r="S27" s="23">
        <v>0</v>
      </c>
      <c r="T27" s="24">
        <f>S27*Тарифы!G22*$C$4</f>
        <v>0</v>
      </c>
      <c r="U27" s="39">
        <f t="shared" si="3"/>
        <v>67</v>
      </c>
      <c r="V27" s="40">
        <f t="shared" si="3"/>
        <v>33699.338400000008</v>
      </c>
      <c r="W27" s="23">
        <v>1020</v>
      </c>
      <c r="X27" s="24">
        <f>W27*Тарифы!H22*$C$4</f>
        <v>1459594.5</v>
      </c>
      <c r="Y27" s="23">
        <v>0</v>
      </c>
      <c r="Z27" s="24">
        <f>Y27*Тарифы!I22*$C$4</f>
        <v>0</v>
      </c>
      <c r="AA27" s="37">
        <f t="shared" si="4"/>
        <v>1020</v>
      </c>
      <c r="AB27" s="38">
        <f t="shared" si="4"/>
        <v>1459594.5</v>
      </c>
      <c r="AC27" s="40">
        <f t="shared" si="5"/>
        <v>2360740.2000000002</v>
      </c>
    </row>
    <row r="28" spans="1:29">
      <c r="A28" s="41">
        <v>20</v>
      </c>
      <c r="B28" s="42" t="s">
        <v>87</v>
      </c>
      <c r="C28" s="23">
        <v>322</v>
      </c>
      <c r="D28" s="22">
        <f>C28*Тарифы!B23*$C$4</f>
        <v>74090.107000000004</v>
      </c>
      <c r="E28" s="23">
        <v>0</v>
      </c>
      <c r="F28" s="24">
        <f>E28*Тарифы!C23*$C$4</f>
        <v>0</v>
      </c>
      <c r="G28" s="37">
        <f t="shared" si="0"/>
        <v>322</v>
      </c>
      <c r="H28" s="38">
        <f t="shared" si="0"/>
        <v>74090.107000000004</v>
      </c>
      <c r="I28" s="23">
        <v>320</v>
      </c>
      <c r="J28" s="24">
        <f>I28*Тарифы!D23*$C$4</f>
        <v>92036.672000000006</v>
      </c>
      <c r="K28" s="23">
        <v>0</v>
      </c>
      <c r="L28" s="24">
        <f>K28*Тарифы!E23*$C$4</f>
        <v>0</v>
      </c>
      <c r="M28" s="37">
        <f t="shared" si="1"/>
        <v>320</v>
      </c>
      <c r="N28" s="38">
        <f t="shared" si="1"/>
        <v>92036.672000000006</v>
      </c>
      <c r="O28" s="37">
        <f t="shared" si="2"/>
        <v>642</v>
      </c>
      <c r="P28" s="38">
        <f t="shared" si="2"/>
        <v>166126.77900000001</v>
      </c>
      <c r="Q28" s="23">
        <v>44</v>
      </c>
      <c r="R28" s="24">
        <f>Q28*Тарифы!F23*$C$4</f>
        <v>12961.348400000001</v>
      </c>
      <c r="S28" s="23">
        <v>0</v>
      </c>
      <c r="T28" s="24">
        <f>S28*Тарифы!G23*$C$4</f>
        <v>0</v>
      </c>
      <c r="U28" s="39">
        <f t="shared" si="3"/>
        <v>44</v>
      </c>
      <c r="V28" s="40">
        <f t="shared" si="3"/>
        <v>12961.348400000001</v>
      </c>
      <c r="W28" s="23">
        <v>1028</v>
      </c>
      <c r="X28" s="24">
        <f>W28*Тарифы!H23*$C$4</f>
        <v>933543.5564</v>
      </c>
      <c r="Y28" s="23">
        <v>0</v>
      </c>
      <c r="Z28" s="24">
        <f>Y28*Тарифы!I23*$C$4</f>
        <v>0</v>
      </c>
      <c r="AA28" s="37">
        <f t="shared" si="4"/>
        <v>1028</v>
      </c>
      <c r="AB28" s="38">
        <f t="shared" si="4"/>
        <v>933543.5564</v>
      </c>
      <c r="AC28" s="40">
        <f t="shared" si="5"/>
        <v>1112631.6838</v>
      </c>
    </row>
    <row r="29" spans="1:29">
      <c r="A29" s="41">
        <v>21</v>
      </c>
      <c r="B29" s="42" t="s">
        <v>88</v>
      </c>
      <c r="C29" s="23">
        <v>291</v>
      </c>
      <c r="D29" s="22">
        <f>C29*Тарифы!B24*$C$4</f>
        <v>53417.4732</v>
      </c>
      <c r="E29" s="23">
        <v>0</v>
      </c>
      <c r="F29" s="24">
        <f>E29*Тарифы!C24*$C$4</f>
        <v>0</v>
      </c>
      <c r="G29" s="37">
        <f t="shared" si="0"/>
        <v>291</v>
      </c>
      <c r="H29" s="38">
        <f t="shared" si="0"/>
        <v>53417.4732</v>
      </c>
      <c r="I29" s="23">
        <v>289</v>
      </c>
      <c r="J29" s="24">
        <f>I29*Тарифы!D24*$C$4</f>
        <v>66312.928500000009</v>
      </c>
      <c r="K29" s="23">
        <v>0</v>
      </c>
      <c r="L29" s="24">
        <f>K29*Тарифы!E24*$C$4</f>
        <v>0</v>
      </c>
      <c r="M29" s="37">
        <f t="shared" si="1"/>
        <v>289</v>
      </c>
      <c r="N29" s="38">
        <f t="shared" si="1"/>
        <v>66312.928500000009</v>
      </c>
      <c r="O29" s="37">
        <f t="shared" si="2"/>
        <v>580</v>
      </c>
      <c r="P29" s="38">
        <f t="shared" si="2"/>
        <v>119730.40170000002</v>
      </c>
      <c r="Q29" s="23">
        <v>54</v>
      </c>
      <c r="R29" s="24">
        <f>Q29*Тарифы!F24*$C$4</f>
        <v>12690.8964</v>
      </c>
      <c r="S29" s="23">
        <v>0</v>
      </c>
      <c r="T29" s="24">
        <f>S29*Тарифы!G24*$C$4</f>
        <v>0</v>
      </c>
      <c r="U29" s="39">
        <f t="shared" si="3"/>
        <v>54</v>
      </c>
      <c r="V29" s="40">
        <f t="shared" si="3"/>
        <v>12690.8964</v>
      </c>
      <c r="W29" s="23">
        <v>981</v>
      </c>
      <c r="X29" s="24">
        <f>W29*Тарифы!H24*$C$4</f>
        <v>656900.65350000001</v>
      </c>
      <c r="Y29" s="23">
        <v>0</v>
      </c>
      <c r="Z29" s="24">
        <f>Y29*Тарифы!I24*$C$4</f>
        <v>0</v>
      </c>
      <c r="AA29" s="37">
        <f t="shared" si="4"/>
        <v>981</v>
      </c>
      <c r="AB29" s="38">
        <f t="shared" si="4"/>
        <v>656900.65350000001</v>
      </c>
      <c r="AC29" s="40">
        <f t="shared" si="5"/>
        <v>789321.95160000003</v>
      </c>
    </row>
    <row r="30" spans="1:29">
      <c r="A30" s="41">
        <v>22</v>
      </c>
      <c r="B30" s="42" t="s">
        <v>89</v>
      </c>
      <c r="C30" s="23">
        <v>414</v>
      </c>
      <c r="D30" s="22">
        <f>C30*Тарифы!B25*$C$4</f>
        <v>92030.047200000001</v>
      </c>
      <c r="E30" s="23">
        <v>0</v>
      </c>
      <c r="F30" s="24">
        <f>E30*Тарифы!C25*$C$4</f>
        <v>0</v>
      </c>
      <c r="G30" s="37">
        <f t="shared" si="0"/>
        <v>414</v>
      </c>
      <c r="H30" s="38">
        <f t="shared" si="0"/>
        <v>92030.047200000001</v>
      </c>
      <c r="I30" s="23">
        <v>415</v>
      </c>
      <c r="J30" s="24">
        <f>I30*Тарифы!D25*$C$4</f>
        <v>115315.42750000002</v>
      </c>
      <c r="K30" s="23">
        <v>0</v>
      </c>
      <c r="L30" s="24">
        <f>K30*Тарифы!E25*$C$4</f>
        <v>0</v>
      </c>
      <c r="M30" s="37">
        <f t="shared" si="1"/>
        <v>415</v>
      </c>
      <c r="N30" s="38">
        <f t="shared" si="1"/>
        <v>115315.42750000002</v>
      </c>
      <c r="O30" s="37">
        <f t="shared" si="2"/>
        <v>829</v>
      </c>
      <c r="P30" s="38">
        <f t="shared" si="2"/>
        <v>207345.47470000002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1095</v>
      </c>
      <c r="X30" s="24">
        <f>W30*Тарифы!H25*$C$4</f>
        <v>984343.13250000007</v>
      </c>
      <c r="Y30" s="23">
        <v>0</v>
      </c>
      <c r="Z30" s="24">
        <f>Y30*Тарифы!I25*$C$4</f>
        <v>0</v>
      </c>
      <c r="AA30" s="37">
        <f t="shared" si="4"/>
        <v>1095</v>
      </c>
      <c r="AB30" s="38">
        <f t="shared" si="4"/>
        <v>984343.13250000007</v>
      </c>
      <c r="AC30" s="40">
        <f t="shared" si="5"/>
        <v>1191688.6072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0</v>
      </c>
      <c r="D32" s="22">
        <f>C32*Тарифы!B27*$C$4</f>
        <v>0</v>
      </c>
      <c r="E32" s="23">
        <v>0</v>
      </c>
      <c r="F32" s="24">
        <f>E32*Тарифы!C27*$C$4</f>
        <v>0</v>
      </c>
      <c r="G32" s="37">
        <f t="shared" si="0"/>
        <v>0</v>
      </c>
      <c r="H32" s="38">
        <f t="shared" si="0"/>
        <v>0</v>
      </c>
      <c r="I32" s="23">
        <v>4068</v>
      </c>
      <c r="J32" s="24">
        <f>I32*Тарифы!D27*$C$4</f>
        <v>854356.88520000002</v>
      </c>
      <c r="K32" s="23">
        <v>0</v>
      </c>
      <c r="L32" s="24">
        <f>K32*Тарифы!E27*$C$4</f>
        <v>0</v>
      </c>
      <c r="M32" s="37">
        <f t="shared" si="1"/>
        <v>4068</v>
      </c>
      <c r="N32" s="38">
        <f t="shared" si="1"/>
        <v>854356.88520000002</v>
      </c>
      <c r="O32" s="37">
        <f t="shared" si="2"/>
        <v>4068</v>
      </c>
      <c r="P32" s="38">
        <f t="shared" si="2"/>
        <v>854356.88520000002</v>
      </c>
      <c r="Q32" s="23">
        <v>1470</v>
      </c>
      <c r="R32" s="24">
        <f>Q32*Тарифы!F27*$C$4</f>
        <v>395250.21900000004</v>
      </c>
      <c r="S32" s="23">
        <v>0</v>
      </c>
      <c r="T32" s="24">
        <f>S32*Тарифы!G27*$C$4</f>
        <v>0</v>
      </c>
      <c r="U32" s="39">
        <f t="shared" si="3"/>
        <v>1470</v>
      </c>
      <c r="V32" s="40">
        <f t="shared" si="3"/>
        <v>395250.21900000004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1249607.1041999999</v>
      </c>
    </row>
    <row r="33" spans="1:29" s="10" customFormat="1">
      <c r="A33" s="43"/>
      <c r="B33" s="44" t="s">
        <v>107</v>
      </c>
      <c r="C33" s="37">
        <f t="shared" ref="C33:AC33" si="6">SUM(C9:C32)</f>
        <v>8863</v>
      </c>
      <c r="D33" s="38">
        <f t="shared" si="6"/>
        <v>2648047.5566999996</v>
      </c>
      <c r="E33" s="37">
        <f t="shared" si="6"/>
        <v>5104</v>
      </c>
      <c r="F33" s="38">
        <f t="shared" si="6"/>
        <v>2155577.4240000001</v>
      </c>
      <c r="G33" s="37">
        <f t="shared" si="6"/>
        <v>13967</v>
      </c>
      <c r="H33" s="38">
        <f t="shared" si="6"/>
        <v>4803624.9806999993</v>
      </c>
      <c r="I33" s="37">
        <f t="shared" si="6"/>
        <v>12301</v>
      </c>
      <c r="J33" s="38">
        <f t="shared" si="6"/>
        <v>4184276.8877000003</v>
      </c>
      <c r="K33" s="37">
        <f t="shared" si="6"/>
        <v>3760</v>
      </c>
      <c r="L33" s="38">
        <f t="shared" si="6"/>
        <v>1984972.808</v>
      </c>
      <c r="M33" s="37">
        <f t="shared" si="6"/>
        <v>16061</v>
      </c>
      <c r="N33" s="38">
        <f t="shared" si="6"/>
        <v>6169249.695700001</v>
      </c>
      <c r="O33" s="37">
        <f t="shared" si="6"/>
        <v>30028</v>
      </c>
      <c r="P33" s="38">
        <f t="shared" si="6"/>
        <v>10972874.6764</v>
      </c>
      <c r="Q33" s="39">
        <f t="shared" si="6"/>
        <v>6304</v>
      </c>
      <c r="R33" s="40">
        <f t="shared" si="6"/>
        <v>2146534.1079000002</v>
      </c>
      <c r="S33" s="39">
        <f t="shared" si="6"/>
        <v>1505</v>
      </c>
      <c r="T33" s="40">
        <f t="shared" si="6"/>
        <v>813745.52350000001</v>
      </c>
      <c r="U33" s="39">
        <f t="shared" si="6"/>
        <v>7809</v>
      </c>
      <c r="V33" s="40">
        <f t="shared" si="6"/>
        <v>2960279.6314000003</v>
      </c>
      <c r="W33" s="37">
        <f t="shared" si="6"/>
        <v>19597</v>
      </c>
      <c r="X33" s="38">
        <f t="shared" si="6"/>
        <v>16481929.691500001</v>
      </c>
      <c r="Y33" s="37">
        <f t="shared" si="6"/>
        <v>4392</v>
      </c>
      <c r="Z33" s="38">
        <f t="shared" si="6"/>
        <v>5035907.1672</v>
      </c>
      <c r="AA33" s="37">
        <f t="shared" si="6"/>
        <v>23989</v>
      </c>
      <c r="AB33" s="38">
        <f t="shared" si="6"/>
        <v>21517836.8587</v>
      </c>
      <c r="AC33" s="40">
        <f t="shared" si="6"/>
        <v>35450991.166499995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150010</v>
      </c>
      <c r="G37" s="131" t="str">
        <f>VLOOKUP(F37,Списки!$A$1:$B$68,2,0)</f>
        <v>ГБУЗ  "Ирафская ЦРБ"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30</v>
      </c>
      <c r="D44" s="22">
        <f>C44*Тарифы!B4*$C$4</f>
        <v>9502.5840000000007</v>
      </c>
      <c r="E44" s="23">
        <v>0</v>
      </c>
      <c r="F44" s="24">
        <f>E44*Тарифы!C4*$C$4</f>
        <v>0</v>
      </c>
      <c r="G44" s="37">
        <f>C44+E44</f>
        <v>30</v>
      </c>
      <c r="H44" s="38">
        <f>D44+F44</f>
        <v>9502.5840000000007</v>
      </c>
      <c r="I44" s="23">
        <v>7</v>
      </c>
      <c r="J44" s="24">
        <f>I44*Тарифы!D4*$C$4</f>
        <v>2771.5870000000004</v>
      </c>
      <c r="K44" s="23">
        <v>0</v>
      </c>
      <c r="L44" s="24">
        <f>K44*Тарифы!E4*$C$4</f>
        <v>0</v>
      </c>
      <c r="M44" s="37">
        <f>I44+K44</f>
        <v>7</v>
      </c>
      <c r="N44" s="38">
        <f>J44+L44</f>
        <v>2771.5870000000004</v>
      </c>
      <c r="O44" s="37">
        <f>G44+M44</f>
        <v>37</v>
      </c>
      <c r="P44" s="38">
        <f>H44+N44</f>
        <v>12274.171000000002</v>
      </c>
      <c r="Q44" s="23">
        <v>2</v>
      </c>
      <c r="R44" s="24">
        <f>Q44*Тарифы!F4*$C$4</f>
        <v>811.04660000000001</v>
      </c>
      <c r="S44" s="23">
        <v>0</v>
      </c>
      <c r="T44" s="24">
        <f>S44*Тарифы!G4*$C$4</f>
        <v>0</v>
      </c>
      <c r="U44" s="39">
        <f>Q44+S44</f>
        <v>2</v>
      </c>
      <c r="V44" s="40">
        <f>R44+T44</f>
        <v>811.04660000000001</v>
      </c>
      <c r="W44" s="23">
        <v>11</v>
      </c>
      <c r="X44" s="24">
        <f>W44*Тарифы!H4*$C$4</f>
        <v>10493.783299999999</v>
      </c>
      <c r="Y44" s="23">
        <v>0</v>
      </c>
      <c r="Z44" s="24">
        <f>Y44*Тарифы!I4*$C$4</f>
        <v>0</v>
      </c>
      <c r="AA44" s="37">
        <f>W44+Y44</f>
        <v>11</v>
      </c>
      <c r="AB44" s="38">
        <f>X44+Z44</f>
        <v>10493.783299999999</v>
      </c>
      <c r="AC44" s="40">
        <f>P44+V44+AB44</f>
        <v>23579.000899999999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208</v>
      </c>
      <c r="F45" s="24">
        <f>E45*Тарифы!C5*$C$4</f>
        <v>87844.848000000013</v>
      </c>
      <c r="G45" s="37">
        <f t="shared" ref="G45:H67" si="7">C45+E45</f>
        <v>208</v>
      </c>
      <c r="H45" s="38">
        <f t="shared" si="7"/>
        <v>87844.848000000013</v>
      </c>
      <c r="I45" s="23">
        <v>0</v>
      </c>
      <c r="J45" s="24">
        <f>I45*Тарифы!D5*$C$4</f>
        <v>0</v>
      </c>
      <c r="K45" s="23">
        <v>156</v>
      </c>
      <c r="L45" s="24">
        <f>K45*Тарифы!E5*$C$4</f>
        <v>82355.254799999995</v>
      </c>
      <c r="M45" s="37">
        <f t="shared" ref="M45:N67" si="8">I45+K45</f>
        <v>156</v>
      </c>
      <c r="N45" s="38">
        <f t="shared" si="8"/>
        <v>82355.254799999995</v>
      </c>
      <c r="O45" s="37">
        <f t="shared" ref="O45:P67" si="9">G45+M45</f>
        <v>364</v>
      </c>
      <c r="P45" s="38">
        <f t="shared" si="9"/>
        <v>170200.10279999999</v>
      </c>
      <c r="Q45" s="23">
        <v>0</v>
      </c>
      <c r="R45" s="24">
        <f>Q45*Тарифы!F5*$C$4</f>
        <v>0</v>
      </c>
      <c r="S45" s="23">
        <v>63</v>
      </c>
      <c r="T45" s="24">
        <f>S45*Тарифы!G5*$C$4</f>
        <v>34063.766100000001</v>
      </c>
      <c r="U45" s="39">
        <f t="shared" ref="U45:V67" si="10">Q45+S45</f>
        <v>63</v>
      </c>
      <c r="V45" s="40">
        <f t="shared" si="10"/>
        <v>34063.766100000001</v>
      </c>
      <c r="W45" s="23">
        <v>0</v>
      </c>
      <c r="X45" s="24">
        <f>W45*Тарифы!H5*$C$4</f>
        <v>0</v>
      </c>
      <c r="Y45" s="23">
        <v>137</v>
      </c>
      <c r="Z45" s="24">
        <f>Y45*Тарифы!I5*$C$4</f>
        <v>157085.4467</v>
      </c>
      <c r="AA45" s="37">
        <f t="shared" ref="AA45:AB67" si="11">W45+Y45</f>
        <v>137</v>
      </c>
      <c r="AB45" s="38">
        <f t="shared" si="11"/>
        <v>157085.4467</v>
      </c>
      <c r="AC45" s="40">
        <f t="shared" ref="AC45:AC67" si="12">P45+V45+AB45</f>
        <v>361349.31559999997</v>
      </c>
    </row>
    <row r="46" spans="1:29">
      <c r="A46" s="41">
        <v>3</v>
      </c>
      <c r="B46" s="42" t="s">
        <v>70</v>
      </c>
      <c r="C46" s="21">
        <v>213</v>
      </c>
      <c r="D46" s="22">
        <f>C46*Тарифы!B6*$C$4</f>
        <v>59651.182500000003</v>
      </c>
      <c r="E46" s="23">
        <v>0</v>
      </c>
      <c r="F46" s="24">
        <f>E46*Тарифы!C6*$C$4</f>
        <v>0</v>
      </c>
      <c r="G46" s="37">
        <f t="shared" si="7"/>
        <v>213</v>
      </c>
      <c r="H46" s="38">
        <f t="shared" si="7"/>
        <v>59651.182500000003</v>
      </c>
      <c r="I46" s="23">
        <v>125</v>
      </c>
      <c r="J46" s="24">
        <f>I46*Тарифы!D6*$C$4</f>
        <v>43758.487500000003</v>
      </c>
      <c r="K46" s="23">
        <v>0</v>
      </c>
      <c r="L46" s="24">
        <f>K46*Тарифы!E6*$C$4</f>
        <v>0</v>
      </c>
      <c r="M46" s="37">
        <f t="shared" si="8"/>
        <v>125</v>
      </c>
      <c r="N46" s="38">
        <f t="shared" si="8"/>
        <v>43758.487500000003</v>
      </c>
      <c r="O46" s="37">
        <f t="shared" si="9"/>
        <v>338</v>
      </c>
      <c r="P46" s="38">
        <f t="shared" si="9"/>
        <v>103409.67000000001</v>
      </c>
      <c r="Q46" s="23">
        <v>172</v>
      </c>
      <c r="R46" s="24">
        <f>Q46*Тарифы!F6*$C$4</f>
        <v>61668.880000000005</v>
      </c>
      <c r="S46" s="23">
        <v>0</v>
      </c>
      <c r="T46" s="24">
        <f>S46*Тарифы!G6*$C$4</f>
        <v>0</v>
      </c>
      <c r="U46" s="39">
        <f t="shared" si="10"/>
        <v>172</v>
      </c>
      <c r="V46" s="40">
        <f t="shared" si="10"/>
        <v>61668.880000000005</v>
      </c>
      <c r="W46" s="23">
        <v>303</v>
      </c>
      <c r="X46" s="24">
        <f>W46*Тарифы!H6*$C$4</f>
        <v>225130.78770000002</v>
      </c>
      <c r="Y46" s="23">
        <v>0</v>
      </c>
      <c r="Z46" s="24">
        <f>Y46*Тарифы!I6*$C$4</f>
        <v>0</v>
      </c>
      <c r="AA46" s="37">
        <f t="shared" si="11"/>
        <v>303</v>
      </c>
      <c r="AB46" s="38">
        <f t="shared" si="11"/>
        <v>225130.78770000002</v>
      </c>
      <c r="AC46" s="40">
        <f t="shared" si="12"/>
        <v>390209.33770000003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>
        <v>0</v>
      </c>
      <c r="R47" s="24">
        <f>Q47*Тарифы!F7*$C$4</f>
        <v>0</v>
      </c>
      <c r="S47" s="23">
        <v>0</v>
      </c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>
        <v>0</v>
      </c>
      <c r="R48" s="24">
        <f>Q48*Тарифы!F8*$C$4</f>
        <v>0</v>
      </c>
      <c r="S48" s="23">
        <v>0</v>
      </c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>
        <v>0</v>
      </c>
      <c r="R49" s="24">
        <f>Q49*Тарифы!F9*$C$4</f>
        <v>0</v>
      </c>
      <c r="S49" s="23">
        <v>0</v>
      </c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>
        <v>0</v>
      </c>
      <c r="R50" s="24">
        <f>Q50*Тарифы!F10*$C$4</f>
        <v>0</v>
      </c>
      <c r="S50" s="23">
        <v>0</v>
      </c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23</v>
      </c>
      <c r="D51" s="22">
        <f>C51*Тарифы!B11*$C$4</f>
        <v>12331.956</v>
      </c>
      <c r="E51" s="23">
        <v>0</v>
      </c>
      <c r="F51" s="24">
        <f>E51*Тарифы!C11*$C$4</f>
        <v>0</v>
      </c>
      <c r="G51" s="37">
        <f t="shared" si="7"/>
        <v>23</v>
      </c>
      <c r="H51" s="38">
        <f t="shared" si="7"/>
        <v>12331.956</v>
      </c>
      <c r="I51" s="23">
        <v>38</v>
      </c>
      <c r="J51" s="24">
        <f>I51*Тарифы!D11*$C$4</f>
        <v>25468.170000000002</v>
      </c>
      <c r="K51" s="23">
        <v>0</v>
      </c>
      <c r="L51" s="24">
        <f>K51*Тарифы!E11*$C$4</f>
        <v>0</v>
      </c>
      <c r="M51" s="37">
        <f t="shared" si="8"/>
        <v>38</v>
      </c>
      <c r="N51" s="38">
        <f t="shared" si="8"/>
        <v>25468.170000000002</v>
      </c>
      <c r="O51" s="37">
        <f t="shared" si="9"/>
        <v>61</v>
      </c>
      <c r="P51" s="38">
        <f t="shared" si="9"/>
        <v>37800.126000000004</v>
      </c>
      <c r="Q51" s="23">
        <v>0</v>
      </c>
      <c r="R51" s="24">
        <f>Q51*Тарифы!F11*$C$4</f>
        <v>0</v>
      </c>
      <c r="S51" s="23">
        <v>0</v>
      </c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28</v>
      </c>
      <c r="X51" s="24">
        <f>W51*Тарифы!H11*$C$4</f>
        <v>36214.4692</v>
      </c>
      <c r="Y51" s="23">
        <v>0</v>
      </c>
      <c r="Z51" s="24">
        <f>Y51*Тарифы!I11*$C$4</f>
        <v>0</v>
      </c>
      <c r="AA51" s="37">
        <f t="shared" si="11"/>
        <v>28</v>
      </c>
      <c r="AB51" s="38">
        <f t="shared" si="11"/>
        <v>36214.4692</v>
      </c>
      <c r="AC51" s="40">
        <f t="shared" si="12"/>
        <v>74014.595200000011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>
        <v>0</v>
      </c>
      <c r="R52" s="24">
        <f>Q52*Тарифы!F12*$C$4</f>
        <v>0</v>
      </c>
      <c r="S52" s="23">
        <v>0</v>
      </c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21</v>
      </c>
      <c r="D53" s="22">
        <f>C53*Тарифы!B13*$C$4</f>
        <v>6864.8852999999999</v>
      </c>
      <c r="E53" s="23">
        <v>0</v>
      </c>
      <c r="F53" s="24">
        <f>E53*Тарифы!C13*$C$4</f>
        <v>0</v>
      </c>
      <c r="G53" s="37">
        <f t="shared" si="7"/>
        <v>21</v>
      </c>
      <c r="H53" s="38">
        <f t="shared" si="7"/>
        <v>6864.8852999999999</v>
      </c>
      <c r="I53" s="23">
        <v>22</v>
      </c>
      <c r="J53" s="24">
        <f>I53*Тарифы!D13*$C$4</f>
        <v>8989.7808000000005</v>
      </c>
      <c r="K53" s="23">
        <v>0</v>
      </c>
      <c r="L53" s="24">
        <f>K53*Тарифы!E13*$C$4</f>
        <v>0</v>
      </c>
      <c r="M53" s="37">
        <f t="shared" si="8"/>
        <v>22</v>
      </c>
      <c r="N53" s="38">
        <f t="shared" si="8"/>
        <v>8989.7808000000005</v>
      </c>
      <c r="O53" s="37">
        <f t="shared" si="9"/>
        <v>43</v>
      </c>
      <c r="P53" s="38">
        <f t="shared" si="9"/>
        <v>15854.6661</v>
      </c>
      <c r="Q53" s="23">
        <v>10</v>
      </c>
      <c r="R53" s="24">
        <f>Q53*Тарифы!F13*$C$4</f>
        <v>4185.1810000000005</v>
      </c>
      <c r="S53" s="23">
        <v>0</v>
      </c>
      <c r="T53" s="24">
        <f>S53*Тарифы!G13*$C$4</f>
        <v>0</v>
      </c>
      <c r="U53" s="39">
        <f t="shared" si="10"/>
        <v>10</v>
      </c>
      <c r="V53" s="40">
        <f t="shared" si="10"/>
        <v>4185.1810000000005</v>
      </c>
      <c r="W53" s="23">
        <v>59</v>
      </c>
      <c r="X53" s="24">
        <f>W53*Тарифы!H13*$C$4</f>
        <v>54661.252100000005</v>
      </c>
      <c r="Y53" s="23">
        <v>0</v>
      </c>
      <c r="Z53" s="24">
        <f>Y53*Тарифы!I13*$C$4</f>
        <v>0</v>
      </c>
      <c r="AA53" s="37">
        <f t="shared" si="11"/>
        <v>59</v>
      </c>
      <c r="AB53" s="38">
        <f t="shared" si="11"/>
        <v>54661.252100000005</v>
      </c>
      <c r="AC53" s="40">
        <f t="shared" si="12"/>
        <v>74701.099199999997</v>
      </c>
    </row>
    <row r="54" spans="1:29">
      <c r="A54" s="41">
        <v>11</v>
      </c>
      <c r="B54" s="42" t="s">
        <v>78</v>
      </c>
      <c r="C54" s="21">
        <v>0</v>
      </c>
      <c r="D54" s="22">
        <f>C54*Тарифы!B14*$C$4</f>
        <v>0</v>
      </c>
      <c r="E54" s="23">
        <v>0</v>
      </c>
      <c r="F54" s="24">
        <f>E54*Тарифы!C14*$C$4</f>
        <v>0</v>
      </c>
      <c r="G54" s="37">
        <f t="shared" si="7"/>
        <v>0</v>
      </c>
      <c r="H54" s="38">
        <f t="shared" si="7"/>
        <v>0</v>
      </c>
      <c r="I54" s="23">
        <v>0</v>
      </c>
      <c r="J54" s="24">
        <f>I54*Тарифы!D14*$C$4</f>
        <v>0</v>
      </c>
      <c r="K54" s="23">
        <v>0</v>
      </c>
      <c r="L54" s="24">
        <f>K54*Тарифы!E14*$C$4</f>
        <v>0</v>
      </c>
      <c r="M54" s="37">
        <f t="shared" si="8"/>
        <v>0</v>
      </c>
      <c r="N54" s="38">
        <f t="shared" si="8"/>
        <v>0</v>
      </c>
      <c r="O54" s="37">
        <f t="shared" si="9"/>
        <v>0</v>
      </c>
      <c r="P54" s="38">
        <f t="shared" si="9"/>
        <v>0</v>
      </c>
      <c r="Q54" s="23">
        <v>0</v>
      </c>
      <c r="R54" s="24">
        <f>Q54*Тарифы!F14*$C$4</f>
        <v>0</v>
      </c>
      <c r="S54" s="23">
        <v>0</v>
      </c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0</v>
      </c>
      <c r="X54" s="24">
        <f>W54*Тарифы!H14*$C$4</f>
        <v>0</v>
      </c>
      <c r="Y54" s="23">
        <v>0</v>
      </c>
      <c r="Z54" s="24">
        <f>Y54*Тарифы!I14*$C$4</f>
        <v>0</v>
      </c>
      <c r="AA54" s="37">
        <f t="shared" si="11"/>
        <v>0</v>
      </c>
      <c r="AB54" s="38">
        <f t="shared" si="11"/>
        <v>0</v>
      </c>
      <c r="AC54" s="40">
        <f t="shared" si="12"/>
        <v>0</v>
      </c>
    </row>
    <row r="55" spans="1:29">
      <c r="A55" s="41">
        <v>12</v>
      </c>
      <c r="B55" s="42" t="s">
        <v>79</v>
      </c>
      <c r="C55" s="21">
        <v>15</v>
      </c>
      <c r="D55" s="22">
        <f>C55*Тарифы!B15*$C$4</f>
        <v>4472.2860000000001</v>
      </c>
      <c r="E55" s="23">
        <v>0</v>
      </c>
      <c r="F55" s="24">
        <f>E55*Тарифы!C15*$C$4</f>
        <v>0</v>
      </c>
      <c r="G55" s="37">
        <f t="shared" si="7"/>
        <v>15</v>
      </c>
      <c r="H55" s="38">
        <f t="shared" si="7"/>
        <v>4472.2860000000001</v>
      </c>
      <c r="I55" s="23">
        <v>20</v>
      </c>
      <c r="J55" s="24">
        <f>I55*Тарифы!D15*$C$4</f>
        <v>7453.81</v>
      </c>
      <c r="K55" s="23">
        <v>0</v>
      </c>
      <c r="L55" s="24">
        <f>K55*Тарифы!E15*$C$4</f>
        <v>0</v>
      </c>
      <c r="M55" s="37">
        <f t="shared" si="8"/>
        <v>20</v>
      </c>
      <c r="N55" s="38">
        <f t="shared" si="8"/>
        <v>7453.81</v>
      </c>
      <c r="O55" s="37">
        <f t="shared" si="9"/>
        <v>35</v>
      </c>
      <c r="P55" s="38">
        <f t="shared" si="9"/>
        <v>11926.096000000001</v>
      </c>
      <c r="Q55" s="23">
        <v>8</v>
      </c>
      <c r="R55" s="24">
        <f>Q55*Тарифы!F15*$C$4</f>
        <v>3053.7416000000003</v>
      </c>
      <c r="S55" s="23">
        <v>0</v>
      </c>
      <c r="T55" s="24">
        <f>S55*Тарифы!G15*$C$4</f>
        <v>0</v>
      </c>
      <c r="U55" s="39">
        <f t="shared" si="10"/>
        <v>8</v>
      </c>
      <c r="V55" s="40">
        <f t="shared" si="10"/>
        <v>3053.7416000000003</v>
      </c>
      <c r="W55" s="23">
        <v>60</v>
      </c>
      <c r="X55" s="24">
        <f>W55*Тарифы!H15*$C$4</f>
        <v>52285.506000000001</v>
      </c>
      <c r="Y55" s="23">
        <v>0</v>
      </c>
      <c r="Z55" s="24">
        <f>Y55*Тарифы!I15*$C$4</f>
        <v>0</v>
      </c>
      <c r="AA55" s="37">
        <f t="shared" si="11"/>
        <v>60</v>
      </c>
      <c r="AB55" s="38">
        <f t="shared" si="11"/>
        <v>52285.506000000001</v>
      </c>
      <c r="AC55" s="40">
        <f t="shared" si="12"/>
        <v>67265.343600000007</v>
      </c>
    </row>
    <row r="56" spans="1:29">
      <c r="A56" s="41">
        <v>13</v>
      </c>
      <c r="B56" s="42" t="s">
        <v>80</v>
      </c>
      <c r="C56" s="21">
        <v>0</v>
      </c>
      <c r="D56" s="22">
        <f>C56*Тарифы!B16*$C$4</f>
        <v>0</v>
      </c>
      <c r="E56" s="23">
        <v>0</v>
      </c>
      <c r="F56" s="24">
        <f>E56*Тарифы!C16*$C$4</f>
        <v>0</v>
      </c>
      <c r="G56" s="37">
        <f t="shared" si="7"/>
        <v>0</v>
      </c>
      <c r="H56" s="38">
        <f t="shared" si="7"/>
        <v>0</v>
      </c>
      <c r="I56" s="23">
        <v>0</v>
      </c>
      <c r="J56" s="24">
        <f>I56*Тарифы!D16*$C$4</f>
        <v>0</v>
      </c>
      <c r="K56" s="23">
        <v>0</v>
      </c>
      <c r="L56" s="24">
        <f>K56*Тарифы!E16*$C$4</f>
        <v>0</v>
      </c>
      <c r="M56" s="37">
        <f t="shared" si="8"/>
        <v>0</v>
      </c>
      <c r="N56" s="38">
        <f t="shared" si="8"/>
        <v>0</v>
      </c>
      <c r="O56" s="37">
        <f t="shared" si="9"/>
        <v>0</v>
      </c>
      <c r="P56" s="38">
        <f t="shared" si="9"/>
        <v>0</v>
      </c>
      <c r="Q56" s="23">
        <v>0</v>
      </c>
      <c r="R56" s="24">
        <f>Q56*Тарифы!F16*$C$4</f>
        <v>0</v>
      </c>
      <c r="S56" s="23">
        <v>0</v>
      </c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0</v>
      </c>
      <c r="X56" s="24">
        <f>W56*Тарифы!H16*$C$4</f>
        <v>0</v>
      </c>
      <c r="Y56" s="23">
        <v>0</v>
      </c>
      <c r="Z56" s="24">
        <f>Y56*Тарифы!I16*$C$4</f>
        <v>0</v>
      </c>
      <c r="AA56" s="37">
        <f t="shared" si="11"/>
        <v>0</v>
      </c>
      <c r="AB56" s="38">
        <f t="shared" si="11"/>
        <v>0</v>
      </c>
      <c r="AC56" s="40">
        <f t="shared" si="12"/>
        <v>0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>
        <v>0</v>
      </c>
      <c r="R57" s="24">
        <f>Q57*Тарифы!F17*$C$4</f>
        <v>0</v>
      </c>
      <c r="S57" s="23">
        <v>0</v>
      </c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>
        <v>0</v>
      </c>
      <c r="R58" s="24">
        <f>Q58*Тарифы!F18*$C$4</f>
        <v>0</v>
      </c>
      <c r="S58" s="23">
        <v>0</v>
      </c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>
        <v>0</v>
      </c>
      <c r="R59" s="24">
        <f>Q59*Тарифы!F19*$C$4</f>
        <v>0</v>
      </c>
      <c r="S59" s="23">
        <v>0</v>
      </c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6</v>
      </c>
      <c r="D60" s="22">
        <f>C60*Тарифы!B20*$C$4</f>
        <v>1788.9143999999999</v>
      </c>
      <c r="E60" s="23">
        <v>0</v>
      </c>
      <c r="F60" s="24">
        <f>E60*Тарифы!C20*$C$4</f>
        <v>0</v>
      </c>
      <c r="G60" s="37">
        <f t="shared" si="7"/>
        <v>6</v>
      </c>
      <c r="H60" s="38">
        <f t="shared" si="7"/>
        <v>1788.9143999999999</v>
      </c>
      <c r="I60" s="23">
        <v>17</v>
      </c>
      <c r="J60" s="24">
        <f>I60*Тарифы!D20*$C$4</f>
        <v>6335.7385000000004</v>
      </c>
      <c r="K60" s="23">
        <v>0</v>
      </c>
      <c r="L60" s="24">
        <f>K60*Тарифы!E20*$C$4</f>
        <v>0</v>
      </c>
      <c r="M60" s="37">
        <f t="shared" si="8"/>
        <v>17</v>
      </c>
      <c r="N60" s="38">
        <f t="shared" si="8"/>
        <v>6335.7385000000004</v>
      </c>
      <c r="O60" s="37">
        <f t="shared" si="9"/>
        <v>23</v>
      </c>
      <c r="P60" s="38">
        <f t="shared" si="9"/>
        <v>8124.6529</v>
      </c>
      <c r="Q60" s="23">
        <v>1</v>
      </c>
      <c r="R60" s="24">
        <f>Q60*Тарифы!F20*$C$4</f>
        <v>381.71770000000004</v>
      </c>
      <c r="S60" s="23">
        <v>0</v>
      </c>
      <c r="T60" s="24">
        <f>S60*Тарифы!G20*$C$4</f>
        <v>0</v>
      </c>
      <c r="U60" s="39">
        <f t="shared" si="10"/>
        <v>1</v>
      </c>
      <c r="V60" s="40">
        <f t="shared" si="10"/>
        <v>381.71770000000004</v>
      </c>
      <c r="W60" s="23">
        <v>19</v>
      </c>
      <c r="X60" s="24">
        <f>W60*Тарифы!H20*$C$4</f>
        <v>16557.0769</v>
      </c>
      <c r="Y60" s="23">
        <v>0</v>
      </c>
      <c r="Z60" s="24">
        <f>Y60*Тарифы!I20*$C$4</f>
        <v>0</v>
      </c>
      <c r="AA60" s="37">
        <f t="shared" si="11"/>
        <v>19</v>
      </c>
      <c r="AB60" s="38">
        <f t="shared" si="11"/>
        <v>16557.0769</v>
      </c>
      <c r="AC60" s="40">
        <f t="shared" si="12"/>
        <v>25063.447500000002</v>
      </c>
    </row>
    <row r="61" spans="1:29">
      <c r="A61" s="41">
        <v>18</v>
      </c>
      <c r="B61" s="42" t="s">
        <v>85</v>
      </c>
      <c r="C61" s="21">
        <v>4</v>
      </c>
      <c r="D61" s="22">
        <f>C61*Тарифы!B21*$C$4</f>
        <v>956.11880000000008</v>
      </c>
      <c r="E61" s="23">
        <v>0</v>
      </c>
      <c r="F61" s="24">
        <f>E61*Тарифы!C21*$C$4</f>
        <v>0</v>
      </c>
      <c r="G61" s="37">
        <f t="shared" si="7"/>
        <v>4</v>
      </c>
      <c r="H61" s="38">
        <f t="shared" si="7"/>
        <v>956.11880000000008</v>
      </c>
      <c r="I61" s="23">
        <v>9</v>
      </c>
      <c r="J61" s="24">
        <f>I61*Тарифы!D21*$C$4</f>
        <v>2689.1046000000001</v>
      </c>
      <c r="K61" s="23">
        <v>0</v>
      </c>
      <c r="L61" s="24">
        <f>K61*Тарифы!E21*$C$4</f>
        <v>0</v>
      </c>
      <c r="M61" s="37">
        <f t="shared" si="8"/>
        <v>9</v>
      </c>
      <c r="N61" s="38">
        <f t="shared" si="8"/>
        <v>2689.1046000000001</v>
      </c>
      <c r="O61" s="37">
        <f t="shared" si="9"/>
        <v>13</v>
      </c>
      <c r="P61" s="38">
        <f t="shared" si="9"/>
        <v>3645.2234000000003</v>
      </c>
      <c r="Q61" s="23">
        <v>0</v>
      </c>
      <c r="R61" s="24">
        <f>Q61*Тарифы!F21*$C$4</f>
        <v>0</v>
      </c>
      <c r="S61" s="23">
        <v>0</v>
      </c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12</v>
      </c>
      <c r="X61" s="24">
        <f>W61*Тарифы!H21*$C$4</f>
        <v>7264.9668000000001</v>
      </c>
      <c r="Y61" s="23">
        <v>0</v>
      </c>
      <c r="Z61" s="24">
        <f>Y61*Тарифы!I21*$C$4</f>
        <v>0</v>
      </c>
      <c r="AA61" s="37">
        <f t="shared" si="11"/>
        <v>12</v>
      </c>
      <c r="AB61" s="38">
        <f t="shared" si="11"/>
        <v>7264.9668000000001</v>
      </c>
      <c r="AC61" s="40">
        <f t="shared" si="12"/>
        <v>10910.190200000001</v>
      </c>
    </row>
    <row r="62" spans="1:29">
      <c r="A62" s="41">
        <v>19</v>
      </c>
      <c r="B62" s="42" t="s">
        <v>86</v>
      </c>
      <c r="C62" s="21">
        <v>17</v>
      </c>
      <c r="D62" s="22">
        <f>C62*Тарифы!B22*$C$4</f>
        <v>6678.7084000000004</v>
      </c>
      <c r="E62" s="23">
        <v>0</v>
      </c>
      <c r="F62" s="24">
        <f>E62*Тарифы!C22*$C$4</f>
        <v>0</v>
      </c>
      <c r="G62" s="37">
        <f t="shared" si="7"/>
        <v>17</v>
      </c>
      <c r="H62" s="38">
        <f t="shared" si="7"/>
        <v>6678.7084000000004</v>
      </c>
      <c r="I62" s="23">
        <v>55</v>
      </c>
      <c r="J62" s="24">
        <f>I62*Тарифы!D22*$C$4</f>
        <v>27009.482500000002</v>
      </c>
      <c r="K62" s="23">
        <v>0</v>
      </c>
      <c r="L62" s="24">
        <f>K62*Тарифы!E22*$C$4</f>
        <v>0</v>
      </c>
      <c r="M62" s="37">
        <f t="shared" si="8"/>
        <v>55</v>
      </c>
      <c r="N62" s="38">
        <f t="shared" si="8"/>
        <v>27009.482500000002</v>
      </c>
      <c r="O62" s="37">
        <f t="shared" si="9"/>
        <v>72</v>
      </c>
      <c r="P62" s="38">
        <f t="shared" si="9"/>
        <v>33688.190900000001</v>
      </c>
      <c r="Q62" s="23">
        <v>3</v>
      </c>
      <c r="R62" s="24">
        <f>Q62*Тарифы!F22*$C$4</f>
        <v>1508.9256</v>
      </c>
      <c r="S62" s="23">
        <v>0</v>
      </c>
      <c r="T62" s="24">
        <f>S62*Тарифы!G22*$C$4</f>
        <v>0</v>
      </c>
      <c r="U62" s="39">
        <f t="shared" si="10"/>
        <v>3</v>
      </c>
      <c r="V62" s="40">
        <f t="shared" si="10"/>
        <v>1508.9256</v>
      </c>
      <c r="W62" s="23">
        <v>33</v>
      </c>
      <c r="X62" s="24">
        <f>W62*Тарифы!H22*$C$4</f>
        <v>47222.175000000003</v>
      </c>
      <c r="Y62" s="23">
        <v>0</v>
      </c>
      <c r="Z62" s="24">
        <f>Y62*Тарифы!I22*$C$4</f>
        <v>0</v>
      </c>
      <c r="AA62" s="37">
        <f t="shared" si="11"/>
        <v>33</v>
      </c>
      <c r="AB62" s="38">
        <f t="shared" si="11"/>
        <v>47222.175000000003</v>
      </c>
      <c r="AC62" s="40">
        <f t="shared" si="12"/>
        <v>82419.291500000007</v>
      </c>
    </row>
    <row r="63" spans="1:29">
      <c r="A63" s="41">
        <v>20</v>
      </c>
      <c r="B63" s="42" t="s">
        <v>87</v>
      </c>
      <c r="C63" s="23">
        <v>14</v>
      </c>
      <c r="D63" s="22">
        <f>C63*Тарифы!B23*$C$4</f>
        <v>3221.3090000000002</v>
      </c>
      <c r="E63" s="23">
        <v>0</v>
      </c>
      <c r="F63" s="24">
        <f>E63*Тарифы!C23*$C$4</f>
        <v>0</v>
      </c>
      <c r="G63" s="37">
        <f t="shared" si="7"/>
        <v>14</v>
      </c>
      <c r="H63" s="38">
        <f t="shared" si="7"/>
        <v>3221.3090000000002</v>
      </c>
      <c r="I63" s="23">
        <v>12</v>
      </c>
      <c r="J63" s="24">
        <f>I63*Тарифы!D23*$C$4</f>
        <v>3451.3752000000004</v>
      </c>
      <c r="K63" s="23">
        <v>0</v>
      </c>
      <c r="L63" s="24">
        <f>K63*Тарифы!E23*$C$4</f>
        <v>0</v>
      </c>
      <c r="M63" s="37">
        <f t="shared" si="8"/>
        <v>12</v>
      </c>
      <c r="N63" s="38">
        <f t="shared" si="8"/>
        <v>3451.3752000000004</v>
      </c>
      <c r="O63" s="37">
        <f t="shared" si="9"/>
        <v>26</v>
      </c>
      <c r="P63" s="38">
        <f t="shared" si="9"/>
        <v>6672.6842000000006</v>
      </c>
      <c r="Q63" s="23">
        <v>2</v>
      </c>
      <c r="R63" s="24">
        <f>Q63*Тарифы!F23*$C$4</f>
        <v>589.15219999999999</v>
      </c>
      <c r="S63" s="23">
        <v>0</v>
      </c>
      <c r="T63" s="24">
        <f>S63*Тарифы!G23*$C$4</f>
        <v>0</v>
      </c>
      <c r="U63" s="39">
        <f t="shared" si="10"/>
        <v>2</v>
      </c>
      <c r="V63" s="40">
        <f t="shared" si="10"/>
        <v>589.15219999999999</v>
      </c>
      <c r="W63" s="23">
        <v>28</v>
      </c>
      <c r="X63" s="24">
        <f>W63*Тарифы!H23*$C$4</f>
        <v>25427.256399999998</v>
      </c>
      <c r="Y63" s="23">
        <v>0</v>
      </c>
      <c r="Z63" s="24">
        <f>Y63*Тарифы!I23*$C$4</f>
        <v>0</v>
      </c>
      <c r="AA63" s="37">
        <f t="shared" si="11"/>
        <v>28</v>
      </c>
      <c r="AB63" s="38">
        <f t="shared" si="11"/>
        <v>25427.256399999998</v>
      </c>
      <c r="AC63" s="40">
        <f t="shared" si="12"/>
        <v>32689.092799999999</v>
      </c>
    </row>
    <row r="64" spans="1:29">
      <c r="A64" s="41">
        <v>21</v>
      </c>
      <c r="B64" s="42" t="s">
        <v>88</v>
      </c>
      <c r="C64" s="23">
        <v>12</v>
      </c>
      <c r="D64" s="22">
        <f>C64*Тарифы!B24*$C$4</f>
        <v>2202.7824000000001</v>
      </c>
      <c r="E64" s="23">
        <v>0</v>
      </c>
      <c r="F64" s="24">
        <f>E64*Тарифы!C24*$C$4</f>
        <v>0</v>
      </c>
      <c r="G64" s="37">
        <f t="shared" si="7"/>
        <v>12</v>
      </c>
      <c r="H64" s="38">
        <f t="shared" si="7"/>
        <v>2202.7824000000001</v>
      </c>
      <c r="I64" s="23">
        <v>11</v>
      </c>
      <c r="J64" s="24">
        <f>I64*Тарифы!D24*$C$4</f>
        <v>2524.0215000000003</v>
      </c>
      <c r="K64" s="23">
        <v>0</v>
      </c>
      <c r="L64" s="24">
        <f>K64*Тарифы!E24*$C$4</f>
        <v>0</v>
      </c>
      <c r="M64" s="37">
        <f t="shared" si="8"/>
        <v>11</v>
      </c>
      <c r="N64" s="38">
        <f t="shared" si="8"/>
        <v>2524.0215000000003</v>
      </c>
      <c r="O64" s="37">
        <f t="shared" si="9"/>
        <v>23</v>
      </c>
      <c r="P64" s="38">
        <f t="shared" si="9"/>
        <v>4726.8039000000008</v>
      </c>
      <c r="Q64" s="23">
        <v>2</v>
      </c>
      <c r="R64" s="24">
        <f>Q64*Тарифы!F24*$C$4</f>
        <v>470.03320000000002</v>
      </c>
      <c r="S64" s="23">
        <v>0</v>
      </c>
      <c r="T64" s="24">
        <f>S64*Тарифы!G24*$C$4</f>
        <v>0</v>
      </c>
      <c r="U64" s="39">
        <f t="shared" si="10"/>
        <v>2</v>
      </c>
      <c r="V64" s="40">
        <f t="shared" si="10"/>
        <v>470.03320000000002</v>
      </c>
      <c r="W64" s="23">
        <v>31</v>
      </c>
      <c r="X64" s="24">
        <f>W64*Тарифы!H24*$C$4</f>
        <v>20758.328500000003</v>
      </c>
      <c r="Y64" s="23">
        <v>0</v>
      </c>
      <c r="Z64" s="24">
        <f>Y64*Тарифы!I24*$C$4</f>
        <v>0</v>
      </c>
      <c r="AA64" s="37">
        <f t="shared" si="11"/>
        <v>31</v>
      </c>
      <c r="AB64" s="38">
        <f t="shared" si="11"/>
        <v>20758.328500000003</v>
      </c>
      <c r="AC64" s="40">
        <f t="shared" si="12"/>
        <v>25955.165600000004</v>
      </c>
    </row>
    <row r="65" spans="1:29">
      <c r="A65" s="41">
        <v>22</v>
      </c>
      <c r="B65" s="42" t="s">
        <v>89</v>
      </c>
      <c r="C65" s="23">
        <v>18</v>
      </c>
      <c r="D65" s="22">
        <f>C65*Тарифы!B25*$C$4</f>
        <v>4001.3063999999999</v>
      </c>
      <c r="E65" s="23">
        <v>0</v>
      </c>
      <c r="F65" s="24">
        <f>E65*Тарифы!C25*$C$4</f>
        <v>0</v>
      </c>
      <c r="G65" s="37">
        <f t="shared" si="7"/>
        <v>18</v>
      </c>
      <c r="H65" s="38">
        <f t="shared" si="7"/>
        <v>4001.3063999999999</v>
      </c>
      <c r="I65" s="23">
        <v>17</v>
      </c>
      <c r="J65" s="24">
        <f>I65*Тарифы!D25*$C$4</f>
        <v>4723.7645000000011</v>
      </c>
      <c r="K65" s="23">
        <v>0</v>
      </c>
      <c r="L65" s="24">
        <f>K65*Тарифы!E25*$C$4</f>
        <v>0</v>
      </c>
      <c r="M65" s="37">
        <f t="shared" si="8"/>
        <v>17</v>
      </c>
      <c r="N65" s="38">
        <f t="shared" si="8"/>
        <v>4723.7645000000011</v>
      </c>
      <c r="O65" s="37">
        <f t="shared" si="9"/>
        <v>35</v>
      </c>
      <c r="P65" s="38">
        <f t="shared" si="9"/>
        <v>8725.0709000000006</v>
      </c>
      <c r="Q65" s="23">
        <v>0</v>
      </c>
      <c r="R65" s="24">
        <f>Q65*Тарифы!F25*$C$4</f>
        <v>0</v>
      </c>
      <c r="S65" s="23">
        <v>0</v>
      </c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46</v>
      </c>
      <c r="X65" s="24">
        <f>W65*Тарифы!H25*$C$4</f>
        <v>41351.400999999998</v>
      </c>
      <c r="Y65" s="23">
        <v>0</v>
      </c>
      <c r="Z65" s="24">
        <f>Y65*Тарифы!I25*$C$4</f>
        <v>0</v>
      </c>
      <c r="AA65" s="37">
        <f t="shared" si="11"/>
        <v>46</v>
      </c>
      <c r="AB65" s="38">
        <f t="shared" si="11"/>
        <v>41351.400999999998</v>
      </c>
      <c r="AC65" s="40">
        <f t="shared" si="12"/>
        <v>50076.471899999997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>
        <v>0</v>
      </c>
      <c r="R66" s="24">
        <f>Q66*Тарифы!F26*$C$4</f>
        <v>0</v>
      </c>
      <c r="S66" s="23">
        <v>0</v>
      </c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0</v>
      </c>
      <c r="D67" s="22">
        <f>C67*Тарифы!B27*$C$4</f>
        <v>0</v>
      </c>
      <c r="E67" s="23">
        <v>0</v>
      </c>
      <c r="F67" s="24">
        <f>E67*Тарифы!C27*$C$4</f>
        <v>0</v>
      </c>
      <c r="G67" s="37">
        <f t="shared" si="7"/>
        <v>0</v>
      </c>
      <c r="H67" s="38">
        <f t="shared" si="7"/>
        <v>0</v>
      </c>
      <c r="I67" s="23">
        <v>170</v>
      </c>
      <c r="J67" s="24">
        <f>I67*Тарифы!D27*$C$4</f>
        <v>35703.212999999996</v>
      </c>
      <c r="K67" s="23">
        <v>0</v>
      </c>
      <c r="L67" s="24">
        <f>K67*Тарифы!E27*$C$4</f>
        <v>0</v>
      </c>
      <c r="M67" s="37">
        <f t="shared" si="8"/>
        <v>170</v>
      </c>
      <c r="N67" s="38">
        <f t="shared" si="8"/>
        <v>35703.212999999996</v>
      </c>
      <c r="O67" s="37">
        <f t="shared" si="9"/>
        <v>170</v>
      </c>
      <c r="P67" s="38">
        <f t="shared" si="9"/>
        <v>35703.212999999996</v>
      </c>
      <c r="Q67" s="23">
        <v>61</v>
      </c>
      <c r="R67" s="24">
        <f>Q67*Тарифы!F27*$C$4</f>
        <v>16401.539700000001</v>
      </c>
      <c r="S67" s="23">
        <v>0</v>
      </c>
      <c r="T67" s="24">
        <f>S67*Тарифы!G27*$C$4</f>
        <v>0</v>
      </c>
      <c r="U67" s="39">
        <f t="shared" si="10"/>
        <v>61</v>
      </c>
      <c r="V67" s="40">
        <f t="shared" si="10"/>
        <v>16401.539700000001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52104.752699999997</v>
      </c>
    </row>
    <row r="68" spans="1:29" s="10" customFormat="1">
      <c r="A68" s="43"/>
      <c r="B68" s="44" t="s">
        <v>107</v>
      </c>
      <c r="C68" s="37">
        <f t="shared" ref="C68:AC68" si="13">SUM(C44:C67)</f>
        <v>373</v>
      </c>
      <c r="D68" s="38">
        <f t="shared" si="13"/>
        <v>111672.03319999998</v>
      </c>
      <c r="E68" s="37">
        <f t="shared" si="13"/>
        <v>208</v>
      </c>
      <c r="F68" s="38">
        <f t="shared" si="13"/>
        <v>87844.848000000013</v>
      </c>
      <c r="G68" s="37">
        <f t="shared" si="13"/>
        <v>581</v>
      </c>
      <c r="H68" s="38">
        <f t="shared" si="13"/>
        <v>199516.88120000003</v>
      </c>
      <c r="I68" s="37">
        <f t="shared" si="13"/>
        <v>503</v>
      </c>
      <c r="J68" s="38">
        <f t="shared" si="13"/>
        <v>170878.53510000001</v>
      </c>
      <c r="K68" s="37">
        <f t="shared" si="13"/>
        <v>156</v>
      </c>
      <c r="L68" s="38">
        <f t="shared" si="13"/>
        <v>82355.254799999995</v>
      </c>
      <c r="M68" s="37">
        <f t="shared" si="13"/>
        <v>659</v>
      </c>
      <c r="N68" s="38">
        <f t="shared" si="13"/>
        <v>253233.7899</v>
      </c>
      <c r="O68" s="37">
        <f t="shared" si="13"/>
        <v>1240</v>
      </c>
      <c r="P68" s="38">
        <f t="shared" si="13"/>
        <v>452750.67109999998</v>
      </c>
      <c r="Q68" s="39">
        <f t="shared" si="13"/>
        <v>261</v>
      </c>
      <c r="R68" s="40">
        <f t="shared" si="13"/>
        <v>89070.217600000004</v>
      </c>
      <c r="S68" s="39">
        <f t="shared" si="13"/>
        <v>63</v>
      </c>
      <c r="T68" s="40">
        <f t="shared" si="13"/>
        <v>34063.766100000001</v>
      </c>
      <c r="U68" s="39">
        <f t="shared" si="13"/>
        <v>324</v>
      </c>
      <c r="V68" s="40">
        <f t="shared" si="13"/>
        <v>123133.98370000001</v>
      </c>
      <c r="W68" s="37">
        <f t="shared" si="13"/>
        <v>630</v>
      </c>
      <c r="X68" s="38">
        <f t="shared" si="13"/>
        <v>537367.00289999996</v>
      </c>
      <c r="Y68" s="37">
        <f t="shared" si="13"/>
        <v>137</v>
      </c>
      <c r="Z68" s="38">
        <f t="shared" si="13"/>
        <v>157085.4467</v>
      </c>
      <c r="AA68" s="37">
        <f t="shared" si="13"/>
        <v>767</v>
      </c>
      <c r="AB68" s="38">
        <f t="shared" si="13"/>
        <v>694452.44960000005</v>
      </c>
      <c r="AC68" s="40">
        <f t="shared" si="13"/>
        <v>1270337.1043999998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150010</v>
      </c>
      <c r="G72" s="131" t="str">
        <f>VLOOKUP(F72,Списки!$A$1:$B$68,2,0)</f>
        <v>ГБУЗ  "Ирафская ЦРБ"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206</v>
      </c>
      <c r="D79" s="22">
        <f>D9+D44</f>
        <v>65251.076800000003</v>
      </c>
      <c r="E79" s="23">
        <f>E9+E44</f>
        <v>0</v>
      </c>
      <c r="F79" s="24">
        <f>F9+F44</f>
        <v>0</v>
      </c>
      <c r="G79" s="37">
        <f>C79+E79</f>
        <v>206</v>
      </c>
      <c r="H79" s="38">
        <f>D79+F79</f>
        <v>65251.076800000003</v>
      </c>
      <c r="I79" s="23">
        <f>I9+I44</f>
        <v>199</v>
      </c>
      <c r="J79" s="24">
        <f>J9+J44</f>
        <v>78792.259000000005</v>
      </c>
      <c r="K79" s="23">
        <f>K9+K44</f>
        <v>0</v>
      </c>
      <c r="L79" s="24">
        <f>L9+L44</f>
        <v>0</v>
      </c>
      <c r="M79" s="37">
        <f>I79+K79</f>
        <v>199</v>
      </c>
      <c r="N79" s="38">
        <f>J79+L79</f>
        <v>78792.259000000005</v>
      </c>
      <c r="O79" s="37">
        <f>G79+M79</f>
        <v>405</v>
      </c>
      <c r="P79" s="38">
        <f>H79+N79</f>
        <v>144043.3358</v>
      </c>
      <c r="Q79" s="23">
        <f>Q9+Q44</f>
        <v>27</v>
      </c>
      <c r="R79" s="24">
        <f>R9+R44</f>
        <v>10949.1291</v>
      </c>
      <c r="S79" s="23">
        <f>S9+S44</f>
        <v>0</v>
      </c>
      <c r="T79" s="24">
        <f>T9+T44</f>
        <v>0</v>
      </c>
      <c r="U79" s="39">
        <f>Q79+S79</f>
        <v>27</v>
      </c>
      <c r="V79" s="40">
        <f>R79+T79</f>
        <v>10949.1291</v>
      </c>
      <c r="W79" s="23">
        <f>W9+W44</f>
        <v>478</v>
      </c>
      <c r="X79" s="24">
        <f>X9+X44</f>
        <v>456002.5834</v>
      </c>
      <c r="Y79" s="23">
        <f>Y9+Y44</f>
        <v>0</v>
      </c>
      <c r="Z79" s="24">
        <f>Z9+Z44</f>
        <v>0</v>
      </c>
      <c r="AA79" s="37">
        <f>W79+Y79</f>
        <v>478</v>
      </c>
      <c r="AB79" s="38">
        <f>X79+Z79</f>
        <v>456002.5834</v>
      </c>
      <c r="AC79" s="40">
        <f>P79+V79+AB79</f>
        <v>610995.04830000002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5312</v>
      </c>
      <c r="F80" s="24">
        <f t="shared" si="14"/>
        <v>2243422.2720000003</v>
      </c>
      <c r="G80" s="37">
        <f t="shared" ref="G80:H102" si="15">C80+E80</f>
        <v>5312</v>
      </c>
      <c r="H80" s="38">
        <f t="shared" si="15"/>
        <v>2243422.2720000003</v>
      </c>
      <c r="I80" s="23">
        <f t="shared" ref="I80:L95" si="16">I10+I45</f>
        <v>0</v>
      </c>
      <c r="J80" s="24">
        <f t="shared" si="16"/>
        <v>0</v>
      </c>
      <c r="K80" s="23">
        <f t="shared" si="16"/>
        <v>3916</v>
      </c>
      <c r="L80" s="24">
        <f t="shared" si="16"/>
        <v>2067328.0628</v>
      </c>
      <c r="M80" s="37">
        <f t="shared" ref="M80:N102" si="17">I80+K80</f>
        <v>3916</v>
      </c>
      <c r="N80" s="38">
        <f t="shared" si="17"/>
        <v>2067328.0628</v>
      </c>
      <c r="O80" s="37">
        <f t="shared" ref="O80:P102" si="18">G80+M80</f>
        <v>9228</v>
      </c>
      <c r="P80" s="38">
        <f t="shared" si="18"/>
        <v>4310750.3348000003</v>
      </c>
      <c r="Q80" s="23">
        <f t="shared" ref="Q80:T95" si="19">Q10+Q45</f>
        <v>0</v>
      </c>
      <c r="R80" s="24">
        <f t="shared" si="19"/>
        <v>0</v>
      </c>
      <c r="S80" s="23">
        <f t="shared" si="19"/>
        <v>1568</v>
      </c>
      <c r="T80" s="24">
        <f t="shared" si="19"/>
        <v>847809.28960000002</v>
      </c>
      <c r="U80" s="39">
        <f t="shared" ref="U80:V102" si="20">Q80+S80</f>
        <v>1568</v>
      </c>
      <c r="V80" s="40">
        <f t="shared" si="20"/>
        <v>847809.28960000002</v>
      </c>
      <c r="W80" s="23">
        <f t="shared" ref="W80:Z95" si="21">W10+W45</f>
        <v>0</v>
      </c>
      <c r="X80" s="24">
        <f t="shared" si="21"/>
        <v>0</v>
      </c>
      <c r="Y80" s="23">
        <f t="shared" si="21"/>
        <v>4529</v>
      </c>
      <c r="Z80" s="24">
        <f t="shared" si="21"/>
        <v>5192992.6139000002</v>
      </c>
      <c r="AA80" s="37">
        <f t="shared" ref="AA80:AB102" si="22">W80+Y80</f>
        <v>4529</v>
      </c>
      <c r="AB80" s="38">
        <f t="shared" si="22"/>
        <v>5192992.6139000002</v>
      </c>
      <c r="AC80" s="40">
        <f t="shared" ref="AC80:AC102" si="23">P80+V80+AB80</f>
        <v>10351552.238299999</v>
      </c>
    </row>
    <row r="81" spans="1:29">
      <c r="A81" s="41">
        <v>3</v>
      </c>
      <c r="B81" s="42" t="s">
        <v>70</v>
      </c>
      <c r="C81" s="21">
        <f t="shared" si="14"/>
        <v>5577</v>
      </c>
      <c r="D81" s="22">
        <f t="shared" si="14"/>
        <v>1561852.7925000002</v>
      </c>
      <c r="E81" s="23">
        <f t="shared" si="14"/>
        <v>0</v>
      </c>
      <c r="F81" s="24">
        <f t="shared" si="14"/>
        <v>0</v>
      </c>
      <c r="G81" s="37">
        <f t="shared" si="15"/>
        <v>5577</v>
      </c>
      <c r="H81" s="38">
        <f t="shared" si="15"/>
        <v>1561852.7925000002</v>
      </c>
      <c r="I81" s="23">
        <f t="shared" si="16"/>
        <v>3151</v>
      </c>
      <c r="J81" s="24">
        <f t="shared" si="16"/>
        <v>1103063.9528999999</v>
      </c>
      <c r="K81" s="23">
        <f t="shared" si="16"/>
        <v>0</v>
      </c>
      <c r="L81" s="24">
        <f t="shared" si="16"/>
        <v>0</v>
      </c>
      <c r="M81" s="37">
        <f t="shared" si="17"/>
        <v>3151</v>
      </c>
      <c r="N81" s="38">
        <f t="shared" si="17"/>
        <v>1103063.9528999999</v>
      </c>
      <c r="O81" s="37">
        <f t="shared" si="18"/>
        <v>8728</v>
      </c>
      <c r="P81" s="38">
        <f t="shared" si="18"/>
        <v>2664916.7454000004</v>
      </c>
      <c r="Q81" s="23">
        <f t="shared" si="19"/>
        <v>4297</v>
      </c>
      <c r="R81" s="24">
        <f t="shared" si="19"/>
        <v>1540646.38</v>
      </c>
      <c r="S81" s="23">
        <f t="shared" si="19"/>
        <v>0</v>
      </c>
      <c r="T81" s="24">
        <f t="shared" si="19"/>
        <v>0</v>
      </c>
      <c r="U81" s="39">
        <f t="shared" si="20"/>
        <v>4297</v>
      </c>
      <c r="V81" s="40">
        <f t="shared" si="20"/>
        <v>1540646.38</v>
      </c>
      <c r="W81" s="23">
        <f t="shared" si="21"/>
        <v>10687</v>
      </c>
      <c r="X81" s="24">
        <f t="shared" si="21"/>
        <v>7940504.0533000007</v>
      </c>
      <c r="Y81" s="23">
        <f t="shared" si="21"/>
        <v>0</v>
      </c>
      <c r="Z81" s="24">
        <f t="shared" si="21"/>
        <v>0</v>
      </c>
      <c r="AA81" s="37">
        <f t="shared" si="22"/>
        <v>10687</v>
      </c>
      <c r="AB81" s="38">
        <f t="shared" si="22"/>
        <v>7940504.0533000007</v>
      </c>
      <c r="AC81" s="40">
        <f t="shared" si="23"/>
        <v>12146067.1787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564</v>
      </c>
      <c r="D86" s="22">
        <f t="shared" si="14"/>
        <v>302401.00800000003</v>
      </c>
      <c r="E86" s="23">
        <f t="shared" si="14"/>
        <v>0</v>
      </c>
      <c r="F86" s="24">
        <f t="shared" si="14"/>
        <v>0</v>
      </c>
      <c r="G86" s="37">
        <f t="shared" si="15"/>
        <v>564</v>
      </c>
      <c r="H86" s="38">
        <f t="shared" si="15"/>
        <v>302401.00800000003</v>
      </c>
      <c r="I86" s="23">
        <f t="shared" si="16"/>
        <v>949</v>
      </c>
      <c r="J86" s="24">
        <f t="shared" si="16"/>
        <v>636034.03500000003</v>
      </c>
      <c r="K86" s="23">
        <f t="shared" si="16"/>
        <v>0</v>
      </c>
      <c r="L86" s="24">
        <f t="shared" si="16"/>
        <v>0</v>
      </c>
      <c r="M86" s="37">
        <f t="shared" si="17"/>
        <v>949</v>
      </c>
      <c r="N86" s="38">
        <f t="shared" si="17"/>
        <v>636034.03500000003</v>
      </c>
      <c r="O86" s="37">
        <f t="shared" si="18"/>
        <v>1513</v>
      </c>
      <c r="P86" s="38">
        <f t="shared" si="18"/>
        <v>938435.04300000006</v>
      </c>
      <c r="Q86" s="23">
        <f t="shared" si="19"/>
        <v>0</v>
      </c>
      <c r="R86" s="24">
        <f t="shared" si="19"/>
        <v>0</v>
      </c>
      <c r="S86" s="23">
        <f t="shared" si="19"/>
        <v>0</v>
      </c>
      <c r="T86" s="24">
        <f t="shared" si="19"/>
        <v>0</v>
      </c>
      <c r="U86" s="39">
        <f t="shared" si="20"/>
        <v>0</v>
      </c>
      <c r="V86" s="40">
        <f t="shared" si="20"/>
        <v>0</v>
      </c>
      <c r="W86" s="23">
        <f t="shared" si="21"/>
        <v>703</v>
      </c>
      <c r="X86" s="24">
        <f t="shared" si="21"/>
        <v>909241.85170000012</v>
      </c>
      <c r="Y86" s="23">
        <f t="shared" si="21"/>
        <v>0</v>
      </c>
      <c r="Z86" s="24">
        <f t="shared" si="21"/>
        <v>0</v>
      </c>
      <c r="AA86" s="37">
        <f t="shared" si="22"/>
        <v>703</v>
      </c>
      <c r="AB86" s="38">
        <f t="shared" si="22"/>
        <v>909241.85170000012</v>
      </c>
      <c r="AC86" s="40">
        <f t="shared" si="23"/>
        <v>1847676.8947000001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513</v>
      </c>
      <c r="D88" s="22">
        <f t="shared" si="14"/>
        <v>167699.34090000001</v>
      </c>
      <c r="E88" s="23">
        <f t="shared" si="14"/>
        <v>0</v>
      </c>
      <c r="F88" s="24">
        <f t="shared" si="14"/>
        <v>0</v>
      </c>
      <c r="G88" s="37">
        <f t="shared" si="15"/>
        <v>513</v>
      </c>
      <c r="H88" s="38">
        <f t="shared" si="15"/>
        <v>167699.34090000001</v>
      </c>
      <c r="I88" s="23">
        <f t="shared" si="16"/>
        <v>595</v>
      </c>
      <c r="J88" s="24">
        <f t="shared" si="16"/>
        <v>243132.70800000001</v>
      </c>
      <c r="K88" s="23">
        <f t="shared" si="16"/>
        <v>0</v>
      </c>
      <c r="L88" s="24">
        <f t="shared" si="16"/>
        <v>0</v>
      </c>
      <c r="M88" s="37">
        <f t="shared" si="17"/>
        <v>595</v>
      </c>
      <c r="N88" s="38">
        <f t="shared" si="17"/>
        <v>243132.70800000001</v>
      </c>
      <c r="O88" s="37">
        <f t="shared" si="18"/>
        <v>1108</v>
      </c>
      <c r="P88" s="38">
        <f t="shared" si="18"/>
        <v>410832.04890000005</v>
      </c>
      <c r="Q88" s="23">
        <f t="shared" si="19"/>
        <v>251</v>
      </c>
      <c r="R88" s="24">
        <f t="shared" si="19"/>
        <v>105048.04310000001</v>
      </c>
      <c r="S88" s="23">
        <f t="shared" si="19"/>
        <v>0</v>
      </c>
      <c r="T88" s="24">
        <f t="shared" si="19"/>
        <v>0</v>
      </c>
      <c r="U88" s="39">
        <f t="shared" si="20"/>
        <v>251</v>
      </c>
      <c r="V88" s="40">
        <f t="shared" si="20"/>
        <v>105048.04310000001</v>
      </c>
      <c r="W88" s="23">
        <f t="shared" si="21"/>
        <v>1585</v>
      </c>
      <c r="X88" s="24">
        <f t="shared" si="21"/>
        <v>1468442.1115000001</v>
      </c>
      <c r="Y88" s="23">
        <f t="shared" si="21"/>
        <v>0</v>
      </c>
      <c r="Z88" s="24">
        <f t="shared" si="21"/>
        <v>0</v>
      </c>
      <c r="AA88" s="37">
        <f t="shared" si="22"/>
        <v>1585</v>
      </c>
      <c r="AB88" s="38">
        <f t="shared" si="22"/>
        <v>1468442.1115000001</v>
      </c>
      <c r="AC88" s="40">
        <f t="shared" si="23"/>
        <v>1984322.2035000003</v>
      </c>
    </row>
    <row r="89" spans="1:29">
      <c r="A89" s="41">
        <v>11</v>
      </c>
      <c r="B89" s="42" t="s">
        <v>78</v>
      </c>
      <c r="C89" s="21">
        <f t="shared" si="14"/>
        <v>0</v>
      </c>
      <c r="D89" s="22">
        <f t="shared" si="14"/>
        <v>0</v>
      </c>
      <c r="E89" s="23">
        <f t="shared" si="14"/>
        <v>0</v>
      </c>
      <c r="F89" s="24">
        <f t="shared" si="14"/>
        <v>0</v>
      </c>
      <c r="G89" s="37">
        <f t="shared" si="15"/>
        <v>0</v>
      </c>
      <c r="H89" s="38">
        <f t="shared" si="15"/>
        <v>0</v>
      </c>
      <c r="I89" s="23">
        <f t="shared" si="16"/>
        <v>0</v>
      </c>
      <c r="J89" s="24">
        <f t="shared" si="16"/>
        <v>0</v>
      </c>
      <c r="K89" s="23">
        <f t="shared" si="16"/>
        <v>0</v>
      </c>
      <c r="L89" s="24">
        <f t="shared" si="16"/>
        <v>0</v>
      </c>
      <c r="M89" s="37">
        <f t="shared" si="17"/>
        <v>0</v>
      </c>
      <c r="N89" s="38">
        <f t="shared" si="17"/>
        <v>0</v>
      </c>
      <c r="O89" s="37">
        <f t="shared" si="18"/>
        <v>0</v>
      </c>
      <c r="P89" s="38">
        <f t="shared" si="18"/>
        <v>0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0</v>
      </c>
      <c r="X89" s="24">
        <f t="shared" si="21"/>
        <v>0</v>
      </c>
      <c r="Y89" s="23">
        <f t="shared" si="21"/>
        <v>0</v>
      </c>
      <c r="Z89" s="24">
        <f t="shared" si="21"/>
        <v>0</v>
      </c>
      <c r="AA89" s="37">
        <f t="shared" si="22"/>
        <v>0</v>
      </c>
      <c r="AB89" s="38">
        <f t="shared" si="22"/>
        <v>0</v>
      </c>
      <c r="AC89" s="40">
        <f t="shared" si="23"/>
        <v>0</v>
      </c>
    </row>
    <row r="90" spans="1:29">
      <c r="A90" s="41">
        <v>12</v>
      </c>
      <c r="B90" s="42" t="s">
        <v>79</v>
      </c>
      <c r="C90" s="21">
        <f t="shared" si="14"/>
        <v>498</v>
      </c>
      <c r="D90" s="22">
        <f t="shared" si="14"/>
        <v>148479.8952</v>
      </c>
      <c r="E90" s="23">
        <f t="shared" si="14"/>
        <v>0</v>
      </c>
      <c r="F90" s="24">
        <f t="shared" si="14"/>
        <v>0</v>
      </c>
      <c r="G90" s="37">
        <f t="shared" si="15"/>
        <v>498</v>
      </c>
      <c r="H90" s="38">
        <f t="shared" si="15"/>
        <v>148479.8952</v>
      </c>
      <c r="I90" s="23">
        <f t="shared" si="16"/>
        <v>529</v>
      </c>
      <c r="J90" s="24">
        <f t="shared" si="16"/>
        <v>197153.27450000003</v>
      </c>
      <c r="K90" s="23">
        <f t="shared" si="16"/>
        <v>0</v>
      </c>
      <c r="L90" s="24">
        <f t="shared" si="16"/>
        <v>0</v>
      </c>
      <c r="M90" s="37">
        <f t="shared" si="17"/>
        <v>529</v>
      </c>
      <c r="N90" s="38">
        <f t="shared" si="17"/>
        <v>197153.27450000003</v>
      </c>
      <c r="O90" s="37">
        <f t="shared" si="18"/>
        <v>1027</v>
      </c>
      <c r="P90" s="38">
        <f t="shared" si="18"/>
        <v>345633.16970000003</v>
      </c>
      <c r="Q90" s="23">
        <f t="shared" si="19"/>
        <v>195</v>
      </c>
      <c r="R90" s="24">
        <f t="shared" si="19"/>
        <v>74434.951499999996</v>
      </c>
      <c r="S90" s="23">
        <f t="shared" si="19"/>
        <v>0</v>
      </c>
      <c r="T90" s="24">
        <f t="shared" si="19"/>
        <v>0</v>
      </c>
      <c r="U90" s="39">
        <f t="shared" si="20"/>
        <v>195</v>
      </c>
      <c r="V90" s="40">
        <f t="shared" si="20"/>
        <v>74434.951499999996</v>
      </c>
      <c r="W90" s="23">
        <f t="shared" si="21"/>
        <v>1622</v>
      </c>
      <c r="X90" s="24">
        <f t="shared" si="21"/>
        <v>1413451.5122000002</v>
      </c>
      <c r="Y90" s="23">
        <f t="shared" si="21"/>
        <v>0</v>
      </c>
      <c r="Z90" s="24">
        <f t="shared" si="21"/>
        <v>0</v>
      </c>
      <c r="AA90" s="37">
        <f t="shared" si="22"/>
        <v>1622</v>
      </c>
      <c r="AB90" s="38">
        <f t="shared" si="22"/>
        <v>1413451.5122000002</v>
      </c>
      <c r="AC90" s="40">
        <f t="shared" si="23"/>
        <v>1833519.6334000002</v>
      </c>
    </row>
    <row r="91" spans="1:29">
      <c r="A91" s="41">
        <v>13</v>
      </c>
      <c r="B91" s="42" t="s">
        <v>80</v>
      </c>
      <c r="C91" s="21">
        <f t="shared" si="14"/>
        <v>0</v>
      </c>
      <c r="D91" s="22">
        <f t="shared" si="14"/>
        <v>0</v>
      </c>
      <c r="E91" s="23">
        <f t="shared" si="14"/>
        <v>0</v>
      </c>
      <c r="F91" s="24">
        <f t="shared" si="14"/>
        <v>0</v>
      </c>
      <c r="G91" s="37">
        <f t="shared" si="15"/>
        <v>0</v>
      </c>
      <c r="H91" s="38">
        <f t="shared" si="15"/>
        <v>0</v>
      </c>
      <c r="I91" s="23">
        <f t="shared" si="16"/>
        <v>0</v>
      </c>
      <c r="J91" s="24">
        <f t="shared" si="16"/>
        <v>0</v>
      </c>
      <c r="K91" s="23">
        <f t="shared" si="16"/>
        <v>0</v>
      </c>
      <c r="L91" s="24">
        <f t="shared" si="16"/>
        <v>0</v>
      </c>
      <c r="M91" s="37">
        <f t="shared" si="17"/>
        <v>0</v>
      </c>
      <c r="N91" s="38">
        <f t="shared" si="17"/>
        <v>0</v>
      </c>
      <c r="O91" s="37">
        <f t="shared" si="18"/>
        <v>0</v>
      </c>
      <c r="P91" s="38">
        <f t="shared" si="18"/>
        <v>0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0</v>
      </c>
      <c r="X91" s="24">
        <f t="shared" si="21"/>
        <v>0</v>
      </c>
      <c r="Y91" s="23">
        <f t="shared" si="21"/>
        <v>0</v>
      </c>
      <c r="Z91" s="24">
        <f t="shared" si="21"/>
        <v>0</v>
      </c>
      <c r="AA91" s="37">
        <f t="shared" si="22"/>
        <v>0</v>
      </c>
      <c r="AB91" s="38">
        <f t="shared" si="22"/>
        <v>0</v>
      </c>
      <c r="AC91" s="40">
        <f t="shared" si="23"/>
        <v>0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167</v>
      </c>
      <c r="D95" s="22">
        <f t="shared" si="14"/>
        <v>49791.450800000006</v>
      </c>
      <c r="E95" s="23">
        <f t="shared" si="14"/>
        <v>0</v>
      </c>
      <c r="F95" s="24">
        <f t="shared" si="14"/>
        <v>0</v>
      </c>
      <c r="G95" s="37">
        <f t="shared" si="15"/>
        <v>167</v>
      </c>
      <c r="H95" s="38">
        <f t="shared" si="15"/>
        <v>49791.450800000006</v>
      </c>
      <c r="I95" s="23">
        <f t="shared" si="16"/>
        <v>417</v>
      </c>
      <c r="J95" s="24">
        <f t="shared" si="16"/>
        <v>155411.93850000002</v>
      </c>
      <c r="K95" s="23">
        <f t="shared" si="16"/>
        <v>0</v>
      </c>
      <c r="L95" s="24">
        <f t="shared" si="16"/>
        <v>0</v>
      </c>
      <c r="M95" s="37">
        <f t="shared" si="17"/>
        <v>417</v>
      </c>
      <c r="N95" s="38">
        <f t="shared" si="17"/>
        <v>155411.93850000002</v>
      </c>
      <c r="O95" s="37">
        <f t="shared" si="18"/>
        <v>584</v>
      </c>
      <c r="P95" s="38">
        <f t="shared" si="18"/>
        <v>205203.38930000004</v>
      </c>
      <c r="Q95" s="23">
        <f t="shared" si="19"/>
        <v>37</v>
      </c>
      <c r="R95" s="24">
        <f t="shared" si="19"/>
        <v>14123.554900000001</v>
      </c>
      <c r="S95" s="23">
        <f t="shared" si="19"/>
        <v>0</v>
      </c>
      <c r="T95" s="24">
        <f t="shared" si="19"/>
        <v>0</v>
      </c>
      <c r="U95" s="39">
        <f t="shared" si="20"/>
        <v>37</v>
      </c>
      <c r="V95" s="40">
        <f t="shared" si="20"/>
        <v>14123.554900000001</v>
      </c>
      <c r="W95" s="23">
        <f t="shared" si="21"/>
        <v>465</v>
      </c>
      <c r="X95" s="24">
        <f t="shared" si="21"/>
        <v>405212.6715</v>
      </c>
      <c r="Y95" s="23">
        <f t="shared" si="21"/>
        <v>0</v>
      </c>
      <c r="Z95" s="24">
        <f t="shared" si="21"/>
        <v>0</v>
      </c>
      <c r="AA95" s="37">
        <f t="shared" si="22"/>
        <v>465</v>
      </c>
      <c r="AB95" s="38">
        <f t="shared" si="22"/>
        <v>405212.6715</v>
      </c>
      <c r="AC95" s="40">
        <f t="shared" si="23"/>
        <v>624539.61569999997</v>
      </c>
    </row>
    <row r="96" spans="1:29">
      <c r="A96" s="41">
        <v>18</v>
      </c>
      <c r="B96" s="42" t="s">
        <v>85</v>
      </c>
      <c r="C96" s="21">
        <f t="shared" ref="C96:F102" si="24">C26+C61</f>
        <v>105</v>
      </c>
      <c r="D96" s="22">
        <f t="shared" si="24"/>
        <v>25098.118500000004</v>
      </c>
      <c r="E96" s="23">
        <f t="shared" si="24"/>
        <v>0</v>
      </c>
      <c r="F96" s="24">
        <f t="shared" si="24"/>
        <v>0</v>
      </c>
      <c r="G96" s="37">
        <f t="shared" si="15"/>
        <v>105</v>
      </c>
      <c r="H96" s="38">
        <f t="shared" si="15"/>
        <v>25098.118500000004</v>
      </c>
      <c r="I96" s="23">
        <f t="shared" ref="I96:L102" si="25">I26+I61</f>
        <v>255</v>
      </c>
      <c r="J96" s="24">
        <f t="shared" si="25"/>
        <v>76191.297000000006</v>
      </c>
      <c r="K96" s="23">
        <f t="shared" si="25"/>
        <v>0</v>
      </c>
      <c r="L96" s="24">
        <f t="shared" si="25"/>
        <v>0</v>
      </c>
      <c r="M96" s="37">
        <f t="shared" si="17"/>
        <v>255</v>
      </c>
      <c r="N96" s="38">
        <f t="shared" si="17"/>
        <v>76191.297000000006</v>
      </c>
      <c r="O96" s="37">
        <f t="shared" si="18"/>
        <v>360</v>
      </c>
      <c r="P96" s="38">
        <f t="shared" si="18"/>
        <v>101289.4155</v>
      </c>
      <c r="Q96" s="23">
        <f t="shared" ref="Q96:T102" si="26">Q26+Q61</f>
        <v>55</v>
      </c>
      <c r="R96" s="24">
        <f t="shared" si="26"/>
        <v>16830.813999999998</v>
      </c>
      <c r="S96" s="23">
        <f t="shared" si="26"/>
        <v>0</v>
      </c>
      <c r="T96" s="24">
        <f t="shared" si="26"/>
        <v>0</v>
      </c>
      <c r="U96" s="39">
        <f t="shared" si="20"/>
        <v>55</v>
      </c>
      <c r="V96" s="40">
        <f t="shared" si="20"/>
        <v>16830.813999999998</v>
      </c>
      <c r="W96" s="23">
        <f t="shared" ref="W96:Z102" si="27">W26+W61</f>
        <v>425</v>
      </c>
      <c r="X96" s="24">
        <f t="shared" si="27"/>
        <v>257300.90749999997</v>
      </c>
      <c r="Y96" s="23">
        <f t="shared" si="27"/>
        <v>0</v>
      </c>
      <c r="Z96" s="24">
        <f t="shared" si="27"/>
        <v>0</v>
      </c>
      <c r="AA96" s="37">
        <f t="shared" si="22"/>
        <v>425</v>
      </c>
      <c r="AB96" s="38">
        <f t="shared" si="22"/>
        <v>257300.90749999997</v>
      </c>
      <c r="AC96" s="40">
        <f t="shared" si="23"/>
        <v>375421.13699999999</v>
      </c>
    </row>
    <row r="97" spans="1:29">
      <c r="A97" s="41">
        <v>19</v>
      </c>
      <c r="B97" s="42" t="s">
        <v>86</v>
      </c>
      <c r="C97" s="21">
        <f t="shared" si="24"/>
        <v>535</v>
      </c>
      <c r="D97" s="22">
        <f t="shared" si="24"/>
        <v>210182.88200000004</v>
      </c>
      <c r="E97" s="23">
        <f t="shared" si="24"/>
        <v>0</v>
      </c>
      <c r="F97" s="24">
        <f t="shared" si="24"/>
        <v>0</v>
      </c>
      <c r="G97" s="37">
        <f t="shared" si="15"/>
        <v>535</v>
      </c>
      <c r="H97" s="38">
        <f t="shared" si="15"/>
        <v>210182.88200000004</v>
      </c>
      <c r="I97" s="23">
        <f t="shared" si="25"/>
        <v>1407</v>
      </c>
      <c r="J97" s="24">
        <f t="shared" si="25"/>
        <v>690951.67050000001</v>
      </c>
      <c r="K97" s="23">
        <f t="shared" si="25"/>
        <v>0</v>
      </c>
      <c r="L97" s="24">
        <f t="shared" si="25"/>
        <v>0</v>
      </c>
      <c r="M97" s="37">
        <f t="shared" si="17"/>
        <v>1407</v>
      </c>
      <c r="N97" s="38">
        <f t="shared" si="17"/>
        <v>690951.67050000001</v>
      </c>
      <c r="O97" s="37">
        <f t="shared" si="18"/>
        <v>1942</v>
      </c>
      <c r="P97" s="38">
        <f t="shared" si="18"/>
        <v>901134.55249999999</v>
      </c>
      <c r="Q97" s="23">
        <f t="shared" si="26"/>
        <v>70</v>
      </c>
      <c r="R97" s="24">
        <f t="shared" si="26"/>
        <v>35208.26400000001</v>
      </c>
      <c r="S97" s="23">
        <f t="shared" si="26"/>
        <v>0</v>
      </c>
      <c r="T97" s="24">
        <f t="shared" si="26"/>
        <v>0</v>
      </c>
      <c r="U97" s="39">
        <f t="shared" si="20"/>
        <v>70</v>
      </c>
      <c r="V97" s="40">
        <f t="shared" si="20"/>
        <v>35208.26400000001</v>
      </c>
      <c r="W97" s="23">
        <f t="shared" si="27"/>
        <v>1053</v>
      </c>
      <c r="X97" s="24">
        <f t="shared" si="27"/>
        <v>1506816.675</v>
      </c>
      <c r="Y97" s="23">
        <f t="shared" si="27"/>
        <v>0</v>
      </c>
      <c r="Z97" s="24">
        <f t="shared" si="27"/>
        <v>0</v>
      </c>
      <c r="AA97" s="37">
        <f t="shared" si="22"/>
        <v>1053</v>
      </c>
      <c r="AB97" s="38">
        <f t="shared" si="22"/>
        <v>1506816.675</v>
      </c>
      <c r="AC97" s="40">
        <f t="shared" si="23"/>
        <v>2443159.4915</v>
      </c>
    </row>
    <row r="98" spans="1:29">
      <c r="A98" s="41">
        <v>20</v>
      </c>
      <c r="B98" s="42" t="s">
        <v>87</v>
      </c>
      <c r="C98" s="23">
        <f t="shared" si="24"/>
        <v>336</v>
      </c>
      <c r="D98" s="22">
        <f t="shared" si="24"/>
        <v>77311.415999999997</v>
      </c>
      <c r="E98" s="23">
        <f t="shared" si="24"/>
        <v>0</v>
      </c>
      <c r="F98" s="24">
        <f t="shared" si="24"/>
        <v>0</v>
      </c>
      <c r="G98" s="37">
        <f t="shared" si="15"/>
        <v>336</v>
      </c>
      <c r="H98" s="38">
        <f t="shared" si="15"/>
        <v>77311.415999999997</v>
      </c>
      <c r="I98" s="23">
        <f t="shared" si="25"/>
        <v>332</v>
      </c>
      <c r="J98" s="24">
        <f t="shared" si="25"/>
        <v>95488.047200000001</v>
      </c>
      <c r="K98" s="23">
        <f t="shared" si="25"/>
        <v>0</v>
      </c>
      <c r="L98" s="24">
        <f t="shared" si="25"/>
        <v>0</v>
      </c>
      <c r="M98" s="37">
        <f t="shared" si="17"/>
        <v>332</v>
      </c>
      <c r="N98" s="38">
        <f t="shared" si="17"/>
        <v>95488.047200000001</v>
      </c>
      <c r="O98" s="37">
        <f t="shared" si="18"/>
        <v>668</v>
      </c>
      <c r="P98" s="38">
        <f t="shared" si="18"/>
        <v>172799.4632</v>
      </c>
      <c r="Q98" s="23">
        <f t="shared" si="26"/>
        <v>46</v>
      </c>
      <c r="R98" s="24">
        <f t="shared" si="26"/>
        <v>13550.500600000001</v>
      </c>
      <c r="S98" s="23">
        <f t="shared" si="26"/>
        <v>0</v>
      </c>
      <c r="T98" s="24">
        <f t="shared" si="26"/>
        <v>0</v>
      </c>
      <c r="U98" s="39">
        <f t="shared" si="20"/>
        <v>46</v>
      </c>
      <c r="V98" s="40">
        <f t="shared" si="20"/>
        <v>13550.500600000001</v>
      </c>
      <c r="W98" s="23">
        <f t="shared" si="27"/>
        <v>1056</v>
      </c>
      <c r="X98" s="24">
        <f t="shared" si="27"/>
        <v>958970.81279999996</v>
      </c>
      <c r="Y98" s="23">
        <f t="shared" si="27"/>
        <v>0</v>
      </c>
      <c r="Z98" s="24">
        <f t="shared" si="27"/>
        <v>0</v>
      </c>
      <c r="AA98" s="37">
        <f t="shared" si="22"/>
        <v>1056</v>
      </c>
      <c r="AB98" s="38">
        <f t="shared" si="22"/>
        <v>958970.81279999996</v>
      </c>
      <c r="AC98" s="40">
        <f t="shared" si="23"/>
        <v>1145320.7766</v>
      </c>
    </row>
    <row r="99" spans="1:29">
      <c r="A99" s="41">
        <v>21</v>
      </c>
      <c r="B99" s="42" t="s">
        <v>88</v>
      </c>
      <c r="C99" s="23">
        <f t="shared" si="24"/>
        <v>303</v>
      </c>
      <c r="D99" s="22">
        <f t="shared" si="24"/>
        <v>55620.255600000004</v>
      </c>
      <c r="E99" s="23">
        <f t="shared" si="24"/>
        <v>0</v>
      </c>
      <c r="F99" s="24">
        <f t="shared" si="24"/>
        <v>0</v>
      </c>
      <c r="G99" s="37">
        <f t="shared" si="15"/>
        <v>303</v>
      </c>
      <c r="H99" s="38">
        <f t="shared" si="15"/>
        <v>55620.255600000004</v>
      </c>
      <c r="I99" s="23">
        <f t="shared" si="25"/>
        <v>300</v>
      </c>
      <c r="J99" s="24">
        <f t="shared" si="25"/>
        <v>68836.950000000012</v>
      </c>
      <c r="K99" s="23">
        <f t="shared" si="25"/>
        <v>0</v>
      </c>
      <c r="L99" s="24">
        <f t="shared" si="25"/>
        <v>0</v>
      </c>
      <c r="M99" s="37">
        <f t="shared" si="17"/>
        <v>300</v>
      </c>
      <c r="N99" s="38">
        <f t="shared" si="17"/>
        <v>68836.950000000012</v>
      </c>
      <c r="O99" s="37">
        <f t="shared" si="18"/>
        <v>603</v>
      </c>
      <c r="P99" s="38">
        <f t="shared" si="18"/>
        <v>124457.20560000002</v>
      </c>
      <c r="Q99" s="23">
        <f t="shared" si="26"/>
        <v>56</v>
      </c>
      <c r="R99" s="24">
        <f t="shared" si="26"/>
        <v>13160.929599999999</v>
      </c>
      <c r="S99" s="23">
        <f t="shared" si="26"/>
        <v>0</v>
      </c>
      <c r="T99" s="24">
        <f t="shared" si="26"/>
        <v>0</v>
      </c>
      <c r="U99" s="39">
        <f t="shared" si="20"/>
        <v>56</v>
      </c>
      <c r="V99" s="40">
        <f t="shared" si="20"/>
        <v>13160.929599999999</v>
      </c>
      <c r="W99" s="23">
        <f t="shared" si="27"/>
        <v>1012</v>
      </c>
      <c r="X99" s="24">
        <f t="shared" si="27"/>
        <v>677658.98200000008</v>
      </c>
      <c r="Y99" s="23">
        <f t="shared" si="27"/>
        <v>0</v>
      </c>
      <c r="Z99" s="24">
        <f t="shared" si="27"/>
        <v>0</v>
      </c>
      <c r="AA99" s="37">
        <f t="shared" si="22"/>
        <v>1012</v>
      </c>
      <c r="AB99" s="38">
        <f t="shared" si="22"/>
        <v>677658.98200000008</v>
      </c>
      <c r="AC99" s="40">
        <f t="shared" si="23"/>
        <v>815277.1172000001</v>
      </c>
    </row>
    <row r="100" spans="1:29">
      <c r="A100" s="41">
        <v>22</v>
      </c>
      <c r="B100" s="42" t="s">
        <v>89</v>
      </c>
      <c r="C100" s="23">
        <f t="shared" si="24"/>
        <v>432</v>
      </c>
      <c r="D100" s="22">
        <f t="shared" si="24"/>
        <v>96031.353600000002</v>
      </c>
      <c r="E100" s="23">
        <f t="shared" si="24"/>
        <v>0</v>
      </c>
      <c r="F100" s="24">
        <f t="shared" si="24"/>
        <v>0</v>
      </c>
      <c r="G100" s="37">
        <f t="shared" si="15"/>
        <v>432</v>
      </c>
      <c r="H100" s="38">
        <f t="shared" si="15"/>
        <v>96031.353600000002</v>
      </c>
      <c r="I100" s="23">
        <f t="shared" si="25"/>
        <v>432</v>
      </c>
      <c r="J100" s="24">
        <f t="shared" si="25"/>
        <v>120039.19200000002</v>
      </c>
      <c r="K100" s="23">
        <f t="shared" si="25"/>
        <v>0</v>
      </c>
      <c r="L100" s="24">
        <f t="shared" si="25"/>
        <v>0</v>
      </c>
      <c r="M100" s="37">
        <f t="shared" si="17"/>
        <v>432</v>
      </c>
      <c r="N100" s="38">
        <f t="shared" si="17"/>
        <v>120039.19200000002</v>
      </c>
      <c r="O100" s="37">
        <f t="shared" si="18"/>
        <v>864</v>
      </c>
      <c r="P100" s="38">
        <f t="shared" si="18"/>
        <v>216070.54560000001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1141</v>
      </c>
      <c r="X100" s="24">
        <f t="shared" si="27"/>
        <v>1025694.5335</v>
      </c>
      <c r="Y100" s="23">
        <f t="shared" si="27"/>
        <v>0</v>
      </c>
      <c r="Z100" s="24">
        <f t="shared" si="27"/>
        <v>0</v>
      </c>
      <c r="AA100" s="37">
        <f t="shared" si="22"/>
        <v>1141</v>
      </c>
      <c r="AB100" s="38">
        <f t="shared" si="22"/>
        <v>1025694.5335</v>
      </c>
      <c r="AC100" s="40">
        <f t="shared" si="23"/>
        <v>1241765.0791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0</v>
      </c>
      <c r="D102" s="22">
        <f t="shared" si="24"/>
        <v>0</v>
      </c>
      <c r="E102" s="23">
        <f t="shared" si="24"/>
        <v>0</v>
      </c>
      <c r="F102" s="24">
        <f t="shared" si="24"/>
        <v>0</v>
      </c>
      <c r="G102" s="37">
        <f t="shared" si="15"/>
        <v>0</v>
      </c>
      <c r="H102" s="38">
        <f t="shared" si="15"/>
        <v>0</v>
      </c>
      <c r="I102" s="23">
        <f t="shared" si="25"/>
        <v>4238</v>
      </c>
      <c r="J102" s="24">
        <f t="shared" si="25"/>
        <v>890060.09820000001</v>
      </c>
      <c r="K102" s="23">
        <f t="shared" si="25"/>
        <v>0</v>
      </c>
      <c r="L102" s="24">
        <f t="shared" si="25"/>
        <v>0</v>
      </c>
      <c r="M102" s="37">
        <f t="shared" si="17"/>
        <v>4238</v>
      </c>
      <c r="N102" s="38">
        <f t="shared" si="17"/>
        <v>890060.09820000001</v>
      </c>
      <c r="O102" s="37">
        <f t="shared" si="18"/>
        <v>4238</v>
      </c>
      <c r="P102" s="38">
        <f t="shared" si="18"/>
        <v>890060.09820000001</v>
      </c>
      <c r="Q102" s="23">
        <f t="shared" si="26"/>
        <v>1531</v>
      </c>
      <c r="R102" s="24">
        <f t="shared" si="26"/>
        <v>411651.75870000006</v>
      </c>
      <c r="S102" s="23">
        <f t="shared" si="26"/>
        <v>0</v>
      </c>
      <c r="T102" s="24">
        <f t="shared" si="26"/>
        <v>0</v>
      </c>
      <c r="U102" s="39">
        <f t="shared" si="20"/>
        <v>1531</v>
      </c>
      <c r="V102" s="40">
        <f t="shared" si="20"/>
        <v>411651.75870000006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1301711.8569</v>
      </c>
    </row>
    <row r="103" spans="1:29" s="10" customFormat="1">
      <c r="A103" s="43"/>
      <c r="B103" s="44" t="s">
        <v>107</v>
      </c>
      <c r="C103" s="37">
        <f t="shared" ref="C103:AC103" si="28">SUM(C79:C102)</f>
        <v>9236</v>
      </c>
      <c r="D103" s="38">
        <f t="shared" si="28"/>
        <v>2759719.589900001</v>
      </c>
      <c r="E103" s="37">
        <f t="shared" si="28"/>
        <v>5312</v>
      </c>
      <c r="F103" s="38">
        <f t="shared" si="28"/>
        <v>2243422.2720000003</v>
      </c>
      <c r="G103" s="37">
        <f t="shared" si="28"/>
        <v>14548</v>
      </c>
      <c r="H103" s="38">
        <f t="shared" si="28"/>
        <v>5003141.8618999999</v>
      </c>
      <c r="I103" s="37">
        <f t="shared" si="28"/>
        <v>12804</v>
      </c>
      <c r="J103" s="38">
        <f t="shared" si="28"/>
        <v>4355155.4227999998</v>
      </c>
      <c r="K103" s="37">
        <f t="shared" si="28"/>
        <v>3916</v>
      </c>
      <c r="L103" s="38">
        <f t="shared" si="28"/>
        <v>2067328.0628</v>
      </c>
      <c r="M103" s="37">
        <f t="shared" si="28"/>
        <v>16720</v>
      </c>
      <c r="N103" s="38">
        <f t="shared" si="28"/>
        <v>6422483.4856000002</v>
      </c>
      <c r="O103" s="37">
        <f t="shared" si="28"/>
        <v>31268</v>
      </c>
      <c r="P103" s="38">
        <f t="shared" si="28"/>
        <v>11425625.347500004</v>
      </c>
      <c r="Q103" s="39">
        <f t="shared" si="28"/>
        <v>6565</v>
      </c>
      <c r="R103" s="40">
        <f t="shared" si="28"/>
        <v>2235604.3254999998</v>
      </c>
      <c r="S103" s="39">
        <f t="shared" si="28"/>
        <v>1568</v>
      </c>
      <c r="T103" s="40">
        <f t="shared" si="28"/>
        <v>847809.28960000002</v>
      </c>
      <c r="U103" s="39">
        <f t="shared" si="28"/>
        <v>8133</v>
      </c>
      <c r="V103" s="40">
        <f t="shared" si="28"/>
        <v>3083413.6150999996</v>
      </c>
      <c r="W103" s="37">
        <f t="shared" si="28"/>
        <v>20227</v>
      </c>
      <c r="X103" s="38">
        <f t="shared" si="28"/>
        <v>17019296.694400001</v>
      </c>
      <c r="Y103" s="37">
        <f t="shared" si="28"/>
        <v>4529</v>
      </c>
      <c r="Z103" s="38">
        <f t="shared" si="28"/>
        <v>5192992.6139000002</v>
      </c>
      <c r="AA103" s="37">
        <f t="shared" si="28"/>
        <v>24756</v>
      </c>
      <c r="AB103" s="38">
        <f t="shared" si="28"/>
        <v>22212289.308300007</v>
      </c>
      <c r="AC103" s="40">
        <f t="shared" si="28"/>
        <v>36721328.270899996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103"/>
  <sheetViews>
    <sheetView topLeftCell="G1" zoomScale="70" zoomScaleNormal="70" workbookViewId="0">
      <selection activeCell="F44" sqref="F44"/>
    </sheetView>
  </sheetViews>
  <sheetFormatPr defaultRowHeight="15"/>
  <cols>
    <col min="1" max="1" width="4.7109375" style="10" customWidth="1"/>
    <col min="2" max="2" width="22.140625" bestFit="1" customWidth="1"/>
    <col min="3" max="3" width="11.140625" style="12" customWidth="1"/>
    <col min="4" max="4" width="17.5703125" style="15" bestFit="1" customWidth="1"/>
    <col min="5" max="5" width="11.140625" style="12" customWidth="1"/>
    <col min="6" max="6" width="14.140625" style="15" customWidth="1"/>
    <col min="7" max="7" width="11.140625" style="12" customWidth="1"/>
    <col min="8" max="8" width="13.85546875" style="15" customWidth="1"/>
    <col min="9" max="9" width="11.140625" style="12" customWidth="1"/>
    <col min="10" max="10" width="13" style="15" customWidth="1"/>
    <col min="11" max="11" width="11.140625" style="12" customWidth="1"/>
    <col min="12" max="12" width="13.140625" style="15" customWidth="1"/>
    <col min="13" max="13" width="11.140625" style="12" customWidth="1"/>
    <col min="14" max="14" width="13.140625" style="15" customWidth="1"/>
    <col min="15" max="15" width="11.140625" style="12" customWidth="1"/>
    <col min="16" max="16" width="13.85546875" style="15" customWidth="1"/>
    <col min="17" max="17" width="11.140625" style="12" customWidth="1"/>
    <col min="18" max="18" width="13.42578125" style="15" customWidth="1"/>
    <col min="19" max="19" width="11.140625" style="12" customWidth="1"/>
    <col min="20" max="20" width="13.85546875" style="15" customWidth="1"/>
    <col min="21" max="21" width="11.140625" style="12" customWidth="1"/>
    <col min="22" max="22" width="14.28515625" style="15" customWidth="1"/>
    <col min="23" max="23" width="11.140625" style="12" customWidth="1"/>
    <col min="24" max="24" width="13.28515625" style="15" customWidth="1"/>
    <col min="25" max="25" width="11.140625" style="12" customWidth="1"/>
    <col min="26" max="26" width="12.85546875" style="15" customWidth="1"/>
    <col min="27" max="27" width="11.140625" style="12" customWidth="1"/>
    <col min="28" max="29" width="13.85546875" style="15" customWidth="1"/>
  </cols>
  <sheetData>
    <row r="1" spans="1:29">
      <c r="A1" s="9"/>
      <c r="B1" s="6"/>
      <c r="C1" s="11"/>
      <c r="D1" s="13"/>
      <c r="E1" s="11"/>
      <c r="F1" s="13"/>
      <c r="G1" s="11"/>
      <c r="H1" s="13"/>
      <c r="I1" s="11"/>
      <c r="J1" s="13"/>
      <c r="K1" s="11"/>
    </row>
    <row r="2" spans="1:29" s="31" customFormat="1" ht="15.75">
      <c r="A2" s="130" t="s">
        <v>111</v>
      </c>
      <c r="B2" s="130"/>
      <c r="C2" s="130"/>
      <c r="D2" s="130"/>
      <c r="E2" s="130"/>
      <c r="F2" s="27">
        <v>150012</v>
      </c>
      <c r="G2" s="131" t="str">
        <f>VLOOKUP(F2,Списки!$A$1:$B$68,2,0)</f>
        <v>ГБУЗ "Кировская ЦРБ"</v>
      </c>
      <c r="H2" s="131"/>
      <c r="I2" s="131"/>
      <c r="J2" s="28" t="s">
        <v>112</v>
      </c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30"/>
    </row>
    <row r="3" spans="1:29" s="31" customFormat="1" ht="15.75">
      <c r="A3" s="32"/>
      <c r="B3" s="32"/>
      <c r="C3" s="32"/>
      <c r="D3" s="32"/>
      <c r="E3" s="32"/>
      <c r="F3" s="28"/>
      <c r="G3" s="32"/>
      <c r="H3" s="32"/>
      <c r="I3" s="32"/>
      <c r="J3" s="28"/>
      <c r="K3" s="29"/>
      <c r="L3" s="30"/>
      <c r="M3" s="29"/>
      <c r="N3" s="30"/>
      <c r="O3" s="29"/>
      <c r="P3" s="30"/>
      <c r="Q3" s="29"/>
      <c r="R3" s="30"/>
      <c r="S3" s="29"/>
      <c r="T3" s="30"/>
      <c r="U3" s="29"/>
      <c r="V3" s="30"/>
      <c r="W3" s="29"/>
      <c r="X3" s="30"/>
      <c r="Y3" s="29"/>
      <c r="Z3" s="30"/>
      <c r="AA3" s="29"/>
      <c r="AB3" s="30"/>
      <c r="AC3" s="30"/>
    </row>
    <row r="4" spans="1:29">
      <c r="A4" s="9"/>
      <c r="B4" s="45" t="s">
        <v>113</v>
      </c>
      <c r="C4" s="46">
        <f>VLOOKUP(F2,Списки!$A$1:$C$68,3,0)</f>
        <v>0.91</v>
      </c>
      <c r="D4" s="14"/>
      <c r="E4" s="11"/>
      <c r="F4" s="13"/>
      <c r="G4" s="11"/>
      <c r="H4" s="13"/>
      <c r="I4" s="11"/>
      <c r="J4" s="13"/>
      <c r="K4" s="11"/>
    </row>
    <row r="5" spans="1:29" s="7" customFormat="1" ht="15" customHeight="1">
      <c r="A5" s="122" t="s">
        <v>94</v>
      </c>
      <c r="B5" s="129" t="s">
        <v>92</v>
      </c>
      <c r="C5" s="124" t="s">
        <v>99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6"/>
      <c r="Q5" s="122" t="s">
        <v>96</v>
      </c>
      <c r="R5" s="122"/>
      <c r="S5" s="122"/>
      <c r="T5" s="122"/>
      <c r="U5" s="122"/>
      <c r="V5" s="122"/>
      <c r="W5" s="114" t="s">
        <v>97</v>
      </c>
      <c r="X5" s="114"/>
      <c r="Y5" s="114"/>
      <c r="Z5" s="114"/>
      <c r="AA5" s="114"/>
      <c r="AB5" s="114"/>
      <c r="AC5" s="111" t="s">
        <v>106</v>
      </c>
    </row>
    <row r="6" spans="1:29" s="7" customFormat="1" ht="15" customHeight="1">
      <c r="A6" s="122"/>
      <c r="B6" s="129"/>
      <c r="C6" s="127" t="s">
        <v>95</v>
      </c>
      <c r="D6" s="127"/>
      <c r="E6" s="127"/>
      <c r="F6" s="127"/>
      <c r="G6" s="127"/>
      <c r="H6" s="127"/>
      <c r="I6" s="128" t="s">
        <v>110</v>
      </c>
      <c r="J6" s="128"/>
      <c r="K6" s="128"/>
      <c r="L6" s="128"/>
      <c r="M6" s="128"/>
      <c r="N6" s="128"/>
      <c r="O6" s="117" t="s">
        <v>100</v>
      </c>
      <c r="P6" s="118"/>
      <c r="Q6" s="122"/>
      <c r="R6" s="122"/>
      <c r="S6" s="122"/>
      <c r="T6" s="122"/>
      <c r="U6" s="122"/>
      <c r="V6" s="122"/>
      <c r="W6" s="114"/>
      <c r="X6" s="114"/>
      <c r="Y6" s="114"/>
      <c r="Z6" s="114"/>
      <c r="AA6" s="114"/>
      <c r="AB6" s="114"/>
      <c r="AC6" s="112"/>
    </row>
    <row r="7" spans="1:29" s="7" customFormat="1" ht="14.25">
      <c r="A7" s="122"/>
      <c r="B7" s="129"/>
      <c r="C7" s="115" t="s">
        <v>101</v>
      </c>
      <c r="D7" s="116" t="s">
        <v>102</v>
      </c>
      <c r="E7" s="115" t="s">
        <v>103</v>
      </c>
      <c r="F7" s="116" t="s">
        <v>104</v>
      </c>
      <c r="G7" s="127" t="s">
        <v>100</v>
      </c>
      <c r="H7" s="127"/>
      <c r="I7" s="115" t="s">
        <v>101</v>
      </c>
      <c r="J7" s="116" t="s">
        <v>102</v>
      </c>
      <c r="K7" s="115" t="s">
        <v>103</v>
      </c>
      <c r="L7" s="116" t="s">
        <v>104</v>
      </c>
      <c r="M7" s="127" t="s">
        <v>100</v>
      </c>
      <c r="N7" s="127"/>
      <c r="O7" s="119"/>
      <c r="P7" s="120"/>
      <c r="Q7" s="121" t="s">
        <v>101</v>
      </c>
      <c r="R7" s="123" t="s">
        <v>102</v>
      </c>
      <c r="S7" s="121" t="s">
        <v>103</v>
      </c>
      <c r="T7" s="123" t="s">
        <v>104</v>
      </c>
      <c r="U7" s="122" t="s">
        <v>100</v>
      </c>
      <c r="V7" s="122"/>
      <c r="W7" s="115" t="s">
        <v>101</v>
      </c>
      <c r="X7" s="116" t="s">
        <v>102</v>
      </c>
      <c r="Y7" s="115" t="s">
        <v>103</v>
      </c>
      <c r="Z7" s="116" t="s">
        <v>104</v>
      </c>
      <c r="AA7" s="114" t="s">
        <v>100</v>
      </c>
      <c r="AB7" s="114"/>
      <c r="AC7" s="113"/>
    </row>
    <row r="8" spans="1:29" s="8" customFormat="1" ht="14.25">
      <c r="A8" s="122"/>
      <c r="B8" s="129"/>
      <c r="C8" s="115"/>
      <c r="D8" s="116"/>
      <c r="E8" s="115"/>
      <c r="F8" s="116"/>
      <c r="G8" s="35" t="s">
        <v>105</v>
      </c>
      <c r="H8" s="36" t="s">
        <v>98</v>
      </c>
      <c r="I8" s="115"/>
      <c r="J8" s="116"/>
      <c r="K8" s="115"/>
      <c r="L8" s="116"/>
      <c r="M8" s="35" t="s">
        <v>105</v>
      </c>
      <c r="N8" s="36" t="s">
        <v>98</v>
      </c>
      <c r="O8" s="35" t="s">
        <v>105</v>
      </c>
      <c r="P8" s="36" t="s">
        <v>98</v>
      </c>
      <c r="Q8" s="121"/>
      <c r="R8" s="123"/>
      <c r="S8" s="121"/>
      <c r="T8" s="123"/>
      <c r="U8" s="33" t="s">
        <v>105</v>
      </c>
      <c r="V8" s="34" t="s">
        <v>98</v>
      </c>
      <c r="W8" s="115"/>
      <c r="X8" s="116"/>
      <c r="Y8" s="115"/>
      <c r="Z8" s="116"/>
      <c r="AA8" s="35" t="s">
        <v>105</v>
      </c>
      <c r="AB8" s="36" t="s">
        <v>98</v>
      </c>
      <c r="AC8" s="34" t="s">
        <v>98</v>
      </c>
    </row>
    <row r="9" spans="1:29">
      <c r="A9" s="41">
        <v>1</v>
      </c>
      <c r="B9" s="42" t="s">
        <v>68</v>
      </c>
      <c r="C9" s="21">
        <v>77</v>
      </c>
      <c r="D9" s="22">
        <f>C9*Тарифы!B4*$C$4</f>
        <v>24389.9656</v>
      </c>
      <c r="E9" s="23">
        <v>0</v>
      </c>
      <c r="F9" s="24">
        <f>E9*Тарифы!C4*$C$4</f>
        <v>0</v>
      </c>
      <c r="G9" s="37">
        <f>C9+E9</f>
        <v>77</v>
      </c>
      <c r="H9" s="38">
        <f>D9+F9</f>
        <v>24389.9656</v>
      </c>
      <c r="I9" s="23">
        <v>564</v>
      </c>
      <c r="J9" s="24">
        <f>I9*Тарифы!D4*$C$4</f>
        <v>223310.72400000002</v>
      </c>
      <c r="K9" s="23">
        <v>0</v>
      </c>
      <c r="L9" s="24">
        <f>K9*Тарифы!E4*$C$4</f>
        <v>0</v>
      </c>
      <c r="M9" s="37">
        <f>I9+K9</f>
        <v>564</v>
      </c>
      <c r="N9" s="38">
        <f>J9+L9</f>
        <v>223310.72400000002</v>
      </c>
      <c r="O9" s="37">
        <f>G9+M9</f>
        <v>641</v>
      </c>
      <c r="P9" s="38">
        <f>H9+N9</f>
        <v>247700.68960000001</v>
      </c>
      <c r="Q9" s="23">
        <v>142</v>
      </c>
      <c r="R9" s="24">
        <f>Q9*Тарифы!F4*$C$4</f>
        <v>57584.308600000004</v>
      </c>
      <c r="S9" s="23">
        <v>0</v>
      </c>
      <c r="T9" s="24">
        <f>S9*Тарифы!G4*$C$4</f>
        <v>0</v>
      </c>
      <c r="U9" s="39">
        <f>Q9+S9</f>
        <v>142</v>
      </c>
      <c r="V9" s="40">
        <f>R9+T9</f>
        <v>57584.308600000004</v>
      </c>
      <c r="W9" s="23">
        <v>708</v>
      </c>
      <c r="X9" s="24">
        <f>W9*Тарифы!H4*$C$4</f>
        <v>675418.05239999993</v>
      </c>
      <c r="Y9" s="23">
        <v>238</v>
      </c>
      <c r="Z9" s="24">
        <f>Y9*Тарифы!I4*$C$4</f>
        <v>242329.19620000001</v>
      </c>
      <c r="AA9" s="37">
        <f>W9+Y9</f>
        <v>946</v>
      </c>
      <c r="AB9" s="38">
        <f>X9+Z9</f>
        <v>917747.24859999993</v>
      </c>
      <c r="AC9" s="40">
        <f>P9+V9+AB9</f>
        <v>1223032.2467999998</v>
      </c>
    </row>
    <row r="10" spans="1:29">
      <c r="A10" s="41">
        <v>2</v>
      </c>
      <c r="B10" s="42" t="s">
        <v>69</v>
      </c>
      <c r="C10" s="21">
        <v>0</v>
      </c>
      <c r="D10" s="22">
        <f>C10*Тарифы!B5*$C$4</f>
        <v>0</v>
      </c>
      <c r="E10" s="23">
        <v>7808</v>
      </c>
      <c r="F10" s="24">
        <f>E10*Тарифы!C5*$C$4</f>
        <v>3297560.4480000003</v>
      </c>
      <c r="G10" s="37">
        <f t="shared" ref="G10:H32" si="0">C10+E10</f>
        <v>7808</v>
      </c>
      <c r="H10" s="38">
        <f t="shared" si="0"/>
        <v>3297560.4480000003</v>
      </c>
      <c r="I10" s="23">
        <v>0</v>
      </c>
      <c r="J10" s="24">
        <f>I10*Тарифы!D5*$C$4</f>
        <v>0</v>
      </c>
      <c r="K10" s="23">
        <v>2226</v>
      </c>
      <c r="L10" s="24">
        <f>K10*Тарифы!E5*$C$4</f>
        <v>1175146.1358</v>
      </c>
      <c r="M10" s="37">
        <f t="shared" ref="M10:N32" si="1">I10+K10</f>
        <v>2226</v>
      </c>
      <c r="N10" s="38">
        <f t="shared" si="1"/>
        <v>1175146.1358</v>
      </c>
      <c r="O10" s="37">
        <f t="shared" ref="O10:P32" si="2">G10+M10</f>
        <v>10034</v>
      </c>
      <c r="P10" s="38">
        <f t="shared" si="2"/>
        <v>4472706.5838000001</v>
      </c>
      <c r="Q10" s="23">
        <v>0</v>
      </c>
      <c r="R10" s="24">
        <f>Q10*Тарифы!F5*$C$4</f>
        <v>0</v>
      </c>
      <c r="S10" s="23">
        <v>2422</v>
      </c>
      <c r="T10" s="24">
        <f>S10*Тарифы!G5*$C$4</f>
        <v>1309562.5634000001</v>
      </c>
      <c r="U10" s="39">
        <f t="shared" ref="U10:V32" si="3">Q10+S10</f>
        <v>2422</v>
      </c>
      <c r="V10" s="40">
        <f t="shared" si="3"/>
        <v>1309562.5634000001</v>
      </c>
      <c r="W10" s="23">
        <v>0</v>
      </c>
      <c r="X10" s="24">
        <f>W10*Тарифы!H5*$C$4</f>
        <v>0</v>
      </c>
      <c r="Y10" s="23">
        <v>6111</v>
      </c>
      <c r="Z10" s="24">
        <f>Y10*Тарифы!I5*$C$4</f>
        <v>7006928.2101000007</v>
      </c>
      <c r="AA10" s="37">
        <f t="shared" ref="AA10:AB32" si="4">W10+Y10</f>
        <v>6111</v>
      </c>
      <c r="AB10" s="38">
        <f t="shared" si="4"/>
        <v>7006928.2101000007</v>
      </c>
      <c r="AC10" s="40">
        <f t="shared" ref="AC10:AC32" si="5">P10+V10+AB10</f>
        <v>12789197.357300002</v>
      </c>
    </row>
    <row r="11" spans="1:29">
      <c r="A11" s="41">
        <v>3</v>
      </c>
      <c r="B11" s="42" t="s">
        <v>70</v>
      </c>
      <c r="C11" s="21">
        <v>5123</v>
      </c>
      <c r="D11" s="22">
        <f>C11*Тарифы!B6*$C$4</f>
        <v>1434708.9575</v>
      </c>
      <c r="E11" s="23">
        <v>0</v>
      </c>
      <c r="F11" s="24">
        <f>E11*Тарифы!C6*$C$4</f>
        <v>0</v>
      </c>
      <c r="G11" s="37">
        <f t="shared" si="0"/>
        <v>5123</v>
      </c>
      <c r="H11" s="38">
        <f t="shared" si="0"/>
        <v>1434708.9575</v>
      </c>
      <c r="I11" s="23">
        <v>4281</v>
      </c>
      <c r="J11" s="24">
        <f>I11*Тарифы!D6*$C$4</f>
        <v>1498640.6798999999</v>
      </c>
      <c r="K11" s="23">
        <v>0</v>
      </c>
      <c r="L11" s="24">
        <f>K11*Тарифы!E6*$C$4</f>
        <v>0</v>
      </c>
      <c r="M11" s="37">
        <f t="shared" si="1"/>
        <v>4281</v>
      </c>
      <c r="N11" s="38">
        <f t="shared" si="1"/>
        <v>1498640.6798999999</v>
      </c>
      <c r="O11" s="37">
        <f t="shared" si="2"/>
        <v>9404</v>
      </c>
      <c r="P11" s="38">
        <f t="shared" si="2"/>
        <v>2933349.6373999999</v>
      </c>
      <c r="Q11" s="23">
        <v>6962</v>
      </c>
      <c r="R11" s="24">
        <f>Q11*Тарифы!F6*$C$4</f>
        <v>2496155.48</v>
      </c>
      <c r="S11" s="23">
        <v>0</v>
      </c>
      <c r="T11" s="24">
        <f>S11*Тарифы!G6*$C$4</f>
        <v>0</v>
      </c>
      <c r="U11" s="39">
        <f t="shared" si="3"/>
        <v>6962</v>
      </c>
      <c r="V11" s="40">
        <f t="shared" si="3"/>
        <v>2496155.48</v>
      </c>
      <c r="W11" s="23">
        <v>13011</v>
      </c>
      <c r="X11" s="24">
        <f>W11*Тарифы!H6*$C$4</f>
        <v>9667249.7649000008</v>
      </c>
      <c r="Y11" s="23">
        <v>0</v>
      </c>
      <c r="Z11" s="24">
        <f>Y11*Тарифы!I6*$C$4</f>
        <v>0</v>
      </c>
      <c r="AA11" s="37">
        <f t="shared" si="4"/>
        <v>13011</v>
      </c>
      <c r="AB11" s="38">
        <f t="shared" si="4"/>
        <v>9667249.7649000008</v>
      </c>
      <c r="AC11" s="40">
        <f t="shared" si="5"/>
        <v>15096754.882300001</v>
      </c>
    </row>
    <row r="12" spans="1:29">
      <c r="A12" s="41">
        <v>4</v>
      </c>
      <c r="B12" s="42" t="s">
        <v>71</v>
      </c>
      <c r="C12" s="21">
        <v>0</v>
      </c>
      <c r="D12" s="22">
        <f>C12*Тарифы!B7*$C$4</f>
        <v>0</v>
      </c>
      <c r="E12" s="23">
        <v>0</v>
      </c>
      <c r="F12" s="24">
        <f>E12*Тарифы!C7*$C$4</f>
        <v>0</v>
      </c>
      <c r="G12" s="37">
        <f t="shared" si="0"/>
        <v>0</v>
      </c>
      <c r="H12" s="38">
        <f t="shared" si="0"/>
        <v>0</v>
      </c>
      <c r="I12" s="23">
        <v>0</v>
      </c>
      <c r="J12" s="24">
        <f>I12*Тарифы!D7*$C$4</f>
        <v>0</v>
      </c>
      <c r="K12" s="23">
        <v>0</v>
      </c>
      <c r="L12" s="24">
        <f>K12*Тарифы!E7*$C$4</f>
        <v>0</v>
      </c>
      <c r="M12" s="37">
        <f t="shared" si="1"/>
        <v>0</v>
      </c>
      <c r="N12" s="38">
        <f t="shared" si="1"/>
        <v>0</v>
      </c>
      <c r="O12" s="37">
        <f t="shared" si="2"/>
        <v>0</v>
      </c>
      <c r="P12" s="38">
        <f t="shared" si="2"/>
        <v>0</v>
      </c>
      <c r="Q12" s="23">
        <v>0</v>
      </c>
      <c r="R12" s="24">
        <f>Q12*Тарифы!F7*$C$4</f>
        <v>0</v>
      </c>
      <c r="S12" s="23">
        <v>0</v>
      </c>
      <c r="T12" s="24">
        <f>S12*Тарифы!G7*$C$4</f>
        <v>0</v>
      </c>
      <c r="U12" s="39">
        <f t="shared" si="3"/>
        <v>0</v>
      </c>
      <c r="V12" s="40">
        <f t="shared" si="3"/>
        <v>0</v>
      </c>
      <c r="W12" s="23">
        <v>0</v>
      </c>
      <c r="X12" s="24">
        <f>W12*Тарифы!H7*$C$4</f>
        <v>0</v>
      </c>
      <c r="Y12" s="23">
        <v>0</v>
      </c>
      <c r="Z12" s="24">
        <f>Y12*Тарифы!I7*$C$4</f>
        <v>0</v>
      </c>
      <c r="AA12" s="37">
        <f t="shared" si="4"/>
        <v>0</v>
      </c>
      <c r="AB12" s="38">
        <f t="shared" si="4"/>
        <v>0</v>
      </c>
      <c r="AC12" s="40">
        <f t="shared" si="5"/>
        <v>0</v>
      </c>
    </row>
    <row r="13" spans="1:29">
      <c r="A13" s="41">
        <v>5</v>
      </c>
      <c r="B13" s="42" t="s">
        <v>72</v>
      </c>
      <c r="C13" s="21">
        <v>0</v>
      </c>
      <c r="D13" s="22">
        <f>C13*Тарифы!B8*$C$4</f>
        <v>0</v>
      </c>
      <c r="E13" s="23">
        <v>0</v>
      </c>
      <c r="F13" s="24">
        <f>E13*Тарифы!C8*$C$4</f>
        <v>0</v>
      </c>
      <c r="G13" s="37">
        <f t="shared" si="0"/>
        <v>0</v>
      </c>
      <c r="H13" s="38">
        <f t="shared" si="0"/>
        <v>0</v>
      </c>
      <c r="I13" s="23">
        <v>0</v>
      </c>
      <c r="J13" s="24">
        <f>I13*Тарифы!D8*$C$4</f>
        <v>0</v>
      </c>
      <c r="K13" s="23">
        <v>0</v>
      </c>
      <c r="L13" s="24">
        <f>K13*Тарифы!E8*$C$4</f>
        <v>0</v>
      </c>
      <c r="M13" s="37">
        <f t="shared" si="1"/>
        <v>0</v>
      </c>
      <c r="N13" s="38">
        <f t="shared" si="1"/>
        <v>0</v>
      </c>
      <c r="O13" s="37">
        <f t="shared" si="2"/>
        <v>0</v>
      </c>
      <c r="P13" s="38">
        <f t="shared" si="2"/>
        <v>0</v>
      </c>
      <c r="Q13" s="23">
        <v>0</v>
      </c>
      <c r="R13" s="24">
        <f>Q13*Тарифы!F8*$C$4</f>
        <v>0</v>
      </c>
      <c r="S13" s="23">
        <v>0</v>
      </c>
      <c r="T13" s="24">
        <f>S13*Тарифы!G8*$C$4</f>
        <v>0</v>
      </c>
      <c r="U13" s="39">
        <f t="shared" si="3"/>
        <v>0</v>
      </c>
      <c r="V13" s="40">
        <f t="shared" si="3"/>
        <v>0</v>
      </c>
      <c r="W13" s="23">
        <v>0</v>
      </c>
      <c r="X13" s="24">
        <f>W13*Тарифы!H8*$C$4</f>
        <v>0</v>
      </c>
      <c r="Y13" s="23">
        <v>0</v>
      </c>
      <c r="Z13" s="24">
        <f>Y13*Тарифы!I8*$C$4</f>
        <v>0</v>
      </c>
      <c r="AA13" s="37">
        <f t="shared" si="4"/>
        <v>0</v>
      </c>
      <c r="AB13" s="38">
        <f t="shared" si="4"/>
        <v>0</v>
      </c>
      <c r="AC13" s="40">
        <f t="shared" si="5"/>
        <v>0</v>
      </c>
    </row>
    <row r="14" spans="1:29">
      <c r="A14" s="41">
        <v>6</v>
      </c>
      <c r="B14" s="42" t="s">
        <v>73</v>
      </c>
      <c r="C14" s="21">
        <v>0</v>
      </c>
      <c r="D14" s="22">
        <f>C14*Тарифы!B9*$C$4</f>
        <v>0</v>
      </c>
      <c r="E14" s="23">
        <v>0</v>
      </c>
      <c r="F14" s="24">
        <f>E14*Тарифы!C9*$C$4</f>
        <v>0</v>
      </c>
      <c r="G14" s="37">
        <f t="shared" si="0"/>
        <v>0</v>
      </c>
      <c r="H14" s="38">
        <f t="shared" si="0"/>
        <v>0</v>
      </c>
      <c r="I14" s="23">
        <v>0</v>
      </c>
      <c r="J14" s="24">
        <f>I14*Тарифы!D9*$C$4</f>
        <v>0</v>
      </c>
      <c r="K14" s="23">
        <v>0</v>
      </c>
      <c r="L14" s="24">
        <f>K14*Тарифы!E9*$C$4</f>
        <v>0</v>
      </c>
      <c r="M14" s="37">
        <f t="shared" si="1"/>
        <v>0</v>
      </c>
      <c r="N14" s="38">
        <f t="shared" si="1"/>
        <v>0</v>
      </c>
      <c r="O14" s="37">
        <f t="shared" si="2"/>
        <v>0</v>
      </c>
      <c r="P14" s="38">
        <f t="shared" si="2"/>
        <v>0</v>
      </c>
      <c r="Q14" s="23">
        <v>0</v>
      </c>
      <c r="R14" s="24">
        <f>Q14*Тарифы!F9*$C$4</f>
        <v>0</v>
      </c>
      <c r="S14" s="23">
        <v>0</v>
      </c>
      <c r="T14" s="24">
        <f>S14*Тарифы!G9*$C$4</f>
        <v>0</v>
      </c>
      <c r="U14" s="39">
        <f t="shared" si="3"/>
        <v>0</v>
      </c>
      <c r="V14" s="40">
        <f t="shared" si="3"/>
        <v>0</v>
      </c>
      <c r="W14" s="23">
        <v>0</v>
      </c>
      <c r="X14" s="24">
        <f>W14*Тарифы!H9*$C$4</f>
        <v>0</v>
      </c>
      <c r="Y14" s="23">
        <v>0</v>
      </c>
      <c r="Z14" s="24">
        <f>Y14*Тарифы!I9*$C$4</f>
        <v>0</v>
      </c>
      <c r="AA14" s="37">
        <f t="shared" si="4"/>
        <v>0</v>
      </c>
      <c r="AB14" s="38">
        <f t="shared" si="4"/>
        <v>0</v>
      </c>
      <c r="AC14" s="40">
        <f t="shared" si="5"/>
        <v>0</v>
      </c>
    </row>
    <row r="15" spans="1:29">
      <c r="A15" s="41">
        <v>7</v>
      </c>
      <c r="B15" s="42" t="s">
        <v>74</v>
      </c>
      <c r="C15" s="21">
        <v>0</v>
      </c>
      <c r="D15" s="22">
        <f>C15*Тарифы!B10*$C$4</f>
        <v>0</v>
      </c>
      <c r="E15" s="23">
        <v>0</v>
      </c>
      <c r="F15" s="24">
        <f>E15*Тарифы!C10*$C$4</f>
        <v>0</v>
      </c>
      <c r="G15" s="37">
        <f t="shared" si="0"/>
        <v>0</v>
      </c>
      <c r="H15" s="38">
        <f t="shared" si="0"/>
        <v>0</v>
      </c>
      <c r="I15" s="23">
        <v>0</v>
      </c>
      <c r="J15" s="24">
        <f>I15*Тарифы!D10*$C$4</f>
        <v>0</v>
      </c>
      <c r="K15" s="23">
        <v>0</v>
      </c>
      <c r="L15" s="24">
        <f>K15*Тарифы!E10*$C$4</f>
        <v>0</v>
      </c>
      <c r="M15" s="37">
        <f t="shared" si="1"/>
        <v>0</v>
      </c>
      <c r="N15" s="38">
        <f t="shared" si="1"/>
        <v>0</v>
      </c>
      <c r="O15" s="37">
        <f t="shared" si="2"/>
        <v>0</v>
      </c>
      <c r="P15" s="38">
        <f t="shared" si="2"/>
        <v>0</v>
      </c>
      <c r="Q15" s="23">
        <v>0</v>
      </c>
      <c r="R15" s="24">
        <f>Q15*Тарифы!F10*$C$4</f>
        <v>0</v>
      </c>
      <c r="S15" s="23">
        <v>0</v>
      </c>
      <c r="T15" s="24">
        <f>S15*Тарифы!G10*$C$4</f>
        <v>0</v>
      </c>
      <c r="U15" s="39">
        <f t="shared" si="3"/>
        <v>0</v>
      </c>
      <c r="V15" s="40">
        <f t="shared" si="3"/>
        <v>0</v>
      </c>
      <c r="W15" s="23">
        <v>0</v>
      </c>
      <c r="X15" s="24">
        <f>W15*Тарифы!H10*$C$4</f>
        <v>0</v>
      </c>
      <c r="Y15" s="23">
        <v>0</v>
      </c>
      <c r="Z15" s="24">
        <f>Y15*Тарифы!I10*$C$4</f>
        <v>0</v>
      </c>
      <c r="AA15" s="37">
        <f t="shared" si="4"/>
        <v>0</v>
      </c>
      <c r="AB15" s="38">
        <f t="shared" si="4"/>
        <v>0</v>
      </c>
      <c r="AC15" s="40">
        <f t="shared" si="5"/>
        <v>0</v>
      </c>
    </row>
    <row r="16" spans="1:29">
      <c r="A16" s="41">
        <v>8</v>
      </c>
      <c r="B16" s="42" t="s">
        <v>75</v>
      </c>
      <c r="C16" s="21">
        <v>976</v>
      </c>
      <c r="D16" s="22">
        <f>C16*Тарифы!B11*$C$4</f>
        <v>523303.87200000009</v>
      </c>
      <c r="E16" s="23">
        <v>0</v>
      </c>
      <c r="F16" s="24">
        <f>E16*Тарифы!C11*$C$4</f>
        <v>0</v>
      </c>
      <c r="G16" s="37">
        <f t="shared" si="0"/>
        <v>976</v>
      </c>
      <c r="H16" s="38">
        <f t="shared" si="0"/>
        <v>523303.87200000009</v>
      </c>
      <c r="I16" s="23">
        <v>0</v>
      </c>
      <c r="J16" s="24">
        <f>I16*Тарифы!D11*$C$4</f>
        <v>0</v>
      </c>
      <c r="K16" s="23">
        <v>0</v>
      </c>
      <c r="L16" s="24">
        <f>K16*Тарифы!E11*$C$4</f>
        <v>0</v>
      </c>
      <c r="M16" s="37">
        <f t="shared" si="1"/>
        <v>0</v>
      </c>
      <c r="N16" s="38">
        <f t="shared" si="1"/>
        <v>0</v>
      </c>
      <c r="O16" s="37">
        <f t="shared" si="2"/>
        <v>976</v>
      </c>
      <c r="P16" s="38">
        <f t="shared" si="2"/>
        <v>523303.87200000009</v>
      </c>
      <c r="Q16" s="23">
        <v>283</v>
      </c>
      <c r="R16" s="24">
        <f>Q16*Тарифы!F11*$C$4</f>
        <v>195032.61960000003</v>
      </c>
      <c r="S16" s="23">
        <v>0</v>
      </c>
      <c r="T16" s="24">
        <f>S16*Тарифы!G11*$C$4</f>
        <v>0</v>
      </c>
      <c r="U16" s="39">
        <f t="shared" si="3"/>
        <v>283</v>
      </c>
      <c r="V16" s="40">
        <f t="shared" si="3"/>
        <v>195032.61960000003</v>
      </c>
      <c r="W16" s="23">
        <v>1292</v>
      </c>
      <c r="X16" s="24">
        <f>W16*Тарифы!H11*$C$4</f>
        <v>1671039.0788</v>
      </c>
      <c r="Y16" s="23">
        <v>0</v>
      </c>
      <c r="Z16" s="24">
        <f>Y16*Тарифы!I11*$C$4</f>
        <v>0</v>
      </c>
      <c r="AA16" s="37">
        <f t="shared" si="4"/>
        <v>1292</v>
      </c>
      <c r="AB16" s="38">
        <f t="shared" si="4"/>
        <v>1671039.0788</v>
      </c>
      <c r="AC16" s="40">
        <f t="shared" si="5"/>
        <v>2389375.5704000001</v>
      </c>
    </row>
    <row r="17" spans="1:29">
      <c r="A17" s="41">
        <v>9</v>
      </c>
      <c r="B17" s="42" t="s">
        <v>76</v>
      </c>
      <c r="C17" s="21">
        <v>0</v>
      </c>
      <c r="D17" s="22">
        <f>C17*Тарифы!B12*$C$4</f>
        <v>0</v>
      </c>
      <c r="E17" s="23">
        <v>0</v>
      </c>
      <c r="F17" s="24">
        <f>E17*Тарифы!C12*$C$4</f>
        <v>0</v>
      </c>
      <c r="G17" s="37">
        <f t="shared" si="0"/>
        <v>0</v>
      </c>
      <c r="H17" s="38">
        <f t="shared" si="0"/>
        <v>0</v>
      </c>
      <c r="I17" s="23">
        <v>0</v>
      </c>
      <c r="J17" s="24">
        <f>I17*Тарифы!D12*$C$4</f>
        <v>0</v>
      </c>
      <c r="K17" s="23">
        <v>0</v>
      </c>
      <c r="L17" s="24">
        <f>K17*Тарифы!E12*$C$4</f>
        <v>0</v>
      </c>
      <c r="M17" s="37">
        <f t="shared" si="1"/>
        <v>0</v>
      </c>
      <c r="N17" s="38">
        <f t="shared" si="1"/>
        <v>0</v>
      </c>
      <c r="O17" s="37">
        <f t="shared" si="2"/>
        <v>0</v>
      </c>
      <c r="P17" s="38">
        <f t="shared" si="2"/>
        <v>0</v>
      </c>
      <c r="Q17" s="23">
        <v>0</v>
      </c>
      <c r="R17" s="24">
        <f>Q17*Тарифы!F12*$C$4</f>
        <v>0</v>
      </c>
      <c r="S17" s="23">
        <v>0</v>
      </c>
      <c r="T17" s="24">
        <f>S17*Тарифы!G12*$C$4</f>
        <v>0</v>
      </c>
      <c r="U17" s="39">
        <f t="shared" si="3"/>
        <v>0</v>
      </c>
      <c r="V17" s="40">
        <f t="shared" si="3"/>
        <v>0</v>
      </c>
      <c r="W17" s="23">
        <v>0</v>
      </c>
      <c r="X17" s="24">
        <f>W17*Тарифы!H12*$C$4</f>
        <v>0</v>
      </c>
      <c r="Y17" s="23">
        <v>0</v>
      </c>
      <c r="Z17" s="24">
        <f>Y17*Тарифы!I12*$C$4</f>
        <v>0</v>
      </c>
      <c r="AA17" s="37">
        <f t="shared" si="4"/>
        <v>0</v>
      </c>
      <c r="AB17" s="38">
        <f t="shared" si="4"/>
        <v>0</v>
      </c>
      <c r="AC17" s="40">
        <f t="shared" si="5"/>
        <v>0</v>
      </c>
    </row>
    <row r="18" spans="1:29">
      <c r="A18" s="41">
        <v>10</v>
      </c>
      <c r="B18" s="42" t="s">
        <v>77</v>
      </c>
      <c r="C18" s="21">
        <v>416</v>
      </c>
      <c r="D18" s="22">
        <f>C18*Тарифы!B13*$C$4</f>
        <v>135990.10879999999</v>
      </c>
      <c r="E18" s="23">
        <v>264</v>
      </c>
      <c r="F18" s="24">
        <f>E18*Тарифы!C13*$C$4</f>
        <v>92689.396800000002</v>
      </c>
      <c r="G18" s="37">
        <f t="shared" si="0"/>
        <v>680</v>
      </c>
      <c r="H18" s="38">
        <f t="shared" si="0"/>
        <v>228679.50559999997</v>
      </c>
      <c r="I18" s="23">
        <v>987</v>
      </c>
      <c r="J18" s="24">
        <f>I18*Тарифы!D13*$C$4</f>
        <v>403314.25680000003</v>
      </c>
      <c r="K18" s="23">
        <v>109</v>
      </c>
      <c r="L18" s="24">
        <f>K18*Тарифы!E13*$C$4</f>
        <v>47837.353199999998</v>
      </c>
      <c r="M18" s="37">
        <f t="shared" si="1"/>
        <v>1096</v>
      </c>
      <c r="N18" s="38">
        <f t="shared" si="1"/>
        <v>451151.61000000004</v>
      </c>
      <c r="O18" s="37">
        <f t="shared" si="2"/>
        <v>1776</v>
      </c>
      <c r="P18" s="38">
        <f t="shared" si="2"/>
        <v>679831.11560000002</v>
      </c>
      <c r="Q18" s="23">
        <v>724</v>
      </c>
      <c r="R18" s="24">
        <f>Q18*Тарифы!F13*$C$4</f>
        <v>303007.10440000001</v>
      </c>
      <c r="S18" s="23">
        <v>192</v>
      </c>
      <c r="T18" s="24">
        <f>S18*Тарифы!G13*$C$4</f>
        <v>86302.944000000003</v>
      </c>
      <c r="U18" s="39">
        <f t="shared" si="3"/>
        <v>916</v>
      </c>
      <c r="V18" s="40">
        <f t="shared" si="3"/>
        <v>389310.04840000003</v>
      </c>
      <c r="W18" s="23">
        <v>1658</v>
      </c>
      <c r="X18" s="24">
        <f>W18*Тарифы!H13*$C$4</f>
        <v>1536073.8302</v>
      </c>
      <c r="Y18" s="23">
        <v>713</v>
      </c>
      <c r="Z18" s="24">
        <f>Y18*Тарифы!I13*$C$4</f>
        <v>706348.77950000006</v>
      </c>
      <c r="AA18" s="37">
        <f t="shared" si="4"/>
        <v>2371</v>
      </c>
      <c r="AB18" s="38">
        <f t="shared" si="4"/>
        <v>2242422.6096999999</v>
      </c>
      <c r="AC18" s="40">
        <f t="shared" si="5"/>
        <v>3311563.7736999998</v>
      </c>
    </row>
    <row r="19" spans="1:29">
      <c r="A19" s="41">
        <v>11</v>
      </c>
      <c r="B19" s="42" t="s">
        <v>78</v>
      </c>
      <c r="C19" s="21">
        <v>35</v>
      </c>
      <c r="D19" s="22">
        <f>C19*Тарифы!B14*$C$4</f>
        <v>14673.932000000001</v>
      </c>
      <c r="E19" s="23">
        <v>38</v>
      </c>
      <c r="F19" s="24">
        <f>E19*Тарифы!C14*$C$4</f>
        <v>16185.514799999999</v>
      </c>
      <c r="G19" s="37">
        <f t="shared" si="0"/>
        <v>73</v>
      </c>
      <c r="H19" s="38">
        <f t="shared" si="0"/>
        <v>30859.446799999998</v>
      </c>
      <c r="I19" s="23">
        <v>99</v>
      </c>
      <c r="J19" s="24">
        <f>I19*Тарифы!D14*$C$4</f>
        <v>51882.830999999998</v>
      </c>
      <c r="K19" s="23">
        <v>25</v>
      </c>
      <c r="L19" s="24">
        <f>K19*Тарифы!E14*$C$4</f>
        <v>13310.570000000002</v>
      </c>
      <c r="M19" s="37">
        <f t="shared" si="1"/>
        <v>124</v>
      </c>
      <c r="N19" s="38">
        <f t="shared" si="1"/>
        <v>65193.400999999998</v>
      </c>
      <c r="O19" s="37">
        <f t="shared" si="2"/>
        <v>197</v>
      </c>
      <c r="P19" s="38">
        <f t="shared" si="2"/>
        <v>96052.847799999989</v>
      </c>
      <c r="Q19" s="23">
        <v>0</v>
      </c>
      <c r="R19" s="24">
        <f>Q19*Тарифы!F14*$C$4</f>
        <v>0</v>
      </c>
      <c r="S19" s="23">
        <v>0</v>
      </c>
      <c r="T19" s="24">
        <f>S19*Тарифы!G14*$C$4</f>
        <v>0</v>
      </c>
      <c r="U19" s="39">
        <f t="shared" si="3"/>
        <v>0</v>
      </c>
      <c r="V19" s="40">
        <f t="shared" si="3"/>
        <v>0</v>
      </c>
      <c r="W19" s="23">
        <v>193</v>
      </c>
      <c r="X19" s="24">
        <f>W19*Тарифы!H14*$C$4</f>
        <v>185888.54830000002</v>
      </c>
      <c r="Y19" s="23">
        <v>129</v>
      </c>
      <c r="Z19" s="24">
        <f>Y19*Тарифы!I14*$C$4</f>
        <v>126613.33230000001</v>
      </c>
      <c r="AA19" s="37">
        <f t="shared" si="4"/>
        <v>322</v>
      </c>
      <c r="AB19" s="38">
        <f t="shared" si="4"/>
        <v>312501.88060000003</v>
      </c>
      <c r="AC19" s="40">
        <f t="shared" si="5"/>
        <v>408554.72840000002</v>
      </c>
    </row>
    <row r="20" spans="1:29">
      <c r="A20" s="41">
        <v>12</v>
      </c>
      <c r="B20" s="42" t="s">
        <v>79</v>
      </c>
      <c r="C20" s="21">
        <v>453</v>
      </c>
      <c r="D20" s="22">
        <f>C20*Тарифы!B15*$C$4</f>
        <v>135063.03719999999</v>
      </c>
      <c r="E20" s="23">
        <v>638</v>
      </c>
      <c r="F20" s="24">
        <f>E20*Тарифы!C15*$C$4</f>
        <v>190993.40260000003</v>
      </c>
      <c r="G20" s="37">
        <f t="shared" si="0"/>
        <v>1091</v>
      </c>
      <c r="H20" s="38">
        <f t="shared" si="0"/>
        <v>326056.43980000005</v>
      </c>
      <c r="I20" s="23">
        <v>786</v>
      </c>
      <c r="J20" s="24">
        <f>I20*Тарифы!D15*$C$4</f>
        <v>292934.73300000001</v>
      </c>
      <c r="K20" s="23">
        <v>0</v>
      </c>
      <c r="L20" s="24">
        <f>K20*Тарифы!E15*$C$4</f>
        <v>0</v>
      </c>
      <c r="M20" s="37">
        <f t="shared" si="1"/>
        <v>786</v>
      </c>
      <c r="N20" s="38">
        <f t="shared" si="1"/>
        <v>292934.73300000001</v>
      </c>
      <c r="O20" s="37">
        <f t="shared" si="2"/>
        <v>1877</v>
      </c>
      <c r="P20" s="38">
        <f t="shared" si="2"/>
        <v>618991.17280000006</v>
      </c>
      <c r="Q20" s="23">
        <v>498</v>
      </c>
      <c r="R20" s="24">
        <f>Q20*Тарифы!F15*$C$4</f>
        <v>190095.41460000002</v>
      </c>
      <c r="S20" s="23">
        <v>194</v>
      </c>
      <c r="T20" s="24">
        <f>S20*Тарифы!G15*$C$4</f>
        <v>74353.351800000004</v>
      </c>
      <c r="U20" s="39">
        <f t="shared" si="3"/>
        <v>692</v>
      </c>
      <c r="V20" s="40">
        <f t="shared" si="3"/>
        <v>264448.76640000002</v>
      </c>
      <c r="W20" s="23">
        <v>1668</v>
      </c>
      <c r="X20" s="24">
        <f>W20*Тарифы!H15*$C$4</f>
        <v>1453537.0668000001</v>
      </c>
      <c r="Y20" s="23">
        <v>740</v>
      </c>
      <c r="Z20" s="24">
        <f>Y20*Тарифы!I15*$C$4</f>
        <v>644854.57400000002</v>
      </c>
      <c r="AA20" s="37">
        <f t="shared" si="4"/>
        <v>2408</v>
      </c>
      <c r="AB20" s="38">
        <f t="shared" si="4"/>
        <v>2098391.6408000002</v>
      </c>
      <c r="AC20" s="40">
        <f t="shared" si="5"/>
        <v>2981831.58</v>
      </c>
    </row>
    <row r="21" spans="1:29">
      <c r="A21" s="41">
        <v>13</v>
      </c>
      <c r="B21" s="42" t="s">
        <v>80</v>
      </c>
      <c r="C21" s="21">
        <v>14</v>
      </c>
      <c r="D21" s="22">
        <f>C21*Тарифы!B16*$C$4</f>
        <v>4174.1336000000001</v>
      </c>
      <c r="E21" s="23">
        <v>0</v>
      </c>
      <c r="F21" s="24">
        <f>E21*Тарифы!C16*$C$4</f>
        <v>0</v>
      </c>
      <c r="G21" s="37">
        <f t="shared" si="0"/>
        <v>14</v>
      </c>
      <c r="H21" s="38">
        <f t="shared" si="0"/>
        <v>4174.1336000000001</v>
      </c>
      <c r="I21" s="23">
        <v>378</v>
      </c>
      <c r="J21" s="24">
        <f>I21*Тарифы!D16*$C$4</f>
        <v>140877.00899999999</v>
      </c>
      <c r="K21" s="23">
        <v>0</v>
      </c>
      <c r="L21" s="24">
        <f>K21*Тарифы!E16*$C$4</f>
        <v>0</v>
      </c>
      <c r="M21" s="37">
        <f t="shared" si="1"/>
        <v>378</v>
      </c>
      <c r="N21" s="38">
        <f t="shared" si="1"/>
        <v>140877.00899999999</v>
      </c>
      <c r="O21" s="37">
        <f t="shared" si="2"/>
        <v>392</v>
      </c>
      <c r="P21" s="38">
        <f t="shared" si="2"/>
        <v>145051.14259999999</v>
      </c>
      <c r="Q21" s="23">
        <v>0</v>
      </c>
      <c r="R21" s="24">
        <f>Q21*Тарифы!F16*$C$4</f>
        <v>0</v>
      </c>
      <c r="S21" s="23">
        <v>0</v>
      </c>
      <c r="T21" s="24">
        <f>S21*Тарифы!G16*$C$4</f>
        <v>0</v>
      </c>
      <c r="U21" s="39">
        <f t="shared" si="3"/>
        <v>0</v>
      </c>
      <c r="V21" s="40">
        <f t="shared" si="3"/>
        <v>0</v>
      </c>
      <c r="W21" s="23">
        <v>536</v>
      </c>
      <c r="X21" s="24">
        <f>W21*Тарифы!H16*$C$4</f>
        <v>467083.85360000003</v>
      </c>
      <c r="Y21" s="23">
        <v>167</v>
      </c>
      <c r="Z21" s="24">
        <f>Y21*Тарифы!I16*$C$4</f>
        <v>145527.99170000001</v>
      </c>
      <c r="AA21" s="37">
        <f t="shared" si="4"/>
        <v>703</v>
      </c>
      <c r="AB21" s="38">
        <f t="shared" si="4"/>
        <v>612611.84530000004</v>
      </c>
      <c r="AC21" s="40">
        <f t="shared" si="5"/>
        <v>757662.98790000007</v>
      </c>
    </row>
    <row r="22" spans="1:29">
      <c r="A22" s="41">
        <v>14</v>
      </c>
      <c r="B22" s="42" t="s">
        <v>81</v>
      </c>
      <c r="C22" s="21">
        <v>0</v>
      </c>
      <c r="D22" s="22">
        <f>C22*Тарифы!B17*$C$4</f>
        <v>0</v>
      </c>
      <c r="E22" s="23">
        <v>0</v>
      </c>
      <c r="F22" s="24">
        <f>E22*Тарифы!C17*$C$4</f>
        <v>0</v>
      </c>
      <c r="G22" s="37">
        <f t="shared" si="0"/>
        <v>0</v>
      </c>
      <c r="H22" s="38">
        <f t="shared" si="0"/>
        <v>0</v>
      </c>
      <c r="I22" s="23">
        <v>0</v>
      </c>
      <c r="J22" s="24">
        <f>I22*Тарифы!D17*$C$4</f>
        <v>0</v>
      </c>
      <c r="K22" s="23">
        <v>0</v>
      </c>
      <c r="L22" s="24">
        <f>K22*Тарифы!E17*$C$4</f>
        <v>0</v>
      </c>
      <c r="M22" s="37">
        <f t="shared" si="1"/>
        <v>0</v>
      </c>
      <c r="N22" s="38">
        <f t="shared" si="1"/>
        <v>0</v>
      </c>
      <c r="O22" s="37">
        <f t="shared" si="2"/>
        <v>0</v>
      </c>
      <c r="P22" s="38">
        <f t="shared" si="2"/>
        <v>0</v>
      </c>
      <c r="Q22" s="23">
        <v>0</v>
      </c>
      <c r="R22" s="24">
        <f>Q22*Тарифы!F17*$C$4</f>
        <v>0</v>
      </c>
      <c r="S22" s="23">
        <v>0</v>
      </c>
      <c r="T22" s="24">
        <f>S22*Тарифы!G17*$C$4</f>
        <v>0</v>
      </c>
      <c r="U22" s="39">
        <f t="shared" si="3"/>
        <v>0</v>
      </c>
      <c r="V22" s="40">
        <f t="shared" si="3"/>
        <v>0</v>
      </c>
      <c r="W22" s="23">
        <v>0</v>
      </c>
      <c r="X22" s="24">
        <f>W22*Тарифы!H17*$C$4</f>
        <v>0</v>
      </c>
      <c r="Y22" s="23">
        <v>0</v>
      </c>
      <c r="Z22" s="24">
        <f>Y22*Тарифы!I17*$C$4</f>
        <v>0</v>
      </c>
      <c r="AA22" s="37">
        <f t="shared" si="4"/>
        <v>0</v>
      </c>
      <c r="AB22" s="38">
        <f t="shared" si="4"/>
        <v>0</v>
      </c>
      <c r="AC22" s="40">
        <f t="shared" si="5"/>
        <v>0</v>
      </c>
    </row>
    <row r="23" spans="1:29">
      <c r="A23" s="41">
        <v>15</v>
      </c>
      <c r="B23" s="42" t="s">
        <v>82</v>
      </c>
      <c r="C23" s="21">
        <v>0</v>
      </c>
      <c r="D23" s="22">
        <f>C23*Тарифы!B18*$C$4</f>
        <v>0</v>
      </c>
      <c r="E23" s="23">
        <v>0</v>
      </c>
      <c r="F23" s="24">
        <f>E23*Тарифы!C18*$C$4</f>
        <v>0</v>
      </c>
      <c r="G23" s="37">
        <f t="shared" si="0"/>
        <v>0</v>
      </c>
      <c r="H23" s="38">
        <f t="shared" si="0"/>
        <v>0</v>
      </c>
      <c r="I23" s="23">
        <v>0</v>
      </c>
      <c r="J23" s="24">
        <f>I23*Тарифы!D18*$C$4</f>
        <v>0</v>
      </c>
      <c r="K23" s="23">
        <v>0</v>
      </c>
      <c r="L23" s="24">
        <f>K23*Тарифы!E18*$C$4</f>
        <v>0</v>
      </c>
      <c r="M23" s="37">
        <f t="shared" si="1"/>
        <v>0</v>
      </c>
      <c r="N23" s="38">
        <f t="shared" si="1"/>
        <v>0</v>
      </c>
      <c r="O23" s="37">
        <f t="shared" si="2"/>
        <v>0</v>
      </c>
      <c r="P23" s="38">
        <f t="shared" si="2"/>
        <v>0</v>
      </c>
      <c r="Q23" s="23">
        <v>0</v>
      </c>
      <c r="R23" s="24">
        <f>Q23*Тарифы!F18*$C$4</f>
        <v>0</v>
      </c>
      <c r="S23" s="23">
        <v>0</v>
      </c>
      <c r="T23" s="24">
        <f>S23*Тарифы!G18*$C$4</f>
        <v>0</v>
      </c>
      <c r="U23" s="39">
        <f t="shared" si="3"/>
        <v>0</v>
      </c>
      <c r="V23" s="40">
        <f t="shared" si="3"/>
        <v>0</v>
      </c>
      <c r="W23" s="23">
        <v>0</v>
      </c>
      <c r="X23" s="24">
        <f>W23*Тарифы!H18*$C$4</f>
        <v>0</v>
      </c>
      <c r="Y23" s="23">
        <v>0</v>
      </c>
      <c r="Z23" s="24">
        <f>Y23*Тарифы!I18*$C$4</f>
        <v>0</v>
      </c>
      <c r="AA23" s="37">
        <f t="shared" si="4"/>
        <v>0</v>
      </c>
      <c r="AB23" s="38">
        <f t="shared" si="4"/>
        <v>0</v>
      </c>
      <c r="AC23" s="40">
        <f t="shared" si="5"/>
        <v>0</v>
      </c>
    </row>
    <row r="24" spans="1:29">
      <c r="A24" s="41">
        <v>16</v>
      </c>
      <c r="B24" s="42" t="s">
        <v>83</v>
      </c>
      <c r="C24" s="21">
        <v>0</v>
      </c>
      <c r="D24" s="22">
        <f>C24*Тарифы!B19*$C$4</f>
        <v>0</v>
      </c>
      <c r="E24" s="23">
        <v>0</v>
      </c>
      <c r="F24" s="24">
        <f>E24*Тарифы!C19*$C$4</f>
        <v>0</v>
      </c>
      <c r="G24" s="37">
        <f t="shared" si="0"/>
        <v>0</v>
      </c>
      <c r="H24" s="38">
        <f t="shared" si="0"/>
        <v>0</v>
      </c>
      <c r="I24" s="23">
        <v>0</v>
      </c>
      <c r="J24" s="24">
        <f>I24*Тарифы!D19*$C$4</f>
        <v>0</v>
      </c>
      <c r="K24" s="23">
        <v>0</v>
      </c>
      <c r="L24" s="24">
        <f>K24*Тарифы!E19*$C$4</f>
        <v>0</v>
      </c>
      <c r="M24" s="37">
        <f t="shared" si="1"/>
        <v>0</v>
      </c>
      <c r="N24" s="38">
        <f t="shared" si="1"/>
        <v>0</v>
      </c>
      <c r="O24" s="37">
        <f t="shared" si="2"/>
        <v>0</v>
      </c>
      <c r="P24" s="38">
        <f t="shared" si="2"/>
        <v>0</v>
      </c>
      <c r="Q24" s="23">
        <v>0</v>
      </c>
      <c r="R24" s="24">
        <f>Q24*Тарифы!F19*$C$4</f>
        <v>0</v>
      </c>
      <c r="S24" s="23">
        <v>0</v>
      </c>
      <c r="T24" s="24">
        <f>S24*Тарифы!G19*$C$4</f>
        <v>0</v>
      </c>
      <c r="U24" s="39">
        <f t="shared" si="3"/>
        <v>0</v>
      </c>
      <c r="V24" s="40">
        <f t="shared" si="3"/>
        <v>0</v>
      </c>
      <c r="W24" s="23">
        <v>0</v>
      </c>
      <c r="X24" s="24">
        <f>W24*Тарифы!H19*$C$4</f>
        <v>0</v>
      </c>
      <c r="Y24" s="23">
        <v>0</v>
      </c>
      <c r="Z24" s="24">
        <f>Y24*Тарифы!I19*$C$4</f>
        <v>0</v>
      </c>
      <c r="AA24" s="37">
        <f t="shared" si="4"/>
        <v>0</v>
      </c>
      <c r="AB24" s="38">
        <f t="shared" si="4"/>
        <v>0</v>
      </c>
      <c r="AC24" s="40">
        <f t="shared" si="5"/>
        <v>0</v>
      </c>
    </row>
    <row r="25" spans="1:29">
      <c r="A25" s="41">
        <v>17</v>
      </c>
      <c r="B25" s="42" t="s">
        <v>84</v>
      </c>
      <c r="C25" s="21">
        <v>0</v>
      </c>
      <c r="D25" s="22">
        <f>C25*Тарифы!B20*$C$4</f>
        <v>0</v>
      </c>
      <c r="E25" s="23">
        <v>0</v>
      </c>
      <c r="F25" s="24">
        <f>E25*Тарифы!C20*$C$4</f>
        <v>0</v>
      </c>
      <c r="G25" s="37">
        <f t="shared" si="0"/>
        <v>0</v>
      </c>
      <c r="H25" s="38">
        <f t="shared" si="0"/>
        <v>0</v>
      </c>
      <c r="I25" s="23">
        <v>760</v>
      </c>
      <c r="J25" s="24">
        <f>I25*Тарифы!D20*$C$4</f>
        <v>283244.78000000003</v>
      </c>
      <c r="K25" s="23">
        <v>104</v>
      </c>
      <c r="L25" s="24">
        <f>K25*Тарифы!E20*$C$4</f>
        <v>38916.914400000001</v>
      </c>
      <c r="M25" s="37">
        <f t="shared" si="1"/>
        <v>864</v>
      </c>
      <c r="N25" s="38">
        <f t="shared" si="1"/>
        <v>322161.69440000004</v>
      </c>
      <c r="O25" s="37">
        <f t="shared" si="2"/>
        <v>864</v>
      </c>
      <c r="P25" s="38">
        <f t="shared" si="2"/>
        <v>322161.69440000004</v>
      </c>
      <c r="Q25" s="23">
        <v>150</v>
      </c>
      <c r="R25" s="24">
        <f>Q25*Тарифы!F20*$C$4</f>
        <v>57257.655000000006</v>
      </c>
      <c r="S25" s="23">
        <v>0</v>
      </c>
      <c r="T25" s="24">
        <f>S25*Тарифы!G20*$C$4</f>
        <v>0</v>
      </c>
      <c r="U25" s="39">
        <f t="shared" si="3"/>
        <v>150</v>
      </c>
      <c r="V25" s="40">
        <f t="shared" si="3"/>
        <v>57257.655000000006</v>
      </c>
      <c r="W25" s="23">
        <v>449</v>
      </c>
      <c r="X25" s="24">
        <f>W25*Тарифы!H20*$C$4</f>
        <v>391269.86990000005</v>
      </c>
      <c r="Y25" s="23">
        <v>0</v>
      </c>
      <c r="Z25" s="24">
        <f>Y25*Тарифы!I20*$C$4</f>
        <v>0</v>
      </c>
      <c r="AA25" s="37">
        <f t="shared" si="4"/>
        <v>449</v>
      </c>
      <c r="AB25" s="38">
        <f t="shared" si="4"/>
        <v>391269.86990000005</v>
      </c>
      <c r="AC25" s="40">
        <f t="shared" si="5"/>
        <v>770689.21930000011</v>
      </c>
    </row>
    <row r="26" spans="1:29">
      <c r="A26" s="41">
        <v>18</v>
      </c>
      <c r="B26" s="42" t="s">
        <v>85</v>
      </c>
      <c r="C26" s="21">
        <v>51</v>
      </c>
      <c r="D26" s="22">
        <f>C26*Тарифы!B21*$C$4</f>
        <v>12190.5147</v>
      </c>
      <c r="E26" s="23">
        <v>0</v>
      </c>
      <c r="F26" s="24">
        <f>E26*Тарифы!C21*$C$4</f>
        <v>0</v>
      </c>
      <c r="G26" s="37">
        <f t="shared" si="0"/>
        <v>51</v>
      </c>
      <c r="H26" s="38">
        <f t="shared" si="0"/>
        <v>12190.5147</v>
      </c>
      <c r="I26" s="23">
        <v>277</v>
      </c>
      <c r="J26" s="24">
        <f>I26*Тарифы!D21*$C$4</f>
        <v>82764.663799999995</v>
      </c>
      <c r="K26" s="23">
        <v>0</v>
      </c>
      <c r="L26" s="24">
        <f>K26*Тарифы!E21*$C$4</f>
        <v>0</v>
      </c>
      <c r="M26" s="37">
        <f t="shared" si="1"/>
        <v>277</v>
      </c>
      <c r="N26" s="38">
        <f t="shared" si="1"/>
        <v>82764.663799999995</v>
      </c>
      <c r="O26" s="37">
        <f t="shared" si="2"/>
        <v>328</v>
      </c>
      <c r="P26" s="38">
        <f t="shared" si="2"/>
        <v>94955.178499999995</v>
      </c>
      <c r="Q26" s="23">
        <v>224</v>
      </c>
      <c r="R26" s="24">
        <f>Q26*Тарифы!F21*$C$4</f>
        <v>68547.315199999997</v>
      </c>
      <c r="S26" s="23">
        <v>0</v>
      </c>
      <c r="T26" s="24">
        <f>S26*Тарифы!G21*$C$4</f>
        <v>0</v>
      </c>
      <c r="U26" s="39">
        <f t="shared" si="3"/>
        <v>224</v>
      </c>
      <c r="V26" s="40">
        <f t="shared" si="3"/>
        <v>68547.315199999997</v>
      </c>
      <c r="W26" s="23">
        <v>345</v>
      </c>
      <c r="X26" s="24">
        <f>W26*Тарифы!H21*$C$4</f>
        <v>208867.79550000001</v>
      </c>
      <c r="Y26" s="23">
        <v>90</v>
      </c>
      <c r="Z26" s="24">
        <f>Y26*Тарифы!I21*$C$4</f>
        <v>68521.635000000009</v>
      </c>
      <c r="AA26" s="37">
        <f t="shared" si="4"/>
        <v>435</v>
      </c>
      <c r="AB26" s="38">
        <f t="shared" si="4"/>
        <v>277389.43050000002</v>
      </c>
      <c r="AC26" s="40">
        <f t="shared" si="5"/>
        <v>440891.92420000001</v>
      </c>
    </row>
    <row r="27" spans="1:29">
      <c r="A27" s="41">
        <v>19</v>
      </c>
      <c r="B27" s="42" t="s">
        <v>86</v>
      </c>
      <c r="C27" s="21">
        <v>5596</v>
      </c>
      <c r="D27" s="22">
        <f>C27*Тарифы!B22*$C$4</f>
        <v>2198473.6592000001</v>
      </c>
      <c r="E27" s="23">
        <v>4</v>
      </c>
      <c r="F27" s="24">
        <f>E27*Тарифы!C22*$C$4</f>
        <v>1254.0527999999999</v>
      </c>
      <c r="G27" s="37">
        <f t="shared" si="0"/>
        <v>5600</v>
      </c>
      <c r="H27" s="38">
        <f t="shared" si="0"/>
        <v>2199727.7120000003</v>
      </c>
      <c r="I27" s="23">
        <v>983</v>
      </c>
      <c r="J27" s="24">
        <f>I27*Тарифы!D22*$C$4</f>
        <v>482733.11449999997</v>
      </c>
      <c r="K27" s="23">
        <v>76</v>
      </c>
      <c r="L27" s="24">
        <f>K27*Тарифы!E22*$C$4</f>
        <v>29783.754000000001</v>
      </c>
      <c r="M27" s="37">
        <f t="shared" si="1"/>
        <v>1059</v>
      </c>
      <c r="N27" s="38">
        <f t="shared" si="1"/>
        <v>512516.86849999998</v>
      </c>
      <c r="O27" s="37">
        <f t="shared" si="2"/>
        <v>6659</v>
      </c>
      <c r="P27" s="38">
        <f t="shared" si="2"/>
        <v>2712244.5805000002</v>
      </c>
      <c r="Q27" s="23">
        <v>224</v>
      </c>
      <c r="R27" s="24">
        <f>Q27*Тарифы!F22*$C$4</f>
        <v>112666.4448</v>
      </c>
      <c r="S27" s="23">
        <v>60</v>
      </c>
      <c r="T27" s="24">
        <f>S27*Тарифы!G22*$C$4</f>
        <v>24082.422000000002</v>
      </c>
      <c r="U27" s="39">
        <f t="shared" si="3"/>
        <v>284</v>
      </c>
      <c r="V27" s="40">
        <f t="shared" si="3"/>
        <v>136748.86679999999</v>
      </c>
      <c r="W27" s="23">
        <v>2085</v>
      </c>
      <c r="X27" s="24">
        <f>W27*Тарифы!H22*$C$4</f>
        <v>2983582.875</v>
      </c>
      <c r="Y27" s="23">
        <v>85</v>
      </c>
      <c r="Z27" s="24">
        <f>Y27*Тарифы!I22*$C$4</f>
        <v>96682.085500000001</v>
      </c>
      <c r="AA27" s="37">
        <f t="shared" si="4"/>
        <v>2170</v>
      </c>
      <c r="AB27" s="38">
        <f t="shared" si="4"/>
        <v>3080264.9605</v>
      </c>
      <c r="AC27" s="40">
        <f t="shared" si="5"/>
        <v>5929258.4078000002</v>
      </c>
    </row>
    <row r="28" spans="1:29">
      <c r="A28" s="41">
        <v>20</v>
      </c>
      <c r="B28" s="42" t="s">
        <v>87</v>
      </c>
      <c r="C28" s="23">
        <v>884</v>
      </c>
      <c r="D28" s="22">
        <f>C28*Тарифы!B23*$C$4</f>
        <v>203402.65400000001</v>
      </c>
      <c r="E28" s="23">
        <v>0</v>
      </c>
      <c r="F28" s="24">
        <f>E28*Тарифы!C23*$C$4</f>
        <v>0</v>
      </c>
      <c r="G28" s="37">
        <f t="shared" si="0"/>
        <v>884</v>
      </c>
      <c r="H28" s="38">
        <f t="shared" si="0"/>
        <v>203402.65400000001</v>
      </c>
      <c r="I28" s="23">
        <v>1944</v>
      </c>
      <c r="J28" s="24">
        <f>I28*Тарифы!D23*$C$4</f>
        <v>559122.78240000003</v>
      </c>
      <c r="K28" s="23">
        <v>170</v>
      </c>
      <c r="L28" s="24">
        <f>K28*Тарифы!E23*$C$4</f>
        <v>50555.96</v>
      </c>
      <c r="M28" s="37">
        <f t="shared" si="1"/>
        <v>2114</v>
      </c>
      <c r="N28" s="38">
        <f t="shared" si="1"/>
        <v>609678.74239999999</v>
      </c>
      <c r="O28" s="37">
        <f t="shared" si="2"/>
        <v>2998</v>
      </c>
      <c r="P28" s="38">
        <f t="shared" si="2"/>
        <v>813081.39639999997</v>
      </c>
      <c r="Q28" s="23">
        <v>147</v>
      </c>
      <c r="R28" s="24">
        <f>Q28*Тарифы!F23*$C$4</f>
        <v>43302.686699999998</v>
      </c>
      <c r="S28" s="23">
        <v>39</v>
      </c>
      <c r="T28" s="24">
        <f>S28*Тарифы!G23*$C$4</f>
        <v>11879.212800000001</v>
      </c>
      <c r="U28" s="39">
        <f t="shared" si="3"/>
        <v>186</v>
      </c>
      <c r="V28" s="40">
        <f t="shared" si="3"/>
        <v>55181.8995</v>
      </c>
      <c r="W28" s="23">
        <v>1831</v>
      </c>
      <c r="X28" s="24">
        <f>W28*Тарифы!H23*$C$4</f>
        <v>1662760.9453</v>
      </c>
      <c r="Y28" s="23">
        <v>720</v>
      </c>
      <c r="Z28" s="24">
        <f>Y28*Тарифы!I23*$C$4</f>
        <v>673656.98400000005</v>
      </c>
      <c r="AA28" s="37">
        <f t="shared" si="4"/>
        <v>2551</v>
      </c>
      <c r="AB28" s="38">
        <f t="shared" si="4"/>
        <v>2336417.9293</v>
      </c>
      <c r="AC28" s="40">
        <f t="shared" si="5"/>
        <v>3204681.2252000002</v>
      </c>
    </row>
    <row r="29" spans="1:29">
      <c r="A29" s="41">
        <v>21</v>
      </c>
      <c r="B29" s="42" t="s">
        <v>88</v>
      </c>
      <c r="C29" s="23">
        <v>2281</v>
      </c>
      <c r="D29" s="22">
        <f>C29*Тарифы!B24*$C$4</f>
        <v>418712.22120000003</v>
      </c>
      <c r="E29" s="23">
        <v>0</v>
      </c>
      <c r="F29" s="24">
        <f>E29*Тарифы!C24*$C$4</f>
        <v>0</v>
      </c>
      <c r="G29" s="37">
        <f t="shared" si="0"/>
        <v>2281</v>
      </c>
      <c r="H29" s="38">
        <f t="shared" si="0"/>
        <v>418712.22120000003</v>
      </c>
      <c r="I29" s="23">
        <v>107</v>
      </c>
      <c r="J29" s="24">
        <f>I29*Тарифы!D24*$C$4</f>
        <v>24551.845499999999</v>
      </c>
      <c r="K29" s="23">
        <v>513</v>
      </c>
      <c r="L29" s="24">
        <f>K29*Тарифы!E24*$C$4</f>
        <v>164487.55050000001</v>
      </c>
      <c r="M29" s="37">
        <f t="shared" si="1"/>
        <v>620</v>
      </c>
      <c r="N29" s="38">
        <f t="shared" si="1"/>
        <v>189039.39600000001</v>
      </c>
      <c r="O29" s="37">
        <f t="shared" si="2"/>
        <v>2901</v>
      </c>
      <c r="P29" s="38">
        <f t="shared" si="2"/>
        <v>607751.61719999998</v>
      </c>
      <c r="Q29" s="23">
        <v>229</v>
      </c>
      <c r="R29" s="24">
        <f>Q29*Тарифы!F24*$C$4</f>
        <v>53818.801400000004</v>
      </c>
      <c r="S29" s="23">
        <v>60</v>
      </c>
      <c r="T29" s="24">
        <f>S29*Тарифы!G24*$C$4</f>
        <v>19704.047999999999</v>
      </c>
      <c r="U29" s="39">
        <f t="shared" si="3"/>
        <v>289</v>
      </c>
      <c r="V29" s="40">
        <f t="shared" si="3"/>
        <v>73522.849400000006</v>
      </c>
      <c r="W29" s="23">
        <v>1365</v>
      </c>
      <c r="X29" s="24">
        <f>W29*Тарифы!H24*$C$4</f>
        <v>914036.07750000001</v>
      </c>
      <c r="Y29" s="23">
        <v>605</v>
      </c>
      <c r="Z29" s="24">
        <f>Y29*Тарифы!I24*$C$4</f>
        <v>566058.9935000001</v>
      </c>
      <c r="AA29" s="37">
        <f t="shared" si="4"/>
        <v>1970</v>
      </c>
      <c r="AB29" s="38">
        <f t="shared" si="4"/>
        <v>1480095.071</v>
      </c>
      <c r="AC29" s="40">
        <f t="shared" si="5"/>
        <v>2161369.5375999999</v>
      </c>
    </row>
    <row r="30" spans="1:29">
      <c r="A30" s="41">
        <v>22</v>
      </c>
      <c r="B30" s="42" t="s">
        <v>89</v>
      </c>
      <c r="C30" s="23">
        <v>0</v>
      </c>
      <c r="D30" s="22">
        <f>C30*Тарифы!B25*$C$4</f>
        <v>0</v>
      </c>
      <c r="E30" s="23">
        <v>761</v>
      </c>
      <c r="F30" s="24">
        <f>E30*Тарифы!C25*$C$4</f>
        <v>222136.43269999998</v>
      </c>
      <c r="G30" s="37">
        <f t="shared" si="0"/>
        <v>761</v>
      </c>
      <c r="H30" s="38">
        <f t="shared" si="0"/>
        <v>222136.43269999998</v>
      </c>
      <c r="I30" s="23">
        <v>1325</v>
      </c>
      <c r="J30" s="24">
        <f>I30*Тарифы!D25*$C$4</f>
        <v>368175.76250000007</v>
      </c>
      <c r="K30" s="23">
        <v>142</v>
      </c>
      <c r="L30" s="24">
        <f>K30*Тарифы!E25*$C$4</f>
        <v>51812.051200000002</v>
      </c>
      <c r="M30" s="37">
        <f t="shared" si="1"/>
        <v>1467</v>
      </c>
      <c r="N30" s="38">
        <f t="shared" si="1"/>
        <v>419987.81370000006</v>
      </c>
      <c r="O30" s="37">
        <f t="shared" si="2"/>
        <v>2228</v>
      </c>
      <c r="P30" s="38">
        <f t="shared" si="2"/>
        <v>642124.24640000006</v>
      </c>
      <c r="Q30" s="23">
        <v>0</v>
      </c>
      <c r="R30" s="24">
        <f>Q30*Тарифы!F25*$C$4</f>
        <v>0</v>
      </c>
      <c r="S30" s="23">
        <v>0</v>
      </c>
      <c r="T30" s="24">
        <f>S30*Тарифы!G25*$C$4</f>
        <v>0</v>
      </c>
      <c r="U30" s="39">
        <f t="shared" si="3"/>
        <v>0</v>
      </c>
      <c r="V30" s="40">
        <f t="shared" si="3"/>
        <v>0</v>
      </c>
      <c r="W30" s="23">
        <v>1518</v>
      </c>
      <c r="X30" s="24">
        <f>W30*Тарифы!H25*$C$4</f>
        <v>1364596.233</v>
      </c>
      <c r="Y30" s="23">
        <v>333</v>
      </c>
      <c r="Z30" s="24">
        <f>Y30*Тарифы!I25*$C$4</f>
        <v>390984.45750000002</v>
      </c>
      <c r="AA30" s="37">
        <f t="shared" si="4"/>
        <v>1851</v>
      </c>
      <c r="AB30" s="38">
        <f t="shared" si="4"/>
        <v>1755580.6905</v>
      </c>
      <c r="AC30" s="40">
        <f t="shared" si="5"/>
        <v>2397704.9369000001</v>
      </c>
    </row>
    <row r="31" spans="1:29">
      <c r="A31" s="41">
        <v>23</v>
      </c>
      <c r="B31" s="42" t="s">
        <v>90</v>
      </c>
      <c r="C31" s="23">
        <v>0</v>
      </c>
      <c r="D31" s="22">
        <f>C31*Тарифы!B26*$C$4</f>
        <v>0</v>
      </c>
      <c r="E31" s="23">
        <v>0</v>
      </c>
      <c r="F31" s="24">
        <f>E31*Тарифы!C26*$C$4</f>
        <v>0</v>
      </c>
      <c r="G31" s="37">
        <f t="shared" si="0"/>
        <v>0</v>
      </c>
      <c r="H31" s="38">
        <f t="shared" si="0"/>
        <v>0</v>
      </c>
      <c r="I31" s="23">
        <v>0</v>
      </c>
      <c r="J31" s="24">
        <f>I31*Тарифы!D26*$C$4</f>
        <v>0</v>
      </c>
      <c r="K31" s="23">
        <v>0</v>
      </c>
      <c r="L31" s="24">
        <f>K31*Тарифы!E26*$C$4</f>
        <v>0</v>
      </c>
      <c r="M31" s="37">
        <f t="shared" si="1"/>
        <v>0</v>
      </c>
      <c r="N31" s="38">
        <f t="shared" si="1"/>
        <v>0</v>
      </c>
      <c r="O31" s="37">
        <f t="shared" si="2"/>
        <v>0</v>
      </c>
      <c r="P31" s="38">
        <f t="shared" si="2"/>
        <v>0</v>
      </c>
      <c r="Q31" s="23">
        <v>0</v>
      </c>
      <c r="R31" s="24">
        <f>Q31*Тарифы!F26*$C$4</f>
        <v>0</v>
      </c>
      <c r="S31" s="23">
        <v>0</v>
      </c>
      <c r="T31" s="24">
        <f>S31*Тарифы!G26*$C$4</f>
        <v>0</v>
      </c>
      <c r="U31" s="39">
        <f t="shared" si="3"/>
        <v>0</v>
      </c>
      <c r="V31" s="40">
        <f t="shared" si="3"/>
        <v>0</v>
      </c>
      <c r="W31" s="23">
        <v>0</v>
      </c>
      <c r="X31" s="24">
        <f>W31*Тарифы!H26*$C$4</f>
        <v>0</v>
      </c>
      <c r="Y31" s="23">
        <v>0</v>
      </c>
      <c r="Z31" s="24">
        <f>Y31*Тарифы!I26*$C$4</f>
        <v>0</v>
      </c>
      <c r="AA31" s="37">
        <f t="shared" si="4"/>
        <v>0</v>
      </c>
      <c r="AB31" s="38">
        <f t="shared" si="4"/>
        <v>0</v>
      </c>
      <c r="AC31" s="40">
        <f t="shared" si="5"/>
        <v>0</v>
      </c>
    </row>
    <row r="32" spans="1:29">
      <c r="A32" s="41">
        <v>24</v>
      </c>
      <c r="B32" s="42" t="s">
        <v>91</v>
      </c>
      <c r="C32" s="23">
        <v>3992</v>
      </c>
      <c r="D32" s="22">
        <f>C32*Тарифы!B27*$C$4</f>
        <v>838395.44880000001</v>
      </c>
      <c r="E32" s="23">
        <v>710</v>
      </c>
      <c r="F32" s="24">
        <f>E32*Тарифы!C27*$C$4</f>
        <v>149113.41899999999</v>
      </c>
      <c r="G32" s="37">
        <f t="shared" si="0"/>
        <v>4702</v>
      </c>
      <c r="H32" s="38">
        <f t="shared" si="0"/>
        <v>987508.86780000001</v>
      </c>
      <c r="I32" s="23">
        <v>0</v>
      </c>
      <c r="J32" s="24">
        <f>I32*Тарифы!D27*$C$4</f>
        <v>0</v>
      </c>
      <c r="K32" s="23">
        <v>0</v>
      </c>
      <c r="L32" s="24">
        <f>K32*Тарифы!E27*$C$4</f>
        <v>0</v>
      </c>
      <c r="M32" s="37">
        <f t="shared" si="1"/>
        <v>0</v>
      </c>
      <c r="N32" s="38">
        <f t="shared" si="1"/>
        <v>0</v>
      </c>
      <c r="O32" s="37">
        <f t="shared" si="2"/>
        <v>4702</v>
      </c>
      <c r="P32" s="38">
        <f t="shared" si="2"/>
        <v>987508.86780000001</v>
      </c>
      <c r="Q32" s="23">
        <v>0</v>
      </c>
      <c r="R32" s="24">
        <f>Q32*Тарифы!F27*$C$4</f>
        <v>0</v>
      </c>
      <c r="S32" s="23">
        <v>0</v>
      </c>
      <c r="T32" s="24">
        <f>S32*Тарифы!G27*$C$4</f>
        <v>0</v>
      </c>
      <c r="U32" s="39">
        <f t="shared" si="3"/>
        <v>0</v>
      </c>
      <c r="V32" s="40">
        <f t="shared" si="3"/>
        <v>0</v>
      </c>
      <c r="W32" s="23">
        <v>0</v>
      </c>
      <c r="X32" s="24">
        <f>W32*Тарифы!H27*$C$4</f>
        <v>0</v>
      </c>
      <c r="Y32" s="23">
        <v>0</v>
      </c>
      <c r="Z32" s="24">
        <f>Y32*Тарифы!I27*$C$4</f>
        <v>0</v>
      </c>
      <c r="AA32" s="37">
        <f t="shared" si="4"/>
        <v>0</v>
      </c>
      <c r="AB32" s="38">
        <f t="shared" si="4"/>
        <v>0</v>
      </c>
      <c r="AC32" s="40">
        <f t="shared" si="5"/>
        <v>987508.86780000001</v>
      </c>
    </row>
    <row r="33" spans="1:29" s="10" customFormat="1">
      <c r="A33" s="43"/>
      <c r="B33" s="44" t="s">
        <v>107</v>
      </c>
      <c r="C33" s="37">
        <f t="shared" ref="C33:AC33" si="6">SUM(C9:C32)</f>
        <v>19898</v>
      </c>
      <c r="D33" s="38">
        <f t="shared" si="6"/>
        <v>5943478.5046000006</v>
      </c>
      <c r="E33" s="37">
        <f t="shared" si="6"/>
        <v>10223</v>
      </c>
      <c r="F33" s="38">
        <f t="shared" si="6"/>
        <v>3969932.6667000009</v>
      </c>
      <c r="G33" s="37">
        <f t="shared" si="6"/>
        <v>30121</v>
      </c>
      <c r="H33" s="38">
        <f t="shared" si="6"/>
        <v>9913411.1713000014</v>
      </c>
      <c r="I33" s="37">
        <f t="shared" si="6"/>
        <v>12491</v>
      </c>
      <c r="J33" s="38">
        <f t="shared" si="6"/>
        <v>4411553.1824000003</v>
      </c>
      <c r="K33" s="37">
        <f t="shared" si="6"/>
        <v>3365</v>
      </c>
      <c r="L33" s="38">
        <f t="shared" si="6"/>
        <v>1571850.2891000002</v>
      </c>
      <c r="M33" s="37">
        <f t="shared" si="6"/>
        <v>15856</v>
      </c>
      <c r="N33" s="38">
        <f t="shared" si="6"/>
        <v>5983403.4714999991</v>
      </c>
      <c r="O33" s="37">
        <f t="shared" si="6"/>
        <v>45977</v>
      </c>
      <c r="P33" s="38">
        <f t="shared" si="6"/>
        <v>15896814.642800001</v>
      </c>
      <c r="Q33" s="39">
        <f t="shared" si="6"/>
        <v>9583</v>
      </c>
      <c r="R33" s="40">
        <f t="shared" si="6"/>
        <v>3577467.8303</v>
      </c>
      <c r="S33" s="39">
        <f t="shared" si="6"/>
        <v>2967</v>
      </c>
      <c r="T33" s="40">
        <f t="shared" si="6"/>
        <v>1525884.5420000001</v>
      </c>
      <c r="U33" s="39">
        <f t="shared" si="6"/>
        <v>12550</v>
      </c>
      <c r="V33" s="40">
        <f t="shared" si="6"/>
        <v>5103352.3722999999</v>
      </c>
      <c r="W33" s="37">
        <f t="shared" si="6"/>
        <v>26659</v>
      </c>
      <c r="X33" s="38">
        <f t="shared" si="6"/>
        <v>23181403.9912</v>
      </c>
      <c r="Y33" s="37">
        <f t="shared" si="6"/>
        <v>9931</v>
      </c>
      <c r="Z33" s="38">
        <f t="shared" si="6"/>
        <v>10668506.2393</v>
      </c>
      <c r="AA33" s="37">
        <f t="shared" si="6"/>
        <v>36590</v>
      </c>
      <c r="AB33" s="38">
        <f t="shared" si="6"/>
        <v>33849910.230499998</v>
      </c>
      <c r="AC33" s="40">
        <f t="shared" si="6"/>
        <v>54850077.2456</v>
      </c>
    </row>
    <row r="36" spans="1:29">
      <c r="A36" s="9"/>
      <c r="B36" s="6"/>
      <c r="C36" s="11"/>
      <c r="D36" s="13"/>
      <c r="E36" s="11"/>
      <c r="F36" s="13"/>
      <c r="G36" s="11"/>
      <c r="H36" s="13"/>
      <c r="I36" s="11"/>
      <c r="J36" s="13"/>
      <c r="K36" s="11"/>
    </row>
    <row r="37" spans="1:29" s="31" customFormat="1" ht="15.75">
      <c r="A37" s="130" t="s">
        <v>111</v>
      </c>
      <c r="B37" s="130"/>
      <c r="C37" s="130"/>
      <c r="D37" s="130"/>
      <c r="E37" s="130"/>
      <c r="F37" s="27">
        <f>F2</f>
        <v>150012</v>
      </c>
      <c r="G37" s="131" t="str">
        <f>VLOOKUP(F37,Списки!$A$1:$B$68,2,0)</f>
        <v>ГБУЗ "Кировская ЦРБ"</v>
      </c>
      <c r="H37" s="131"/>
      <c r="I37" s="131"/>
      <c r="J37" s="28" t="s">
        <v>114</v>
      </c>
      <c r="K37" s="29"/>
      <c r="L37" s="30"/>
      <c r="M37" s="29"/>
      <c r="N37" s="30"/>
      <c r="O37" s="29"/>
      <c r="P37" s="30"/>
      <c r="Q37" s="29"/>
      <c r="R37" s="30"/>
      <c r="S37" s="29"/>
      <c r="T37" s="30"/>
      <c r="U37" s="29"/>
      <c r="V37" s="30"/>
      <c r="W37" s="29"/>
      <c r="X37" s="30"/>
      <c r="Y37" s="29"/>
      <c r="Z37" s="30"/>
      <c r="AA37" s="29"/>
      <c r="AB37" s="30"/>
      <c r="AC37" s="30"/>
    </row>
    <row r="38" spans="1:29" s="31" customFormat="1" ht="15.75">
      <c r="A38" s="32"/>
      <c r="B38" s="32"/>
      <c r="C38" s="32"/>
      <c r="D38" s="32"/>
      <c r="E38" s="32"/>
      <c r="F38" s="28"/>
      <c r="G38" s="32"/>
      <c r="H38" s="32"/>
      <c r="I38" s="32"/>
      <c r="J38" s="28"/>
      <c r="K38" s="29"/>
      <c r="L38" s="30"/>
      <c r="M38" s="29"/>
      <c r="N38" s="30"/>
      <c r="O38" s="29"/>
      <c r="P38" s="30"/>
      <c r="Q38" s="29"/>
      <c r="R38" s="30"/>
      <c r="S38" s="29"/>
      <c r="T38" s="30"/>
      <c r="U38" s="29"/>
      <c r="V38" s="30"/>
      <c r="W38" s="29"/>
      <c r="X38" s="30"/>
      <c r="Y38" s="29"/>
      <c r="Z38" s="30"/>
      <c r="AA38" s="29"/>
      <c r="AB38" s="30"/>
      <c r="AC38" s="30"/>
    </row>
    <row r="39" spans="1:29">
      <c r="A39" s="9"/>
      <c r="B39" s="45" t="s">
        <v>113</v>
      </c>
      <c r="C39" s="46">
        <f>VLOOKUP(F37,Списки!$A$1:$C$68,3,0)</f>
        <v>0.91</v>
      </c>
      <c r="D39" s="14"/>
      <c r="E39" s="11"/>
      <c r="F39" s="13"/>
      <c r="G39" s="11"/>
      <c r="H39" s="13"/>
      <c r="I39" s="11"/>
      <c r="J39" s="13"/>
      <c r="K39" s="11"/>
    </row>
    <row r="40" spans="1:29" s="7" customFormat="1" ht="15" customHeight="1">
      <c r="A40" s="122" t="s">
        <v>94</v>
      </c>
      <c r="B40" s="129" t="s">
        <v>92</v>
      </c>
      <c r="C40" s="124" t="s">
        <v>99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6"/>
      <c r="Q40" s="122" t="s">
        <v>96</v>
      </c>
      <c r="R40" s="122"/>
      <c r="S40" s="122"/>
      <c r="T40" s="122"/>
      <c r="U40" s="122"/>
      <c r="V40" s="122"/>
      <c r="W40" s="114" t="s">
        <v>97</v>
      </c>
      <c r="X40" s="114"/>
      <c r="Y40" s="114"/>
      <c r="Z40" s="114"/>
      <c r="AA40" s="114"/>
      <c r="AB40" s="114"/>
      <c r="AC40" s="111" t="s">
        <v>106</v>
      </c>
    </row>
    <row r="41" spans="1:29" s="7" customFormat="1" ht="15" customHeight="1">
      <c r="A41" s="122"/>
      <c r="B41" s="129"/>
      <c r="C41" s="127" t="s">
        <v>95</v>
      </c>
      <c r="D41" s="127"/>
      <c r="E41" s="127"/>
      <c r="F41" s="127"/>
      <c r="G41" s="127"/>
      <c r="H41" s="127"/>
      <c r="I41" s="128" t="s">
        <v>110</v>
      </c>
      <c r="J41" s="128"/>
      <c r="K41" s="128"/>
      <c r="L41" s="128"/>
      <c r="M41" s="128"/>
      <c r="N41" s="128"/>
      <c r="O41" s="117" t="s">
        <v>100</v>
      </c>
      <c r="P41" s="118"/>
      <c r="Q41" s="122"/>
      <c r="R41" s="122"/>
      <c r="S41" s="122"/>
      <c r="T41" s="122"/>
      <c r="U41" s="122"/>
      <c r="V41" s="122"/>
      <c r="W41" s="114"/>
      <c r="X41" s="114"/>
      <c r="Y41" s="114"/>
      <c r="Z41" s="114"/>
      <c r="AA41" s="114"/>
      <c r="AB41" s="114"/>
      <c r="AC41" s="112"/>
    </row>
    <row r="42" spans="1:29" s="7" customFormat="1" ht="14.25">
      <c r="A42" s="122"/>
      <c r="B42" s="129"/>
      <c r="C42" s="115" t="s">
        <v>101</v>
      </c>
      <c r="D42" s="116" t="s">
        <v>102</v>
      </c>
      <c r="E42" s="115" t="s">
        <v>103</v>
      </c>
      <c r="F42" s="116" t="s">
        <v>104</v>
      </c>
      <c r="G42" s="127" t="s">
        <v>100</v>
      </c>
      <c r="H42" s="127"/>
      <c r="I42" s="115" t="s">
        <v>101</v>
      </c>
      <c r="J42" s="116" t="s">
        <v>102</v>
      </c>
      <c r="K42" s="115" t="s">
        <v>103</v>
      </c>
      <c r="L42" s="116" t="s">
        <v>104</v>
      </c>
      <c r="M42" s="127" t="s">
        <v>100</v>
      </c>
      <c r="N42" s="127"/>
      <c r="O42" s="119"/>
      <c r="P42" s="120"/>
      <c r="Q42" s="121" t="s">
        <v>101</v>
      </c>
      <c r="R42" s="123" t="s">
        <v>102</v>
      </c>
      <c r="S42" s="121" t="s">
        <v>103</v>
      </c>
      <c r="T42" s="123" t="s">
        <v>104</v>
      </c>
      <c r="U42" s="122" t="s">
        <v>100</v>
      </c>
      <c r="V42" s="122"/>
      <c r="W42" s="115" t="s">
        <v>101</v>
      </c>
      <c r="X42" s="116" t="s">
        <v>102</v>
      </c>
      <c r="Y42" s="115" t="s">
        <v>103</v>
      </c>
      <c r="Z42" s="116" t="s">
        <v>104</v>
      </c>
      <c r="AA42" s="114" t="s">
        <v>100</v>
      </c>
      <c r="AB42" s="114"/>
      <c r="AC42" s="113"/>
    </row>
    <row r="43" spans="1:29" s="8" customFormat="1" ht="14.25">
      <c r="A43" s="122"/>
      <c r="B43" s="129"/>
      <c r="C43" s="115"/>
      <c r="D43" s="116"/>
      <c r="E43" s="115"/>
      <c r="F43" s="116"/>
      <c r="G43" s="35" t="s">
        <v>105</v>
      </c>
      <c r="H43" s="36" t="s">
        <v>98</v>
      </c>
      <c r="I43" s="115"/>
      <c r="J43" s="116"/>
      <c r="K43" s="115"/>
      <c r="L43" s="116"/>
      <c r="M43" s="35" t="s">
        <v>105</v>
      </c>
      <c r="N43" s="36" t="s">
        <v>98</v>
      </c>
      <c r="O43" s="35" t="s">
        <v>105</v>
      </c>
      <c r="P43" s="36" t="s">
        <v>98</v>
      </c>
      <c r="Q43" s="121"/>
      <c r="R43" s="123"/>
      <c r="S43" s="121"/>
      <c r="T43" s="123"/>
      <c r="U43" s="33" t="s">
        <v>105</v>
      </c>
      <c r="V43" s="34" t="s">
        <v>98</v>
      </c>
      <c r="W43" s="115"/>
      <c r="X43" s="116"/>
      <c r="Y43" s="115"/>
      <c r="Z43" s="116"/>
      <c r="AA43" s="35" t="s">
        <v>105</v>
      </c>
      <c r="AB43" s="36" t="s">
        <v>98</v>
      </c>
      <c r="AC43" s="34" t="s">
        <v>98</v>
      </c>
    </row>
    <row r="44" spans="1:29">
      <c r="A44" s="41">
        <v>1</v>
      </c>
      <c r="B44" s="42" t="s">
        <v>68</v>
      </c>
      <c r="C44" s="21">
        <v>4</v>
      </c>
      <c r="D44" s="22">
        <f>C44*Тарифы!B4*$C$4</f>
        <v>1267.0111999999999</v>
      </c>
      <c r="E44" s="23">
        <v>0</v>
      </c>
      <c r="F44" s="24">
        <f>E44*Тарифы!C4*$C$4</f>
        <v>0</v>
      </c>
      <c r="G44" s="37">
        <f>C44+E44</f>
        <v>4</v>
      </c>
      <c r="H44" s="38">
        <f>D44+F44</f>
        <v>1267.0111999999999</v>
      </c>
      <c r="I44" s="23">
        <v>28</v>
      </c>
      <c r="J44" s="24">
        <f>I44*Тарифы!D4*$C$4</f>
        <v>11086.348000000002</v>
      </c>
      <c r="K44" s="23">
        <v>0</v>
      </c>
      <c r="L44" s="24">
        <f>K44*Тарифы!E4*$C$4</f>
        <v>0</v>
      </c>
      <c r="M44" s="37">
        <f>I44+K44</f>
        <v>28</v>
      </c>
      <c r="N44" s="38">
        <f>J44+L44</f>
        <v>11086.348000000002</v>
      </c>
      <c r="O44" s="37">
        <f>G44+M44</f>
        <v>32</v>
      </c>
      <c r="P44" s="38">
        <f>H44+N44</f>
        <v>12353.359200000003</v>
      </c>
      <c r="Q44" s="23"/>
      <c r="R44" s="24">
        <f>Q44*Тарифы!F4*$C$4</f>
        <v>0</v>
      </c>
      <c r="S44" s="23"/>
      <c r="T44" s="24">
        <f>S44*Тарифы!G4*$C$4</f>
        <v>0</v>
      </c>
      <c r="U44" s="39">
        <f>Q44+S44</f>
        <v>0</v>
      </c>
      <c r="V44" s="40">
        <f>R44+T44</f>
        <v>0</v>
      </c>
      <c r="W44" s="23">
        <v>29</v>
      </c>
      <c r="X44" s="24">
        <f>W44*Тарифы!H4*$C$4</f>
        <v>27665.4287</v>
      </c>
      <c r="Y44" s="23">
        <v>12</v>
      </c>
      <c r="Z44" s="24">
        <f>Y44*Тарифы!I4*$C$4</f>
        <v>12218.2788</v>
      </c>
      <c r="AA44" s="37">
        <f>W44+Y44</f>
        <v>41</v>
      </c>
      <c r="AB44" s="38">
        <f>X44+Z44</f>
        <v>39883.707500000004</v>
      </c>
      <c r="AC44" s="40">
        <f>P44+V44+AB44</f>
        <v>52237.06670000001</v>
      </c>
    </row>
    <row r="45" spans="1:29">
      <c r="A45" s="41">
        <v>2</v>
      </c>
      <c r="B45" s="42" t="s">
        <v>69</v>
      </c>
      <c r="C45" s="21">
        <v>0</v>
      </c>
      <c r="D45" s="22">
        <f>C45*Тарифы!B5*$C$4</f>
        <v>0</v>
      </c>
      <c r="E45" s="23">
        <v>292</v>
      </c>
      <c r="F45" s="24">
        <f>E45*Тарифы!C5*$C$4</f>
        <v>123320.65200000002</v>
      </c>
      <c r="G45" s="37">
        <f t="shared" ref="G45:H67" si="7">C45+E45</f>
        <v>292</v>
      </c>
      <c r="H45" s="38">
        <f t="shared" si="7"/>
        <v>123320.65200000002</v>
      </c>
      <c r="I45" s="23">
        <v>0</v>
      </c>
      <c r="J45" s="24">
        <f>I45*Тарифы!D5*$C$4</f>
        <v>0</v>
      </c>
      <c r="K45" s="23">
        <v>116</v>
      </c>
      <c r="L45" s="24">
        <f>K45*Тарифы!E5*$C$4</f>
        <v>61238.522800000006</v>
      </c>
      <c r="M45" s="37">
        <f t="shared" ref="M45:N67" si="8">I45+K45</f>
        <v>116</v>
      </c>
      <c r="N45" s="38">
        <f t="shared" si="8"/>
        <v>61238.522800000006</v>
      </c>
      <c r="O45" s="37">
        <f t="shared" ref="O45:P67" si="9">G45+M45</f>
        <v>408</v>
      </c>
      <c r="P45" s="38">
        <f t="shared" si="9"/>
        <v>184559.17480000004</v>
      </c>
      <c r="Q45" s="23"/>
      <c r="R45" s="24">
        <f>Q45*Тарифы!F5*$C$4</f>
        <v>0</v>
      </c>
      <c r="S45" s="23"/>
      <c r="T45" s="24">
        <f>S45*Тарифы!G5*$C$4</f>
        <v>0</v>
      </c>
      <c r="U45" s="39">
        <f t="shared" ref="U45:V67" si="10">Q45+S45</f>
        <v>0</v>
      </c>
      <c r="V45" s="40">
        <f t="shared" si="10"/>
        <v>0</v>
      </c>
      <c r="W45" s="23">
        <v>0</v>
      </c>
      <c r="X45" s="24">
        <f>W45*Тарифы!H5*$C$4</f>
        <v>0</v>
      </c>
      <c r="Y45" s="23">
        <v>225</v>
      </c>
      <c r="Z45" s="24">
        <f>Y45*Тарифы!I5*$C$4</f>
        <v>257987.04750000002</v>
      </c>
      <c r="AA45" s="37">
        <f t="shared" ref="AA45:AB67" si="11">W45+Y45</f>
        <v>225</v>
      </c>
      <c r="AB45" s="38">
        <f t="shared" si="11"/>
        <v>257987.04750000002</v>
      </c>
      <c r="AC45" s="40">
        <f t="shared" ref="AC45:AC67" si="12">P45+V45+AB45</f>
        <v>442546.22230000002</v>
      </c>
    </row>
    <row r="46" spans="1:29">
      <c r="A46" s="41">
        <v>3</v>
      </c>
      <c r="B46" s="42" t="s">
        <v>70</v>
      </c>
      <c r="C46" s="21">
        <v>257</v>
      </c>
      <c r="D46" s="22">
        <f>C46*Тарифы!B6*$C$4</f>
        <v>71973.492500000008</v>
      </c>
      <c r="E46" s="23">
        <v>0</v>
      </c>
      <c r="F46" s="24">
        <f>E46*Тарифы!C6*$C$4</f>
        <v>0</v>
      </c>
      <c r="G46" s="37">
        <f t="shared" si="7"/>
        <v>257</v>
      </c>
      <c r="H46" s="38">
        <f t="shared" si="7"/>
        <v>71973.492500000008</v>
      </c>
      <c r="I46" s="23">
        <v>223</v>
      </c>
      <c r="J46" s="24">
        <f>I46*Тарифы!D6*$C$4</f>
        <v>78065.141699999993</v>
      </c>
      <c r="K46" s="23">
        <v>0</v>
      </c>
      <c r="L46" s="24">
        <f>K46*Тарифы!E6*$C$4</f>
        <v>0</v>
      </c>
      <c r="M46" s="37">
        <f t="shared" si="8"/>
        <v>223</v>
      </c>
      <c r="N46" s="38">
        <f t="shared" si="8"/>
        <v>78065.141699999993</v>
      </c>
      <c r="O46" s="37">
        <f t="shared" si="9"/>
        <v>480</v>
      </c>
      <c r="P46" s="38">
        <f t="shared" si="9"/>
        <v>150038.6342</v>
      </c>
      <c r="Q46" s="23"/>
      <c r="R46" s="24">
        <f>Q46*Тарифы!F6*$C$4</f>
        <v>0</v>
      </c>
      <c r="S46" s="23"/>
      <c r="T46" s="24">
        <f>S46*Тарифы!G6*$C$4</f>
        <v>0</v>
      </c>
      <c r="U46" s="39">
        <f t="shared" si="10"/>
        <v>0</v>
      </c>
      <c r="V46" s="40">
        <f t="shared" si="10"/>
        <v>0</v>
      </c>
      <c r="W46" s="23">
        <v>634</v>
      </c>
      <c r="X46" s="24">
        <f>W46*Тарифы!H6*$C$4</f>
        <v>471065.74060000002</v>
      </c>
      <c r="Y46" s="23">
        <v>0</v>
      </c>
      <c r="Z46" s="24">
        <f>Y46*Тарифы!I6*$C$4</f>
        <v>0</v>
      </c>
      <c r="AA46" s="37">
        <f t="shared" si="11"/>
        <v>634</v>
      </c>
      <c r="AB46" s="38">
        <f t="shared" si="11"/>
        <v>471065.74060000002</v>
      </c>
      <c r="AC46" s="40">
        <f t="shared" si="12"/>
        <v>621104.37479999999</v>
      </c>
    </row>
    <row r="47" spans="1:29">
      <c r="A47" s="41">
        <v>4</v>
      </c>
      <c r="B47" s="42" t="s">
        <v>71</v>
      </c>
      <c r="C47" s="21">
        <v>0</v>
      </c>
      <c r="D47" s="22">
        <f>C47*Тарифы!B7*$C$4</f>
        <v>0</v>
      </c>
      <c r="E47" s="23">
        <v>0</v>
      </c>
      <c r="F47" s="24">
        <f>E47*Тарифы!C7*$C$4</f>
        <v>0</v>
      </c>
      <c r="G47" s="37">
        <f t="shared" si="7"/>
        <v>0</v>
      </c>
      <c r="H47" s="38">
        <f t="shared" si="7"/>
        <v>0</v>
      </c>
      <c r="I47" s="23">
        <v>0</v>
      </c>
      <c r="J47" s="24">
        <f>I47*Тарифы!D7*$C$4</f>
        <v>0</v>
      </c>
      <c r="K47" s="23">
        <v>0</v>
      </c>
      <c r="L47" s="24">
        <f>K47*Тарифы!E7*$C$4</f>
        <v>0</v>
      </c>
      <c r="M47" s="37">
        <f t="shared" si="8"/>
        <v>0</v>
      </c>
      <c r="N47" s="38">
        <f t="shared" si="8"/>
        <v>0</v>
      </c>
      <c r="O47" s="37">
        <f t="shared" si="9"/>
        <v>0</v>
      </c>
      <c r="P47" s="38">
        <f t="shared" si="9"/>
        <v>0</v>
      </c>
      <c r="Q47" s="23"/>
      <c r="R47" s="24">
        <f>Q47*Тарифы!F7*$C$4</f>
        <v>0</v>
      </c>
      <c r="S47" s="23"/>
      <c r="T47" s="24">
        <f>S47*Тарифы!G7*$C$4</f>
        <v>0</v>
      </c>
      <c r="U47" s="39">
        <f t="shared" si="10"/>
        <v>0</v>
      </c>
      <c r="V47" s="40">
        <f t="shared" si="10"/>
        <v>0</v>
      </c>
      <c r="W47" s="23">
        <v>0</v>
      </c>
      <c r="X47" s="24">
        <f>W47*Тарифы!H7*$C$4</f>
        <v>0</v>
      </c>
      <c r="Y47" s="23">
        <v>0</v>
      </c>
      <c r="Z47" s="24">
        <f>Y47*Тарифы!I7*$C$4</f>
        <v>0</v>
      </c>
      <c r="AA47" s="37">
        <f t="shared" si="11"/>
        <v>0</v>
      </c>
      <c r="AB47" s="38">
        <f t="shared" si="11"/>
        <v>0</v>
      </c>
      <c r="AC47" s="40">
        <f t="shared" si="12"/>
        <v>0</v>
      </c>
    </row>
    <row r="48" spans="1:29">
      <c r="A48" s="41">
        <v>5</v>
      </c>
      <c r="B48" s="42" t="s">
        <v>72</v>
      </c>
      <c r="C48" s="21">
        <v>0</v>
      </c>
      <c r="D48" s="22">
        <f>C48*Тарифы!B8*$C$4</f>
        <v>0</v>
      </c>
      <c r="E48" s="23">
        <v>0</v>
      </c>
      <c r="F48" s="24">
        <f>E48*Тарифы!C8*$C$4</f>
        <v>0</v>
      </c>
      <c r="G48" s="37">
        <f t="shared" si="7"/>
        <v>0</v>
      </c>
      <c r="H48" s="38">
        <f t="shared" si="7"/>
        <v>0</v>
      </c>
      <c r="I48" s="23">
        <v>0</v>
      </c>
      <c r="J48" s="24">
        <f>I48*Тарифы!D8*$C$4</f>
        <v>0</v>
      </c>
      <c r="K48" s="23">
        <v>0</v>
      </c>
      <c r="L48" s="24">
        <f>K48*Тарифы!E8*$C$4</f>
        <v>0</v>
      </c>
      <c r="M48" s="37">
        <f t="shared" si="8"/>
        <v>0</v>
      </c>
      <c r="N48" s="38">
        <f t="shared" si="8"/>
        <v>0</v>
      </c>
      <c r="O48" s="37">
        <f t="shared" si="9"/>
        <v>0</v>
      </c>
      <c r="P48" s="38">
        <f t="shared" si="9"/>
        <v>0</v>
      </c>
      <c r="Q48" s="23"/>
      <c r="R48" s="24">
        <f>Q48*Тарифы!F8*$C$4</f>
        <v>0</v>
      </c>
      <c r="S48" s="23"/>
      <c r="T48" s="24">
        <f>S48*Тарифы!G8*$C$4</f>
        <v>0</v>
      </c>
      <c r="U48" s="39">
        <f t="shared" si="10"/>
        <v>0</v>
      </c>
      <c r="V48" s="40">
        <f t="shared" si="10"/>
        <v>0</v>
      </c>
      <c r="W48" s="23">
        <v>0</v>
      </c>
      <c r="X48" s="24">
        <f>W48*Тарифы!H8*$C$4</f>
        <v>0</v>
      </c>
      <c r="Y48" s="23">
        <v>0</v>
      </c>
      <c r="Z48" s="24">
        <f>Y48*Тарифы!I8*$C$4</f>
        <v>0</v>
      </c>
      <c r="AA48" s="37">
        <f t="shared" si="11"/>
        <v>0</v>
      </c>
      <c r="AB48" s="38">
        <f t="shared" si="11"/>
        <v>0</v>
      </c>
      <c r="AC48" s="40">
        <f t="shared" si="12"/>
        <v>0</v>
      </c>
    </row>
    <row r="49" spans="1:29">
      <c r="A49" s="41">
        <v>6</v>
      </c>
      <c r="B49" s="42" t="s">
        <v>73</v>
      </c>
      <c r="C49" s="21">
        <v>0</v>
      </c>
      <c r="D49" s="22">
        <f>C49*Тарифы!B9*$C$4</f>
        <v>0</v>
      </c>
      <c r="E49" s="23">
        <v>0</v>
      </c>
      <c r="F49" s="24">
        <f>E49*Тарифы!C9*$C$4</f>
        <v>0</v>
      </c>
      <c r="G49" s="37">
        <f t="shared" si="7"/>
        <v>0</v>
      </c>
      <c r="H49" s="38">
        <f t="shared" si="7"/>
        <v>0</v>
      </c>
      <c r="I49" s="23">
        <v>0</v>
      </c>
      <c r="J49" s="24">
        <f>I49*Тарифы!D9*$C$4</f>
        <v>0</v>
      </c>
      <c r="K49" s="23">
        <v>0</v>
      </c>
      <c r="L49" s="24">
        <f>K49*Тарифы!E9*$C$4</f>
        <v>0</v>
      </c>
      <c r="M49" s="37">
        <f t="shared" si="8"/>
        <v>0</v>
      </c>
      <c r="N49" s="38">
        <f t="shared" si="8"/>
        <v>0</v>
      </c>
      <c r="O49" s="37">
        <f t="shared" si="9"/>
        <v>0</v>
      </c>
      <c r="P49" s="38">
        <f t="shared" si="9"/>
        <v>0</v>
      </c>
      <c r="Q49" s="23"/>
      <c r="R49" s="24">
        <f>Q49*Тарифы!F9*$C$4</f>
        <v>0</v>
      </c>
      <c r="S49" s="23"/>
      <c r="T49" s="24">
        <f>S49*Тарифы!G9*$C$4</f>
        <v>0</v>
      </c>
      <c r="U49" s="39">
        <f t="shared" si="10"/>
        <v>0</v>
      </c>
      <c r="V49" s="40">
        <f t="shared" si="10"/>
        <v>0</v>
      </c>
      <c r="W49" s="23">
        <v>0</v>
      </c>
      <c r="X49" s="24">
        <f>W49*Тарифы!H9*$C$4</f>
        <v>0</v>
      </c>
      <c r="Y49" s="23">
        <v>0</v>
      </c>
      <c r="Z49" s="24">
        <f>Y49*Тарифы!I9*$C$4</f>
        <v>0</v>
      </c>
      <c r="AA49" s="37">
        <f t="shared" si="11"/>
        <v>0</v>
      </c>
      <c r="AB49" s="38">
        <f t="shared" si="11"/>
        <v>0</v>
      </c>
      <c r="AC49" s="40">
        <f t="shared" si="12"/>
        <v>0</v>
      </c>
    </row>
    <row r="50" spans="1:29">
      <c r="A50" s="41">
        <v>7</v>
      </c>
      <c r="B50" s="42" t="s">
        <v>74</v>
      </c>
      <c r="C50" s="21">
        <v>0</v>
      </c>
      <c r="D50" s="22">
        <f>C50*Тарифы!B10*$C$4</f>
        <v>0</v>
      </c>
      <c r="E50" s="23">
        <v>0</v>
      </c>
      <c r="F50" s="24">
        <f>E50*Тарифы!C10*$C$4</f>
        <v>0</v>
      </c>
      <c r="G50" s="37">
        <f t="shared" si="7"/>
        <v>0</v>
      </c>
      <c r="H50" s="38">
        <f t="shared" si="7"/>
        <v>0</v>
      </c>
      <c r="I50" s="23">
        <v>0</v>
      </c>
      <c r="J50" s="24">
        <f>I50*Тарифы!D10*$C$4</f>
        <v>0</v>
      </c>
      <c r="K50" s="23">
        <v>0</v>
      </c>
      <c r="L50" s="24">
        <f>K50*Тарифы!E10*$C$4</f>
        <v>0</v>
      </c>
      <c r="M50" s="37">
        <f t="shared" si="8"/>
        <v>0</v>
      </c>
      <c r="N50" s="38">
        <f t="shared" si="8"/>
        <v>0</v>
      </c>
      <c r="O50" s="37">
        <f t="shared" si="9"/>
        <v>0</v>
      </c>
      <c r="P50" s="38">
        <f t="shared" si="9"/>
        <v>0</v>
      </c>
      <c r="Q50" s="23"/>
      <c r="R50" s="24">
        <f>Q50*Тарифы!F10*$C$4</f>
        <v>0</v>
      </c>
      <c r="S50" s="23"/>
      <c r="T50" s="24">
        <f>S50*Тарифы!G10*$C$4</f>
        <v>0</v>
      </c>
      <c r="U50" s="39">
        <f t="shared" si="10"/>
        <v>0</v>
      </c>
      <c r="V50" s="40">
        <f t="shared" si="10"/>
        <v>0</v>
      </c>
      <c r="W50" s="23">
        <v>0</v>
      </c>
      <c r="X50" s="24">
        <f>W50*Тарифы!H10*$C$4</f>
        <v>0</v>
      </c>
      <c r="Y50" s="23">
        <v>0</v>
      </c>
      <c r="Z50" s="24">
        <f>Y50*Тарифы!I10*$C$4</f>
        <v>0</v>
      </c>
      <c r="AA50" s="37">
        <f t="shared" si="11"/>
        <v>0</v>
      </c>
      <c r="AB50" s="38">
        <f t="shared" si="11"/>
        <v>0</v>
      </c>
      <c r="AC50" s="40">
        <f t="shared" si="12"/>
        <v>0</v>
      </c>
    </row>
    <row r="51" spans="1:29">
      <c r="A51" s="41">
        <v>8</v>
      </c>
      <c r="B51" s="42" t="s">
        <v>75</v>
      </c>
      <c r="C51" s="21">
        <v>51</v>
      </c>
      <c r="D51" s="22">
        <f>C51*Тарифы!B11*$C$4</f>
        <v>27344.772000000001</v>
      </c>
      <c r="E51" s="23">
        <v>0</v>
      </c>
      <c r="F51" s="24">
        <f>E51*Тарифы!C11*$C$4</f>
        <v>0</v>
      </c>
      <c r="G51" s="37">
        <f t="shared" si="7"/>
        <v>51</v>
      </c>
      <c r="H51" s="38">
        <f t="shared" si="7"/>
        <v>27344.772000000001</v>
      </c>
      <c r="I51" s="23">
        <v>0</v>
      </c>
      <c r="J51" s="24">
        <f>I51*Тарифы!D11*$C$4</f>
        <v>0</v>
      </c>
      <c r="K51" s="23">
        <v>0</v>
      </c>
      <c r="L51" s="24">
        <f>K51*Тарифы!E11*$C$4</f>
        <v>0</v>
      </c>
      <c r="M51" s="37">
        <f t="shared" si="8"/>
        <v>0</v>
      </c>
      <c r="N51" s="38">
        <f t="shared" si="8"/>
        <v>0</v>
      </c>
      <c r="O51" s="37">
        <f t="shared" si="9"/>
        <v>51</v>
      </c>
      <c r="P51" s="38">
        <f t="shared" si="9"/>
        <v>27344.772000000001</v>
      </c>
      <c r="Q51" s="23"/>
      <c r="R51" s="24">
        <f>Q51*Тарифы!F11*$C$4</f>
        <v>0</v>
      </c>
      <c r="S51" s="23"/>
      <c r="T51" s="24">
        <f>S51*Тарифы!G11*$C$4</f>
        <v>0</v>
      </c>
      <c r="U51" s="39">
        <f t="shared" si="10"/>
        <v>0</v>
      </c>
      <c r="V51" s="40">
        <f t="shared" si="10"/>
        <v>0</v>
      </c>
      <c r="W51" s="23">
        <v>68</v>
      </c>
      <c r="X51" s="24">
        <f>W51*Тарифы!H11*$C$4</f>
        <v>87949.425199999998</v>
      </c>
      <c r="Y51" s="23">
        <v>0</v>
      </c>
      <c r="Z51" s="24">
        <f>Y51*Тарифы!I11*$C$4</f>
        <v>0</v>
      </c>
      <c r="AA51" s="37">
        <f t="shared" si="11"/>
        <v>68</v>
      </c>
      <c r="AB51" s="38">
        <f t="shared" si="11"/>
        <v>87949.425199999998</v>
      </c>
      <c r="AC51" s="40">
        <f t="shared" si="12"/>
        <v>115294.1972</v>
      </c>
    </row>
    <row r="52" spans="1:29">
      <c r="A52" s="41">
        <v>9</v>
      </c>
      <c r="B52" s="42" t="s">
        <v>76</v>
      </c>
      <c r="C52" s="21">
        <v>0</v>
      </c>
      <c r="D52" s="22">
        <f>C52*Тарифы!B12*$C$4</f>
        <v>0</v>
      </c>
      <c r="E52" s="23">
        <v>0</v>
      </c>
      <c r="F52" s="24">
        <f>E52*Тарифы!C12*$C$4</f>
        <v>0</v>
      </c>
      <c r="G52" s="37">
        <f t="shared" si="7"/>
        <v>0</v>
      </c>
      <c r="H52" s="38">
        <f t="shared" si="7"/>
        <v>0</v>
      </c>
      <c r="I52" s="23">
        <v>0</v>
      </c>
      <c r="J52" s="24">
        <f>I52*Тарифы!D12*$C$4</f>
        <v>0</v>
      </c>
      <c r="K52" s="23">
        <v>0</v>
      </c>
      <c r="L52" s="24">
        <f>K52*Тарифы!E12*$C$4</f>
        <v>0</v>
      </c>
      <c r="M52" s="37">
        <f t="shared" si="8"/>
        <v>0</v>
      </c>
      <c r="N52" s="38">
        <f t="shared" si="8"/>
        <v>0</v>
      </c>
      <c r="O52" s="37">
        <f t="shared" si="9"/>
        <v>0</v>
      </c>
      <c r="P52" s="38">
        <f t="shared" si="9"/>
        <v>0</v>
      </c>
      <c r="Q52" s="23"/>
      <c r="R52" s="24">
        <f>Q52*Тарифы!F12*$C$4</f>
        <v>0</v>
      </c>
      <c r="S52" s="23"/>
      <c r="T52" s="24">
        <f>S52*Тарифы!G12*$C$4</f>
        <v>0</v>
      </c>
      <c r="U52" s="39">
        <f t="shared" si="10"/>
        <v>0</v>
      </c>
      <c r="V52" s="40">
        <f t="shared" si="10"/>
        <v>0</v>
      </c>
      <c r="W52" s="23">
        <v>0</v>
      </c>
      <c r="X52" s="24">
        <f>W52*Тарифы!H12*$C$4</f>
        <v>0</v>
      </c>
      <c r="Y52" s="23">
        <v>0</v>
      </c>
      <c r="Z52" s="24">
        <f>Y52*Тарифы!I12*$C$4</f>
        <v>0</v>
      </c>
      <c r="AA52" s="37">
        <f t="shared" si="11"/>
        <v>0</v>
      </c>
      <c r="AB52" s="38">
        <f t="shared" si="11"/>
        <v>0</v>
      </c>
      <c r="AC52" s="40">
        <f t="shared" si="12"/>
        <v>0</v>
      </c>
    </row>
    <row r="53" spans="1:29">
      <c r="A53" s="41">
        <v>10</v>
      </c>
      <c r="B53" s="42" t="s">
        <v>77</v>
      </c>
      <c r="C53" s="21">
        <v>21</v>
      </c>
      <c r="D53" s="22">
        <f>C53*Тарифы!B13*$C$4</f>
        <v>6864.8852999999999</v>
      </c>
      <c r="E53" s="23">
        <v>14</v>
      </c>
      <c r="F53" s="24">
        <f>E53*Тарифы!C13*$C$4</f>
        <v>4915.3467999999993</v>
      </c>
      <c r="G53" s="37">
        <f t="shared" si="7"/>
        <v>35</v>
      </c>
      <c r="H53" s="38">
        <f t="shared" si="7"/>
        <v>11780.232099999999</v>
      </c>
      <c r="I53" s="23">
        <v>51</v>
      </c>
      <c r="J53" s="24">
        <f>I53*Тарифы!D13*$C$4</f>
        <v>20839.946400000001</v>
      </c>
      <c r="K53" s="23">
        <v>6</v>
      </c>
      <c r="L53" s="24">
        <f>K53*Тарифы!E13*$C$4</f>
        <v>2633.2487999999998</v>
      </c>
      <c r="M53" s="37">
        <f t="shared" si="8"/>
        <v>57</v>
      </c>
      <c r="N53" s="38">
        <f t="shared" si="8"/>
        <v>23473.195200000002</v>
      </c>
      <c r="O53" s="37">
        <f t="shared" si="9"/>
        <v>92</v>
      </c>
      <c r="P53" s="38">
        <f t="shared" si="9"/>
        <v>35253.427300000003</v>
      </c>
      <c r="Q53" s="23"/>
      <c r="R53" s="24">
        <f>Q53*Тарифы!F13*$C$4</f>
        <v>0</v>
      </c>
      <c r="S53" s="23"/>
      <c r="T53" s="24">
        <f>S53*Тарифы!G13*$C$4</f>
        <v>0</v>
      </c>
      <c r="U53" s="39">
        <f t="shared" si="10"/>
        <v>0</v>
      </c>
      <c r="V53" s="40">
        <f t="shared" si="10"/>
        <v>0</v>
      </c>
      <c r="W53" s="23">
        <v>81</v>
      </c>
      <c r="X53" s="24">
        <f>W53*Тарифы!H13*$C$4</f>
        <v>75043.413900000014</v>
      </c>
      <c r="Y53" s="23">
        <v>37</v>
      </c>
      <c r="Z53" s="24">
        <f>Y53*Тарифы!I13*$C$4</f>
        <v>36654.845500000003</v>
      </c>
      <c r="AA53" s="37">
        <f t="shared" si="11"/>
        <v>118</v>
      </c>
      <c r="AB53" s="38">
        <f t="shared" si="11"/>
        <v>111698.25940000001</v>
      </c>
      <c r="AC53" s="40">
        <f t="shared" si="12"/>
        <v>146951.68670000002</v>
      </c>
    </row>
    <row r="54" spans="1:29">
      <c r="A54" s="41">
        <v>11</v>
      </c>
      <c r="B54" s="42" t="s">
        <v>78</v>
      </c>
      <c r="C54" s="21">
        <v>1</v>
      </c>
      <c r="D54" s="22">
        <f>C54*Тарифы!B14*$C$4</f>
        <v>419.25520000000006</v>
      </c>
      <c r="E54" s="23">
        <v>2</v>
      </c>
      <c r="F54" s="24">
        <f>E54*Тарифы!C14*$C$4</f>
        <v>851.86919999999998</v>
      </c>
      <c r="G54" s="37">
        <f t="shared" si="7"/>
        <v>3</v>
      </c>
      <c r="H54" s="38">
        <f t="shared" si="7"/>
        <v>1271.1244000000002</v>
      </c>
      <c r="I54" s="23">
        <v>5</v>
      </c>
      <c r="J54" s="24">
        <f>I54*Тарифы!D14*$C$4</f>
        <v>2620.3450000000003</v>
      </c>
      <c r="K54" s="23">
        <v>2</v>
      </c>
      <c r="L54" s="24">
        <f>K54*Тарифы!E14*$C$4</f>
        <v>1064.8456000000001</v>
      </c>
      <c r="M54" s="37">
        <f t="shared" si="8"/>
        <v>7</v>
      </c>
      <c r="N54" s="38">
        <f t="shared" si="8"/>
        <v>3685.1906000000004</v>
      </c>
      <c r="O54" s="37">
        <f t="shared" si="9"/>
        <v>10</v>
      </c>
      <c r="P54" s="38">
        <f t="shared" si="9"/>
        <v>4956.3150000000005</v>
      </c>
      <c r="Q54" s="23"/>
      <c r="R54" s="24">
        <f>Q54*Тарифы!F14*$C$4</f>
        <v>0</v>
      </c>
      <c r="S54" s="23"/>
      <c r="T54" s="24">
        <f>S54*Тарифы!G14*$C$4</f>
        <v>0</v>
      </c>
      <c r="U54" s="39">
        <f t="shared" si="10"/>
        <v>0</v>
      </c>
      <c r="V54" s="40">
        <f t="shared" si="10"/>
        <v>0</v>
      </c>
      <c r="W54" s="23">
        <v>5</v>
      </c>
      <c r="X54" s="24">
        <f>W54*Тарифы!H14*$C$4</f>
        <v>4815.7655000000004</v>
      </c>
      <c r="Y54" s="23">
        <v>7</v>
      </c>
      <c r="Z54" s="24">
        <f>Y54*Тарифы!I14*$C$4</f>
        <v>6870.4908999999998</v>
      </c>
      <c r="AA54" s="37">
        <f t="shared" si="11"/>
        <v>12</v>
      </c>
      <c r="AB54" s="38">
        <f t="shared" si="11"/>
        <v>11686.2564</v>
      </c>
      <c r="AC54" s="40">
        <f t="shared" si="12"/>
        <v>16642.571400000001</v>
      </c>
    </row>
    <row r="55" spans="1:29">
      <c r="A55" s="41">
        <v>12</v>
      </c>
      <c r="B55" s="42" t="s">
        <v>79</v>
      </c>
      <c r="C55" s="21">
        <v>17</v>
      </c>
      <c r="D55" s="22">
        <f>C55*Тарифы!B15*$C$4</f>
        <v>5068.5907999999999</v>
      </c>
      <c r="E55" s="23">
        <v>34</v>
      </c>
      <c r="F55" s="24">
        <f>E55*Тарифы!C15*$C$4</f>
        <v>10178.331800000002</v>
      </c>
      <c r="G55" s="37">
        <f t="shared" si="7"/>
        <v>51</v>
      </c>
      <c r="H55" s="38">
        <f t="shared" si="7"/>
        <v>15246.922600000002</v>
      </c>
      <c r="I55" s="23">
        <v>40</v>
      </c>
      <c r="J55" s="24">
        <f>I55*Тарифы!D15*$C$4</f>
        <v>14907.62</v>
      </c>
      <c r="K55" s="23">
        <v>0</v>
      </c>
      <c r="L55" s="24">
        <f>K55*Тарифы!E15*$C$4</f>
        <v>0</v>
      </c>
      <c r="M55" s="37">
        <f t="shared" si="8"/>
        <v>40</v>
      </c>
      <c r="N55" s="38">
        <f t="shared" si="8"/>
        <v>14907.62</v>
      </c>
      <c r="O55" s="37">
        <f t="shared" si="9"/>
        <v>91</v>
      </c>
      <c r="P55" s="38">
        <f t="shared" si="9"/>
        <v>30154.542600000001</v>
      </c>
      <c r="Q55" s="23"/>
      <c r="R55" s="24">
        <f>Q55*Тарифы!F15*$C$4</f>
        <v>0</v>
      </c>
      <c r="S55" s="23"/>
      <c r="T55" s="24">
        <f>S55*Тарифы!G15*$C$4</f>
        <v>0</v>
      </c>
      <c r="U55" s="39">
        <f t="shared" si="10"/>
        <v>0</v>
      </c>
      <c r="V55" s="40">
        <f t="shared" si="10"/>
        <v>0</v>
      </c>
      <c r="W55" s="23">
        <v>82</v>
      </c>
      <c r="X55" s="24">
        <f>W55*Тарифы!H15*$C$4</f>
        <v>71456.858200000002</v>
      </c>
      <c r="Y55" s="23">
        <v>30</v>
      </c>
      <c r="Z55" s="24">
        <f>Y55*Тарифы!I15*$C$4</f>
        <v>26142.753000000001</v>
      </c>
      <c r="AA55" s="37">
        <f t="shared" si="11"/>
        <v>112</v>
      </c>
      <c r="AB55" s="38">
        <f t="shared" si="11"/>
        <v>97599.611199999999</v>
      </c>
      <c r="AC55" s="40">
        <f t="shared" si="12"/>
        <v>127754.1538</v>
      </c>
    </row>
    <row r="56" spans="1:29">
      <c r="A56" s="41">
        <v>13</v>
      </c>
      <c r="B56" s="42" t="s">
        <v>80</v>
      </c>
      <c r="C56" s="21">
        <v>1</v>
      </c>
      <c r="D56" s="22">
        <f>C56*Тарифы!B16*$C$4</f>
        <v>298.1524</v>
      </c>
      <c r="E56" s="23">
        <v>0</v>
      </c>
      <c r="F56" s="24">
        <f>E56*Тарифы!C16*$C$4</f>
        <v>0</v>
      </c>
      <c r="G56" s="37">
        <f t="shared" si="7"/>
        <v>1</v>
      </c>
      <c r="H56" s="38">
        <f t="shared" si="7"/>
        <v>298.1524</v>
      </c>
      <c r="I56" s="23">
        <v>20</v>
      </c>
      <c r="J56" s="24">
        <f>I56*Тарифы!D16*$C$4</f>
        <v>7453.81</v>
      </c>
      <c r="K56" s="23">
        <v>0</v>
      </c>
      <c r="L56" s="24">
        <f>K56*Тарифы!E16*$C$4</f>
        <v>0</v>
      </c>
      <c r="M56" s="37">
        <f t="shared" si="8"/>
        <v>20</v>
      </c>
      <c r="N56" s="38">
        <f t="shared" si="8"/>
        <v>7453.81</v>
      </c>
      <c r="O56" s="37">
        <f t="shared" si="9"/>
        <v>21</v>
      </c>
      <c r="P56" s="38">
        <f t="shared" si="9"/>
        <v>7751.9624000000003</v>
      </c>
      <c r="Q56" s="23"/>
      <c r="R56" s="24">
        <f>Q56*Тарифы!F16*$C$4</f>
        <v>0</v>
      </c>
      <c r="S56" s="23"/>
      <c r="T56" s="24">
        <f>S56*Тарифы!G16*$C$4</f>
        <v>0</v>
      </c>
      <c r="U56" s="39">
        <f t="shared" si="10"/>
        <v>0</v>
      </c>
      <c r="V56" s="40">
        <f t="shared" si="10"/>
        <v>0</v>
      </c>
      <c r="W56" s="23">
        <v>25</v>
      </c>
      <c r="X56" s="24">
        <f>W56*Тарифы!H16*$C$4</f>
        <v>21785.627500000002</v>
      </c>
      <c r="Y56" s="23">
        <v>8</v>
      </c>
      <c r="Z56" s="24">
        <f>Y56*Тарифы!I16*$C$4</f>
        <v>6971.4008000000003</v>
      </c>
      <c r="AA56" s="37">
        <f t="shared" si="11"/>
        <v>33</v>
      </c>
      <c r="AB56" s="38">
        <f t="shared" si="11"/>
        <v>28757.028300000002</v>
      </c>
      <c r="AC56" s="40">
        <f t="shared" si="12"/>
        <v>36508.990700000002</v>
      </c>
    </row>
    <row r="57" spans="1:29">
      <c r="A57" s="41">
        <v>14</v>
      </c>
      <c r="B57" s="42" t="s">
        <v>81</v>
      </c>
      <c r="C57" s="21">
        <v>0</v>
      </c>
      <c r="D57" s="22">
        <f>C57*Тарифы!B17*$C$4</f>
        <v>0</v>
      </c>
      <c r="E57" s="23">
        <v>0</v>
      </c>
      <c r="F57" s="24">
        <f>E57*Тарифы!C17*$C$4</f>
        <v>0</v>
      </c>
      <c r="G57" s="37">
        <f t="shared" si="7"/>
        <v>0</v>
      </c>
      <c r="H57" s="38">
        <f t="shared" si="7"/>
        <v>0</v>
      </c>
      <c r="I57" s="23">
        <v>0</v>
      </c>
      <c r="J57" s="24">
        <f>I57*Тарифы!D17*$C$4</f>
        <v>0</v>
      </c>
      <c r="K57" s="23">
        <v>0</v>
      </c>
      <c r="L57" s="24">
        <f>K57*Тарифы!E17*$C$4</f>
        <v>0</v>
      </c>
      <c r="M57" s="37">
        <f t="shared" si="8"/>
        <v>0</v>
      </c>
      <c r="N57" s="38">
        <f t="shared" si="8"/>
        <v>0</v>
      </c>
      <c r="O57" s="37">
        <f t="shared" si="9"/>
        <v>0</v>
      </c>
      <c r="P57" s="38">
        <f t="shared" si="9"/>
        <v>0</v>
      </c>
      <c r="Q57" s="23"/>
      <c r="R57" s="24">
        <f>Q57*Тарифы!F17*$C$4</f>
        <v>0</v>
      </c>
      <c r="S57" s="23"/>
      <c r="T57" s="24">
        <f>S57*Тарифы!G17*$C$4</f>
        <v>0</v>
      </c>
      <c r="U57" s="39">
        <f t="shared" si="10"/>
        <v>0</v>
      </c>
      <c r="V57" s="40">
        <f t="shared" si="10"/>
        <v>0</v>
      </c>
      <c r="W57" s="23">
        <v>0</v>
      </c>
      <c r="X57" s="24">
        <f>W57*Тарифы!H17*$C$4</f>
        <v>0</v>
      </c>
      <c r="Y57" s="23">
        <v>0</v>
      </c>
      <c r="Z57" s="24">
        <f>Y57*Тарифы!I17*$C$4</f>
        <v>0</v>
      </c>
      <c r="AA57" s="37">
        <f t="shared" si="11"/>
        <v>0</v>
      </c>
      <c r="AB57" s="38">
        <f t="shared" si="11"/>
        <v>0</v>
      </c>
      <c r="AC57" s="40">
        <f t="shared" si="12"/>
        <v>0</v>
      </c>
    </row>
    <row r="58" spans="1:29">
      <c r="A58" s="41">
        <v>15</v>
      </c>
      <c r="B58" s="42" t="s">
        <v>82</v>
      </c>
      <c r="C58" s="21">
        <v>0</v>
      </c>
      <c r="D58" s="22">
        <f>C58*Тарифы!B18*$C$4</f>
        <v>0</v>
      </c>
      <c r="E58" s="23">
        <v>0</v>
      </c>
      <c r="F58" s="24">
        <f>E58*Тарифы!C18*$C$4</f>
        <v>0</v>
      </c>
      <c r="G58" s="37">
        <f t="shared" si="7"/>
        <v>0</v>
      </c>
      <c r="H58" s="38">
        <f t="shared" si="7"/>
        <v>0</v>
      </c>
      <c r="I58" s="23">
        <v>0</v>
      </c>
      <c r="J58" s="24">
        <f>I58*Тарифы!D18*$C$4</f>
        <v>0</v>
      </c>
      <c r="K58" s="23">
        <v>0</v>
      </c>
      <c r="L58" s="24">
        <f>K58*Тарифы!E18*$C$4</f>
        <v>0</v>
      </c>
      <c r="M58" s="37">
        <f t="shared" si="8"/>
        <v>0</v>
      </c>
      <c r="N58" s="38">
        <f t="shared" si="8"/>
        <v>0</v>
      </c>
      <c r="O58" s="37">
        <f t="shared" si="9"/>
        <v>0</v>
      </c>
      <c r="P58" s="38">
        <f t="shared" si="9"/>
        <v>0</v>
      </c>
      <c r="Q58" s="23"/>
      <c r="R58" s="24">
        <f>Q58*Тарифы!F18*$C$4</f>
        <v>0</v>
      </c>
      <c r="S58" s="23"/>
      <c r="T58" s="24">
        <f>S58*Тарифы!G18*$C$4</f>
        <v>0</v>
      </c>
      <c r="U58" s="39">
        <f t="shared" si="10"/>
        <v>0</v>
      </c>
      <c r="V58" s="40">
        <f t="shared" si="10"/>
        <v>0</v>
      </c>
      <c r="W58" s="23">
        <v>0</v>
      </c>
      <c r="X58" s="24">
        <f>W58*Тарифы!H18*$C$4</f>
        <v>0</v>
      </c>
      <c r="Y58" s="23">
        <v>0</v>
      </c>
      <c r="Z58" s="24">
        <f>Y58*Тарифы!I18*$C$4</f>
        <v>0</v>
      </c>
      <c r="AA58" s="37">
        <f t="shared" si="11"/>
        <v>0</v>
      </c>
      <c r="AB58" s="38">
        <f t="shared" si="11"/>
        <v>0</v>
      </c>
      <c r="AC58" s="40">
        <f t="shared" si="12"/>
        <v>0</v>
      </c>
    </row>
    <row r="59" spans="1:29">
      <c r="A59" s="41">
        <v>16</v>
      </c>
      <c r="B59" s="42" t="s">
        <v>83</v>
      </c>
      <c r="C59" s="21">
        <v>0</v>
      </c>
      <c r="D59" s="22">
        <f>C59*Тарифы!B19*$C$4</f>
        <v>0</v>
      </c>
      <c r="E59" s="23">
        <v>0</v>
      </c>
      <c r="F59" s="24">
        <f>E59*Тарифы!C19*$C$4</f>
        <v>0</v>
      </c>
      <c r="G59" s="37">
        <f t="shared" si="7"/>
        <v>0</v>
      </c>
      <c r="H59" s="38">
        <f t="shared" si="7"/>
        <v>0</v>
      </c>
      <c r="I59" s="23">
        <v>0</v>
      </c>
      <c r="J59" s="24">
        <f>I59*Тарифы!D19*$C$4</f>
        <v>0</v>
      </c>
      <c r="K59" s="23">
        <v>0</v>
      </c>
      <c r="L59" s="24">
        <f>K59*Тарифы!E19*$C$4</f>
        <v>0</v>
      </c>
      <c r="M59" s="37">
        <f t="shared" si="8"/>
        <v>0</v>
      </c>
      <c r="N59" s="38">
        <f t="shared" si="8"/>
        <v>0</v>
      </c>
      <c r="O59" s="37">
        <f t="shared" si="9"/>
        <v>0</v>
      </c>
      <c r="P59" s="38">
        <f t="shared" si="9"/>
        <v>0</v>
      </c>
      <c r="Q59" s="23"/>
      <c r="R59" s="24">
        <f>Q59*Тарифы!F19*$C$4</f>
        <v>0</v>
      </c>
      <c r="S59" s="23"/>
      <c r="T59" s="24">
        <f>S59*Тарифы!G19*$C$4</f>
        <v>0</v>
      </c>
      <c r="U59" s="39">
        <f t="shared" si="10"/>
        <v>0</v>
      </c>
      <c r="V59" s="40">
        <f t="shared" si="10"/>
        <v>0</v>
      </c>
      <c r="W59" s="23">
        <v>0</v>
      </c>
      <c r="X59" s="24">
        <f>W59*Тарифы!H19*$C$4</f>
        <v>0</v>
      </c>
      <c r="Y59" s="23">
        <v>0</v>
      </c>
      <c r="Z59" s="24">
        <f>Y59*Тарифы!I19*$C$4</f>
        <v>0</v>
      </c>
      <c r="AA59" s="37">
        <f t="shared" si="11"/>
        <v>0</v>
      </c>
      <c r="AB59" s="38">
        <f t="shared" si="11"/>
        <v>0</v>
      </c>
      <c r="AC59" s="40">
        <f t="shared" si="12"/>
        <v>0</v>
      </c>
    </row>
    <row r="60" spans="1:29">
      <c r="A60" s="41">
        <v>17</v>
      </c>
      <c r="B60" s="42" t="s">
        <v>84</v>
      </c>
      <c r="C60" s="21">
        <v>0</v>
      </c>
      <c r="D60" s="22">
        <f>C60*Тарифы!B20*$C$4</f>
        <v>0</v>
      </c>
      <c r="E60" s="23">
        <v>0</v>
      </c>
      <c r="F60" s="24">
        <f>E60*Тарифы!C20*$C$4</f>
        <v>0</v>
      </c>
      <c r="G60" s="37">
        <f t="shared" si="7"/>
        <v>0</v>
      </c>
      <c r="H60" s="38">
        <f t="shared" si="7"/>
        <v>0</v>
      </c>
      <c r="I60" s="23">
        <v>40</v>
      </c>
      <c r="J60" s="24">
        <f>I60*Тарифы!D20*$C$4</f>
        <v>14907.62</v>
      </c>
      <c r="K60" s="23">
        <v>5</v>
      </c>
      <c r="L60" s="24">
        <f>K60*Тарифы!E20*$C$4</f>
        <v>1871.0054999999998</v>
      </c>
      <c r="M60" s="37">
        <f t="shared" si="8"/>
        <v>45</v>
      </c>
      <c r="N60" s="38">
        <f t="shared" si="8"/>
        <v>16778.625500000002</v>
      </c>
      <c r="O60" s="37">
        <f t="shared" si="9"/>
        <v>45</v>
      </c>
      <c r="P60" s="38">
        <f t="shared" si="9"/>
        <v>16778.625500000002</v>
      </c>
      <c r="Q60" s="23"/>
      <c r="R60" s="24">
        <f>Q60*Тарифы!F20*$C$4</f>
        <v>0</v>
      </c>
      <c r="S60" s="23"/>
      <c r="T60" s="24">
        <f>S60*Тарифы!G20*$C$4</f>
        <v>0</v>
      </c>
      <c r="U60" s="39">
        <f t="shared" si="10"/>
        <v>0</v>
      </c>
      <c r="V60" s="40">
        <f t="shared" si="10"/>
        <v>0</v>
      </c>
      <c r="W60" s="23">
        <v>23</v>
      </c>
      <c r="X60" s="24">
        <f>W60*Тарифы!H20*$C$4</f>
        <v>20042.777299999998</v>
      </c>
      <c r="Y60" s="23">
        <v>0</v>
      </c>
      <c r="Z60" s="24">
        <f>Y60*Тарифы!I20*$C$4</f>
        <v>0</v>
      </c>
      <c r="AA60" s="37">
        <f t="shared" si="11"/>
        <v>23</v>
      </c>
      <c r="AB60" s="38">
        <f t="shared" si="11"/>
        <v>20042.777299999998</v>
      </c>
      <c r="AC60" s="40">
        <f t="shared" si="12"/>
        <v>36821.402799999996</v>
      </c>
    </row>
    <row r="61" spans="1:29">
      <c r="A61" s="41">
        <v>18</v>
      </c>
      <c r="B61" s="42" t="s">
        <v>85</v>
      </c>
      <c r="C61" s="21">
        <v>3</v>
      </c>
      <c r="D61" s="22">
        <f>C61*Тарифы!B21*$C$4</f>
        <v>717.08910000000003</v>
      </c>
      <c r="E61" s="23">
        <v>0</v>
      </c>
      <c r="F61" s="24">
        <f>E61*Тарифы!C21*$C$4</f>
        <v>0</v>
      </c>
      <c r="G61" s="37">
        <f t="shared" si="7"/>
        <v>3</v>
      </c>
      <c r="H61" s="38">
        <f t="shared" si="7"/>
        <v>717.08910000000003</v>
      </c>
      <c r="I61" s="23">
        <v>13</v>
      </c>
      <c r="J61" s="24">
        <f>I61*Тарифы!D21*$C$4</f>
        <v>3884.2622000000001</v>
      </c>
      <c r="K61" s="23">
        <v>0</v>
      </c>
      <c r="L61" s="24">
        <f>K61*Тарифы!E21*$C$4</f>
        <v>0</v>
      </c>
      <c r="M61" s="37">
        <f t="shared" si="8"/>
        <v>13</v>
      </c>
      <c r="N61" s="38">
        <f t="shared" si="8"/>
        <v>3884.2622000000001</v>
      </c>
      <c r="O61" s="37">
        <f t="shared" si="9"/>
        <v>16</v>
      </c>
      <c r="P61" s="38">
        <f t="shared" si="9"/>
        <v>4601.3513000000003</v>
      </c>
      <c r="Q61" s="23"/>
      <c r="R61" s="24">
        <f>Q61*Тарифы!F21*$C$4</f>
        <v>0</v>
      </c>
      <c r="S61" s="23"/>
      <c r="T61" s="24">
        <f>S61*Тарифы!G21*$C$4</f>
        <v>0</v>
      </c>
      <c r="U61" s="39">
        <f t="shared" si="10"/>
        <v>0</v>
      </c>
      <c r="V61" s="40">
        <f t="shared" si="10"/>
        <v>0</v>
      </c>
      <c r="W61" s="23">
        <v>17</v>
      </c>
      <c r="X61" s="24">
        <f>W61*Тарифы!H21*$C$4</f>
        <v>10292.0363</v>
      </c>
      <c r="Y61" s="23">
        <v>0</v>
      </c>
      <c r="Z61" s="24">
        <f>Y61*Тарифы!I21*$C$4</f>
        <v>0</v>
      </c>
      <c r="AA61" s="37">
        <f t="shared" si="11"/>
        <v>17</v>
      </c>
      <c r="AB61" s="38">
        <f t="shared" si="11"/>
        <v>10292.0363</v>
      </c>
      <c r="AC61" s="40">
        <f t="shared" si="12"/>
        <v>14893.3876</v>
      </c>
    </row>
    <row r="62" spans="1:29">
      <c r="A62" s="41">
        <v>19</v>
      </c>
      <c r="B62" s="42" t="s">
        <v>86</v>
      </c>
      <c r="C62" s="21">
        <v>290</v>
      </c>
      <c r="D62" s="22">
        <f>C62*Тарифы!B22*$C$4</f>
        <v>113930.90800000001</v>
      </c>
      <c r="E62" s="23">
        <v>0</v>
      </c>
      <c r="F62" s="24">
        <f>E62*Тарифы!C22*$C$4</f>
        <v>0</v>
      </c>
      <c r="G62" s="37">
        <f t="shared" si="7"/>
        <v>290</v>
      </c>
      <c r="H62" s="38">
        <f t="shared" si="7"/>
        <v>113930.90800000001</v>
      </c>
      <c r="I62" s="23">
        <v>51</v>
      </c>
      <c r="J62" s="24">
        <f>I62*Тарифы!D22*$C$4</f>
        <v>25045.156499999997</v>
      </c>
      <c r="K62" s="23">
        <v>0</v>
      </c>
      <c r="L62" s="24">
        <f>K62*Тарифы!E22*$C$4</f>
        <v>0</v>
      </c>
      <c r="M62" s="37">
        <f t="shared" si="8"/>
        <v>51</v>
      </c>
      <c r="N62" s="38">
        <f t="shared" si="8"/>
        <v>25045.156499999997</v>
      </c>
      <c r="O62" s="37">
        <f t="shared" si="9"/>
        <v>341</v>
      </c>
      <c r="P62" s="38">
        <f t="shared" si="9"/>
        <v>138976.06450000001</v>
      </c>
      <c r="Q62" s="23"/>
      <c r="R62" s="24">
        <f>Q62*Тарифы!F22*$C$4</f>
        <v>0</v>
      </c>
      <c r="S62" s="23"/>
      <c r="T62" s="24">
        <f>S62*Тарифы!G22*$C$4</f>
        <v>0</v>
      </c>
      <c r="U62" s="39">
        <f t="shared" si="10"/>
        <v>0</v>
      </c>
      <c r="V62" s="40">
        <f t="shared" si="10"/>
        <v>0</v>
      </c>
      <c r="W62" s="23">
        <v>97</v>
      </c>
      <c r="X62" s="24">
        <f>W62*Тарифы!H22*$C$4</f>
        <v>138804.57500000001</v>
      </c>
      <c r="Y62" s="23">
        <v>4</v>
      </c>
      <c r="Z62" s="24">
        <f>Y62*Тарифы!I22*$C$4</f>
        <v>4549.7452000000003</v>
      </c>
      <c r="AA62" s="37">
        <f t="shared" si="11"/>
        <v>101</v>
      </c>
      <c r="AB62" s="38">
        <f t="shared" si="11"/>
        <v>143354.32020000002</v>
      </c>
      <c r="AC62" s="40">
        <f t="shared" si="12"/>
        <v>282330.38470000005</v>
      </c>
    </row>
    <row r="63" spans="1:29">
      <c r="A63" s="41">
        <v>20</v>
      </c>
      <c r="B63" s="42" t="s">
        <v>87</v>
      </c>
      <c r="C63" s="23">
        <v>51</v>
      </c>
      <c r="D63" s="22">
        <f>C63*Тарифы!B23*$C$4</f>
        <v>11734.7685</v>
      </c>
      <c r="E63" s="23">
        <v>1</v>
      </c>
      <c r="F63" s="24">
        <f>E63*Тарифы!C23*$C$4</f>
        <v>237.91040000000001</v>
      </c>
      <c r="G63" s="37">
        <f t="shared" si="7"/>
        <v>52</v>
      </c>
      <c r="H63" s="38">
        <f t="shared" si="7"/>
        <v>11972.678900000001</v>
      </c>
      <c r="I63" s="23">
        <v>102</v>
      </c>
      <c r="J63" s="24">
        <f>I63*Тарифы!D23*$C$4</f>
        <v>29336.689200000001</v>
      </c>
      <c r="K63" s="23">
        <v>9</v>
      </c>
      <c r="L63" s="24">
        <f>K63*Тарифы!E23*$C$4</f>
        <v>2676.4920000000002</v>
      </c>
      <c r="M63" s="37">
        <f t="shared" si="8"/>
        <v>111</v>
      </c>
      <c r="N63" s="38">
        <f t="shared" si="8"/>
        <v>32013.181199999999</v>
      </c>
      <c r="O63" s="37">
        <f t="shared" si="9"/>
        <v>163</v>
      </c>
      <c r="P63" s="38">
        <f t="shared" si="9"/>
        <v>43985.860099999998</v>
      </c>
      <c r="Q63" s="23"/>
      <c r="R63" s="24">
        <f>Q63*Тарифы!F23*$C$4</f>
        <v>0</v>
      </c>
      <c r="S63" s="23"/>
      <c r="T63" s="24">
        <f>S63*Тарифы!G23*$C$4</f>
        <v>0</v>
      </c>
      <c r="U63" s="39">
        <f t="shared" si="10"/>
        <v>0</v>
      </c>
      <c r="V63" s="40">
        <f t="shared" si="10"/>
        <v>0</v>
      </c>
      <c r="W63" s="23">
        <v>76</v>
      </c>
      <c r="X63" s="24">
        <f>W63*Тарифы!H23*$C$4</f>
        <v>69016.838799999998</v>
      </c>
      <c r="Y63" s="23">
        <v>40</v>
      </c>
      <c r="Z63" s="24">
        <f>Y63*Тарифы!I23*$C$4</f>
        <v>37425.388000000006</v>
      </c>
      <c r="AA63" s="37">
        <f t="shared" si="11"/>
        <v>116</v>
      </c>
      <c r="AB63" s="38">
        <f t="shared" si="11"/>
        <v>106442.2268</v>
      </c>
      <c r="AC63" s="40">
        <f t="shared" si="12"/>
        <v>150428.08689999999</v>
      </c>
    </row>
    <row r="64" spans="1:29">
      <c r="A64" s="41">
        <v>21</v>
      </c>
      <c r="B64" s="42" t="s">
        <v>88</v>
      </c>
      <c r="C64" s="23">
        <v>116</v>
      </c>
      <c r="D64" s="22">
        <f>C64*Тарифы!B24*$C$4</f>
        <v>21293.563200000001</v>
      </c>
      <c r="E64" s="23">
        <v>22</v>
      </c>
      <c r="F64" s="24">
        <f>E64*Тарифы!C24*$C$4</f>
        <v>5643.2375999999995</v>
      </c>
      <c r="G64" s="37">
        <f t="shared" si="7"/>
        <v>138</v>
      </c>
      <c r="H64" s="38">
        <f t="shared" si="7"/>
        <v>26936.800800000001</v>
      </c>
      <c r="I64" s="23">
        <v>9</v>
      </c>
      <c r="J64" s="24">
        <f>I64*Тарифы!D24*$C$4</f>
        <v>2065.1084999999998</v>
      </c>
      <c r="K64" s="23">
        <v>5</v>
      </c>
      <c r="L64" s="24">
        <f>K64*Тарифы!E24*$C$4</f>
        <v>1603.1925000000001</v>
      </c>
      <c r="M64" s="37">
        <f t="shared" si="8"/>
        <v>14</v>
      </c>
      <c r="N64" s="38">
        <f t="shared" si="8"/>
        <v>3668.3009999999999</v>
      </c>
      <c r="O64" s="37">
        <f t="shared" si="9"/>
        <v>152</v>
      </c>
      <c r="P64" s="38">
        <f t="shared" si="9"/>
        <v>30605.1018</v>
      </c>
      <c r="Q64" s="23"/>
      <c r="R64" s="24">
        <f>Q64*Тарифы!F24*$C$4</f>
        <v>0</v>
      </c>
      <c r="S64" s="23"/>
      <c r="T64" s="24">
        <f>S64*Тарифы!G24*$C$4</f>
        <v>0</v>
      </c>
      <c r="U64" s="39">
        <f t="shared" si="10"/>
        <v>0</v>
      </c>
      <c r="V64" s="40">
        <f t="shared" si="10"/>
        <v>0</v>
      </c>
      <c r="W64" s="23">
        <v>59</v>
      </c>
      <c r="X64" s="24">
        <f>W64*Тарифы!H24*$C$4</f>
        <v>39507.786500000002</v>
      </c>
      <c r="Y64" s="23">
        <v>32</v>
      </c>
      <c r="Z64" s="24">
        <f>Y64*Тарифы!I24*$C$4</f>
        <v>29940.310400000002</v>
      </c>
      <c r="AA64" s="37">
        <f t="shared" si="11"/>
        <v>91</v>
      </c>
      <c r="AB64" s="38">
        <f t="shared" si="11"/>
        <v>69448.096900000004</v>
      </c>
      <c r="AC64" s="40">
        <f t="shared" si="12"/>
        <v>100053.19870000001</v>
      </c>
    </row>
    <row r="65" spans="1:29">
      <c r="A65" s="41">
        <v>22</v>
      </c>
      <c r="B65" s="42" t="s">
        <v>89</v>
      </c>
      <c r="C65" s="23">
        <v>0</v>
      </c>
      <c r="D65" s="22">
        <f>C65*Тарифы!B25*$C$4</f>
        <v>0</v>
      </c>
      <c r="E65" s="23">
        <v>39</v>
      </c>
      <c r="F65" s="24">
        <f>E65*Тарифы!C25*$C$4</f>
        <v>11384.1273</v>
      </c>
      <c r="G65" s="37">
        <f t="shared" si="7"/>
        <v>39</v>
      </c>
      <c r="H65" s="38">
        <f t="shared" si="7"/>
        <v>11384.1273</v>
      </c>
      <c r="I65" s="23">
        <v>70</v>
      </c>
      <c r="J65" s="24">
        <f>I65*Тарифы!D25*$C$4</f>
        <v>19450.795000000002</v>
      </c>
      <c r="K65" s="23">
        <v>8</v>
      </c>
      <c r="L65" s="24">
        <f>K65*Тарифы!E25*$C$4</f>
        <v>2918.9888000000001</v>
      </c>
      <c r="M65" s="37">
        <f t="shared" si="8"/>
        <v>78</v>
      </c>
      <c r="N65" s="38">
        <f t="shared" si="8"/>
        <v>22369.783800000001</v>
      </c>
      <c r="O65" s="37">
        <f t="shared" si="9"/>
        <v>117</v>
      </c>
      <c r="P65" s="38">
        <f t="shared" si="9"/>
        <v>33753.911099999998</v>
      </c>
      <c r="Q65" s="23"/>
      <c r="R65" s="24">
        <f>Q65*Тарифы!F25*$C$4</f>
        <v>0</v>
      </c>
      <c r="S65" s="23"/>
      <c r="T65" s="24">
        <f>S65*Тарифы!G25*$C$4</f>
        <v>0</v>
      </c>
      <c r="U65" s="39">
        <f t="shared" si="10"/>
        <v>0</v>
      </c>
      <c r="V65" s="40">
        <f t="shared" si="10"/>
        <v>0</v>
      </c>
      <c r="W65" s="23">
        <v>80</v>
      </c>
      <c r="X65" s="24">
        <f>W65*Тарифы!H25*$C$4</f>
        <v>71915.48</v>
      </c>
      <c r="Y65" s="23">
        <v>17</v>
      </c>
      <c r="Z65" s="24">
        <f>Y65*Тарифы!I25*$C$4</f>
        <v>19960.1675</v>
      </c>
      <c r="AA65" s="37">
        <f t="shared" si="11"/>
        <v>97</v>
      </c>
      <c r="AB65" s="38">
        <f t="shared" si="11"/>
        <v>91875.647499999992</v>
      </c>
      <c r="AC65" s="40">
        <f t="shared" si="12"/>
        <v>125629.55859999999</v>
      </c>
    </row>
    <row r="66" spans="1:29">
      <c r="A66" s="41">
        <v>23</v>
      </c>
      <c r="B66" s="42" t="s">
        <v>90</v>
      </c>
      <c r="C66" s="23">
        <v>0</v>
      </c>
      <c r="D66" s="22">
        <f>C66*Тарифы!B26*$C$4</f>
        <v>0</v>
      </c>
      <c r="E66" s="23">
        <v>0</v>
      </c>
      <c r="F66" s="24">
        <f>E66*Тарифы!C26*$C$4</f>
        <v>0</v>
      </c>
      <c r="G66" s="37">
        <f t="shared" si="7"/>
        <v>0</v>
      </c>
      <c r="H66" s="38">
        <f t="shared" si="7"/>
        <v>0</v>
      </c>
      <c r="I66" s="23">
        <v>0</v>
      </c>
      <c r="J66" s="24">
        <f>I66*Тарифы!D26*$C$4</f>
        <v>0</v>
      </c>
      <c r="K66" s="23">
        <v>0</v>
      </c>
      <c r="L66" s="24">
        <f>K66*Тарифы!E26*$C$4</f>
        <v>0</v>
      </c>
      <c r="M66" s="37">
        <f t="shared" si="8"/>
        <v>0</v>
      </c>
      <c r="N66" s="38">
        <f t="shared" si="8"/>
        <v>0</v>
      </c>
      <c r="O66" s="37">
        <f t="shared" si="9"/>
        <v>0</v>
      </c>
      <c r="P66" s="38">
        <f t="shared" si="9"/>
        <v>0</v>
      </c>
      <c r="Q66" s="23"/>
      <c r="R66" s="24">
        <f>Q66*Тарифы!F26*$C$4</f>
        <v>0</v>
      </c>
      <c r="S66" s="23"/>
      <c r="T66" s="24">
        <f>S66*Тарифы!G26*$C$4</f>
        <v>0</v>
      </c>
      <c r="U66" s="39">
        <f t="shared" si="10"/>
        <v>0</v>
      </c>
      <c r="V66" s="40">
        <f t="shared" si="10"/>
        <v>0</v>
      </c>
      <c r="W66" s="23">
        <v>0</v>
      </c>
      <c r="X66" s="24">
        <f>W66*Тарифы!H26*$C$4</f>
        <v>0</v>
      </c>
      <c r="Y66" s="23">
        <v>0</v>
      </c>
      <c r="Z66" s="24">
        <f>Y66*Тарифы!I26*$C$4</f>
        <v>0</v>
      </c>
      <c r="AA66" s="37">
        <f t="shared" si="11"/>
        <v>0</v>
      </c>
      <c r="AB66" s="38">
        <f t="shared" si="11"/>
        <v>0</v>
      </c>
      <c r="AC66" s="40">
        <f t="shared" si="12"/>
        <v>0</v>
      </c>
    </row>
    <row r="67" spans="1:29">
      <c r="A67" s="41">
        <v>24</v>
      </c>
      <c r="B67" s="42" t="s">
        <v>91</v>
      </c>
      <c r="C67" s="23">
        <v>210</v>
      </c>
      <c r="D67" s="22">
        <f>C67*Тарифы!B27*$C$4</f>
        <v>44103.969000000005</v>
      </c>
      <c r="E67" s="23">
        <v>40</v>
      </c>
      <c r="F67" s="24">
        <f>E67*Тарифы!C27*$C$4</f>
        <v>8400.7560000000012</v>
      </c>
      <c r="G67" s="37">
        <f t="shared" si="7"/>
        <v>250</v>
      </c>
      <c r="H67" s="38">
        <f t="shared" si="7"/>
        <v>52504.725000000006</v>
      </c>
      <c r="I67" s="23">
        <v>0</v>
      </c>
      <c r="J67" s="24">
        <f>I67*Тарифы!D27*$C$4</f>
        <v>0</v>
      </c>
      <c r="K67" s="23">
        <v>0</v>
      </c>
      <c r="L67" s="24">
        <f>K67*Тарифы!E27*$C$4</f>
        <v>0</v>
      </c>
      <c r="M67" s="37">
        <f t="shared" si="8"/>
        <v>0</v>
      </c>
      <c r="N67" s="38">
        <f t="shared" si="8"/>
        <v>0</v>
      </c>
      <c r="O67" s="37">
        <f t="shared" si="9"/>
        <v>250</v>
      </c>
      <c r="P67" s="38">
        <f t="shared" si="9"/>
        <v>52504.725000000006</v>
      </c>
      <c r="Q67" s="23"/>
      <c r="R67" s="24">
        <f>Q67*Тарифы!F27*$C$4</f>
        <v>0</v>
      </c>
      <c r="S67" s="23"/>
      <c r="T67" s="24">
        <f>S67*Тарифы!G27*$C$4</f>
        <v>0</v>
      </c>
      <c r="U67" s="39">
        <f t="shared" si="10"/>
        <v>0</v>
      </c>
      <c r="V67" s="40">
        <f t="shared" si="10"/>
        <v>0</v>
      </c>
      <c r="W67" s="23">
        <v>0</v>
      </c>
      <c r="X67" s="24">
        <f>W67*Тарифы!H27*$C$4</f>
        <v>0</v>
      </c>
      <c r="Y67" s="23">
        <v>0</v>
      </c>
      <c r="Z67" s="24">
        <f>Y67*Тарифы!I27*$C$4</f>
        <v>0</v>
      </c>
      <c r="AA67" s="37">
        <f t="shared" si="11"/>
        <v>0</v>
      </c>
      <c r="AB67" s="38">
        <f t="shared" si="11"/>
        <v>0</v>
      </c>
      <c r="AC67" s="40">
        <f t="shared" si="12"/>
        <v>52504.725000000006</v>
      </c>
    </row>
    <row r="68" spans="1:29" s="10" customFormat="1">
      <c r="A68" s="43"/>
      <c r="B68" s="44" t="s">
        <v>107</v>
      </c>
      <c r="C68" s="37">
        <f t="shared" ref="C68:AC68" si="13">SUM(C44:C67)</f>
        <v>1022</v>
      </c>
      <c r="D68" s="38">
        <f t="shared" si="13"/>
        <v>305016.4572</v>
      </c>
      <c r="E68" s="37">
        <f t="shared" si="13"/>
        <v>444</v>
      </c>
      <c r="F68" s="38">
        <f t="shared" si="13"/>
        <v>164932.2311</v>
      </c>
      <c r="G68" s="37">
        <f t="shared" si="13"/>
        <v>1466</v>
      </c>
      <c r="H68" s="38">
        <f t="shared" si="13"/>
        <v>469948.68830000004</v>
      </c>
      <c r="I68" s="37">
        <f t="shared" si="13"/>
        <v>652</v>
      </c>
      <c r="J68" s="38">
        <f t="shared" si="13"/>
        <v>229662.8425</v>
      </c>
      <c r="K68" s="37">
        <f t="shared" si="13"/>
        <v>151</v>
      </c>
      <c r="L68" s="38">
        <f t="shared" si="13"/>
        <v>74006.296000000017</v>
      </c>
      <c r="M68" s="37">
        <f t="shared" si="13"/>
        <v>803</v>
      </c>
      <c r="N68" s="38">
        <f t="shared" si="13"/>
        <v>303669.13849999994</v>
      </c>
      <c r="O68" s="37">
        <f t="shared" si="13"/>
        <v>2269</v>
      </c>
      <c r="P68" s="38">
        <f t="shared" si="13"/>
        <v>773617.82680000004</v>
      </c>
      <c r="Q68" s="39">
        <f t="shared" si="13"/>
        <v>0</v>
      </c>
      <c r="R68" s="40">
        <f t="shared" si="13"/>
        <v>0</v>
      </c>
      <c r="S68" s="39">
        <f t="shared" si="13"/>
        <v>0</v>
      </c>
      <c r="T68" s="40">
        <f t="shared" si="13"/>
        <v>0</v>
      </c>
      <c r="U68" s="39">
        <f t="shared" si="13"/>
        <v>0</v>
      </c>
      <c r="V68" s="40">
        <f t="shared" si="13"/>
        <v>0</v>
      </c>
      <c r="W68" s="37">
        <f t="shared" si="13"/>
        <v>1276</v>
      </c>
      <c r="X68" s="38">
        <f t="shared" si="13"/>
        <v>1109361.7535000001</v>
      </c>
      <c r="Y68" s="37">
        <f t="shared" si="13"/>
        <v>412</v>
      </c>
      <c r="Z68" s="38">
        <f t="shared" si="13"/>
        <v>438720.4276</v>
      </c>
      <c r="AA68" s="37">
        <f t="shared" si="13"/>
        <v>1688</v>
      </c>
      <c r="AB68" s="38">
        <f t="shared" si="13"/>
        <v>1548082.1810999997</v>
      </c>
      <c r="AC68" s="40">
        <f t="shared" si="13"/>
        <v>2321700.0079000001</v>
      </c>
    </row>
    <row r="71" spans="1:29">
      <c r="A71" s="9"/>
      <c r="B71" s="6"/>
      <c r="C71" s="11"/>
      <c r="D71" s="13"/>
      <c r="E71" s="11"/>
      <c r="F71" s="13"/>
      <c r="G71" s="11"/>
      <c r="H71" s="13"/>
      <c r="I71" s="11"/>
      <c r="J71" s="13"/>
      <c r="K71" s="11"/>
    </row>
    <row r="72" spans="1:29" s="31" customFormat="1" ht="15.75">
      <c r="A72" s="130" t="s">
        <v>111</v>
      </c>
      <c r="B72" s="130"/>
      <c r="C72" s="130"/>
      <c r="D72" s="130"/>
      <c r="E72" s="130"/>
      <c r="F72" s="27">
        <f>F2</f>
        <v>150012</v>
      </c>
      <c r="G72" s="131" t="str">
        <f>VLOOKUP(F72,Списки!$A$1:$B$68,2,0)</f>
        <v>ГБУЗ "Кировская ЦРБ"</v>
      </c>
      <c r="H72" s="131"/>
      <c r="I72" s="131"/>
      <c r="J72" s="28" t="s">
        <v>115</v>
      </c>
      <c r="K72" s="29"/>
      <c r="L72" s="30"/>
      <c r="M72" s="29"/>
      <c r="N72" s="30"/>
      <c r="O72" s="29"/>
      <c r="P72" s="30"/>
      <c r="Q72" s="29"/>
      <c r="R72" s="30"/>
      <c r="S72" s="29"/>
      <c r="T72" s="30"/>
      <c r="U72" s="29"/>
      <c r="V72" s="30"/>
      <c r="W72" s="29"/>
      <c r="X72" s="30"/>
      <c r="Y72" s="29"/>
      <c r="Z72" s="30"/>
      <c r="AA72" s="29"/>
      <c r="AB72" s="30"/>
      <c r="AC72" s="30"/>
    </row>
    <row r="73" spans="1:29" s="31" customFormat="1" ht="15.75">
      <c r="A73" s="32"/>
      <c r="B73" s="32"/>
      <c r="C73" s="32"/>
      <c r="D73" s="32"/>
      <c r="E73" s="32"/>
      <c r="F73" s="28"/>
      <c r="G73" s="32"/>
      <c r="H73" s="32"/>
      <c r="I73" s="32"/>
      <c r="J73" s="28"/>
      <c r="K73" s="29"/>
      <c r="L73" s="30"/>
      <c r="M73" s="29"/>
      <c r="N73" s="30"/>
      <c r="O73" s="29"/>
      <c r="P73" s="30"/>
      <c r="Q73" s="29"/>
      <c r="R73" s="30"/>
      <c r="S73" s="29"/>
      <c r="T73" s="30"/>
      <c r="U73" s="29"/>
      <c r="V73" s="30"/>
      <c r="W73" s="29"/>
      <c r="X73" s="30"/>
      <c r="Y73" s="29"/>
      <c r="Z73" s="30"/>
      <c r="AA73" s="29"/>
      <c r="AB73" s="30"/>
      <c r="AC73" s="30"/>
    </row>
    <row r="74" spans="1:29">
      <c r="A74" s="9"/>
      <c r="B74" s="45" t="s">
        <v>113</v>
      </c>
      <c r="C74" s="46">
        <f>VLOOKUP(F72,Списки!$A$1:$C$68,3,0)</f>
        <v>0.91</v>
      </c>
      <c r="D74" s="14"/>
      <c r="E74" s="11"/>
      <c r="F74" s="13"/>
      <c r="G74" s="11"/>
      <c r="H74" s="13"/>
      <c r="I74" s="11"/>
      <c r="J74" s="13"/>
      <c r="K74" s="11"/>
    </row>
    <row r="75" spans="1:29" s="7" customFormat="1" ht="15" customHeight="1">
      <c r="A75" s="122" t="s">
        <v>94</v>
      </c>
      <c r="B75" s="129" t="s">
        <v>92</v>
      </c>
      <c r="C75" s="124" t="s">
        <v>99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6"/>
      <c r="Q75" s="122" t="s">
        <v>96</v>
      </c>
      <c r="R75" s="122"/>
      <c r="S75" s="122"/>
      <c r="T75" s="122"/>
      <c r="U75" s="122"/>
      <c r="V75" s="122"/>
      <c r="W75" s="114" t="s">
        <v>97</v>
      </c>
      <c r="X75" s="114"/>
      <c r="Y75" s="114"/>
      <c r="Z75" s="114"/>
      <c r="AA75" s="114"/>
      <c r="AB75" s="114"/>
      <c r="AC75" s="111" t="s">
        <v>106</v>
      </c>
    </row>
    <row r="76" spans="1:29" s="7" customFormat="1" ht="15" customHeight="1">
      <c r="A76" s="122"/>
      <c r="B76" s="129"/>
      <c r="C76" s="127" t="s">
        <v>95</v>
      </c>
      <c r="D76" s="127"/>
      <c r="E76" s="127"/>
      <c r="F76" s="127"/>
      <c r="G76" s="127"/>
      <c r="H76" s="127"/>
      <c r="I76" s="128" t="s">
        <v>110</v>
      </c>
      <c r="J76" s="128"/>
      <c r="K76" s="128"/>
      <c r="L76" s="128"/>
      <c r="M76" s="128"/>
      <c r="N76" s="128"/>
      <c r="O76" s="117" t="s">
        <v>100</v>
      </c>
      <c r="P76" s="118"/>
      <c r="Q76" s="122"/>
      <c r="R76" s="122"/>
      <c r="S76" s="122"/>
      <c r="T76" s="122"/>
      <c r="U76" s="122"/>
      <c r="V76" s="122"/>
      <c r="W76" s="114"/>
      <c r="X76" s="114"/>
      <c r="Y76" s="114"/>
      <c r="Z76" s="114"/>
      <c r="AA76" s="114"/>
      <c r="AB76" s="114"/>
      <c r="AC76" s="112"/>
    </row>
    <row r="77" spans="1:29" s="7" customFormat="1" ht="14.25">
      <c r="A77" s="122"/>
      <c r="B77" s="129"/>
      <c r="C77" s="115" t="s">
        <v>101</v>
      </c>
      <c r="D77" s="116" t="s">
        <v>102</v>
      </c>
      <c r="E77" s="115" t="s">
        <v>103</v>
      </c>
      <c r="F77" s="116" t="s">
        <v>104</v>
      </c>
      <c r="G77" s="127" t="s">
        <v>100</v>
      </c>
      <c r="H77" s="127"/>
      <c r="I77" s="115" t="s">
        <v>101</v>
      </c>
      <c r="J77" s="116" t="s">
        <v>102</v>
      </c>
      <c r="K77" s="115" t="s">
        <v>103</v>
      </c>
      <c r="L77" s="116" t="s">
        <v>104</v>
      </c>
      <c r="M77" s="127" t="s">
        <v>100</v>
      </c>
      <c r="N77" s="127"/>
      <c r="O77" s="119"/>
      <c r="P77" s="120"/>
      <c r="Q77" s="121" t="s">
        <v>101</v>
      </c>
      <c r="R77" s="123" t="s">
        <v>102</v>
      </c>
      <c r="S77" s="121" t="s">
        <v>103</v>
      </c>
      <c r="T77" s="123" t="s">
        <v>104</v>
      </c>
      <c r="U77" s="122" t="s">
        <v>100</v>
      </c>
      <c r="V77" s="122"/>
      <c r="W77" s="115" t="s">
        <v>101</v>
      </c>
      <c r="X77" s="116" t="s">
        <v>102</v>
      </c>
      <c r="Y77" s="115" t="s">
        <v>103</v>
      </c>
      <c r="Z77" s="116" t="s">
        <v>104</v>
      </c>
      <c r="AA77" s="114" t="s">
        <v>100</v>
      </c>
      <c r="AB77" s="114"/>
      <c r="AC77" s="113"/>
    </row>
    <row r="78" spans="1:29" s="8" customFormat="1" ht="14.25">
      <c r="A78" s="122"/>
      <c r="B78" s="129"/>
      <c r="C78" s="115"/>
      <c r="D78" s="116"/>
      <c r="E78" s="115"/>
      <c r="F78" s="116"/>
      <c r="G78" s="35" t="s">
        <v>105</v>
      </c>
      <c r="H78" s="36" t="s">
        <v>98</v>
      </c>
      <c r="I78" s="115"/>
      <c r="J78" s="116"/>
      <c r="K78" s="115"/>
      <c r="L78" s="116"/>
      <c r="M78" s="35" t="s">
        <v>105</v>
      </c>
      <c r="N78" s="36" t="s">
        <v>98</v>
      </c>
      <c r="O78" s="35" t="s">
        <v>105</v>
      </c>
      <c r="P78" s="36" t="s">
        <v>98</v>
      </c>
      <c r="Q78" s="121"/>
      <c r="R78" s="123"/>
      <c r="S78" s="121"/>
      <c r="T78" s="123"/>
      <c r="U78" s="33" t="s">
        <v>105</v>
      </c>
      <c r="V78" s="34" t="s">
        <v>98</v>
      </c>
      <c r="W78" s="115"/>
      <c r="X78" s="116"/>
      <c r="Y78" s="115"/>
      <c r="Z78" s="116"/>
      <c r="AA78" s="35" t="s">
        <v>105</v>
      </c>
      <c r="AB78" s="36" t="s">
        <v>98</v>
      </c>
      <c r="AC78" s="34" t="s">
        <v>98</v>
      </c>
    </row>
    <row r="79" spans="1:29">
      <c r="A79" s="41">
        <v>1</v>
      </c>
      <c r="B79" s="42" t="s">
        <v>68</v>
      </c>
      <c r="C79" s="21">
        <f>C9+C44</f>
        <v>81</v>
      </c>
      <c r="D79" s="22">
        <f>D9+D44</f>
        <v>25656.9768</v>
      </c>
      <c r="E79" s="23">
        <f>E9+E44</f>
        <v>0</v>
      </c>
      <c r="F79" s="24">
        <f>F9+F44</f>
        <v>0</v>
      </c>
      <c r="G79" s="37">
        <f>C79+E79</f>
        <v>81</v>
      </c>
      <c r="H79" s="38">
        <f>D79+F79</f>
        <v>25656.9768</v>
      </c>
      <c r="I79" s="23">
        <f>I9+I44</f>
        <v>592</v>
      </c>
      <c r="J79" s="24">
        <f>J9+J44</f>
        <v>234397.07200000001</v>
      </c>
      <c r="K79" s="23">
        <f>K9+K44</f>
        <v>0</v>
      </c>
      <c r="L79" s="24">
        <f>L9+L44</f>
        <v>0</v>
      </c>
      <c r="M79" s="37">
        <f>I79+K79</f>
        <v>592</v>
      </c>
      <c r="N79" s="38">
        <f>J79+L79</f>
        <v>234397.07200000001</v>
      </c>
      <c r="O79" s="37">
        <f>G79+M79</f>
        <v>673</v>
      </c>
      <c r="P79" s="38">
        <f>H79+N79</f>
        <v>260054.04880000002</v>
      </c>
      <c r="Q79" s="23">
        <f>Q9+Q44</f>
        <v>142</v>
      </c>
      <c r="R79" s="24">
        <f>R9+R44</f>
        <v>57584.308600000004</v>
      </c>
      <c r="S79" s="23">
        <f>S9+S44</f>
        <v>0</v>
      </c>
      <c r="T79" s="24">
        <f>T9+T44</f>
        <v>0</v>
      </c>
      <c r="U79" s="39">
        <f>Q79+S79</f>
        <v>142</v>
      </c>
      <c r="V79" s="40">
        <f>R79+T79</f>
        <v>57584.308600000004</v>
      </c>
      <c r="W79" s="23">
        <f>W9+W44</f>
        <v>737</v>
      </c>
      <c r="X79" s="24">
        <f>X9+X44</f>
        <v>703083.48109999998</v>
      </c>
      <c r="Y79" s="23">
        <f>Y9+Y44</f>
        <v>250</v>
      </c>
      <c r="Z79" s="24">
        <f>Z9+Z44</f>
        <v>254547.47500000001</v>
      </c>
      <c r="AA79" s="37">
        <f>W79+Y79</f>
        <v>987</v>
      </c>
      <c r="AB79" s="38">
        <f>X79+Z79</f>
        <v>957630.95609999995</v>
      </c>
      <c r="AC79" s="40">
        <f>P79+V79+AB79</f>
        <v>1275269.3134999999</v>
      </c>
    </row>
    <row r="80" spans="1:29">
      <c r="A80" s="41">
        <v>2</v>
      </c>
      <c r="B80" s="42" t="s">
        <v>69</v>
      </c>
      <c r="C80" s="21">
        <f t="shared" ref="C80:F95" si="14">C10+C45</f>
        <v>0</v>
      </c>
      <c r="D80" s="22">
        <f t="shared" si="14"/>
        <v>0</v>
      </c>
      <c r="E80" s="23">
        <f t="shared" si="14"/>
        <v>8100</v>
      </c>
      <c r="F80" s="24">
        <f t="shared" si="14"/>
        <v>3420881.1000000006</v>
      </c>
      <c r="G80" s="37">
        <f t="shared" ref="G80:H102" si="15">C80+E80</f>
        <v>8100</v>
      </c>
      <c r="H80" s="38">
        <f t="shared" si="15"/>
        <v>3420881.1000000006</v>
      </c>
      <c r="I80" s="23">
        <f t="shared" ref="I80:L95" si="16">I10+I45</f>
        <v>0</v>
      </c>
      <c r="J80" s="24">
        <f t="shared" si="16"/>
        <v>0</v>
      </c>
      <c r="K80" s="23">
        <f t="shared" si="16"/>
        <v>2342</v>
      </c>
      <c r="L80" s="24">
        <f t="shared" si="16"/>
        <v>1236384.6586</v>
      </c>
      <c r="M80" s="37">
        <f t="shared" ref="M80:N102" si="17">I80+K80</f>
        <v>2342</v>
      </c>
      <c r="N80" s="38">
        <f t="shared" si="17"/>
        <v>1236384.6586</v>
      </c>
      <c r="O80" s="37">
        <f t="shared" ref="O80:P102" si="18">G80+M80</f>
        <v>10442</v>
      </c>
      <c r="P80" s="38">
        <f t="shared" si="18"/>
        <v>4657265.7586000003</v>
      </c>
      <c r="Q80" s="23">
        <f t="shared" ref="Q80:T95" si="19">Q10+Q45</f>
        <v>0</v>
      </c>
      <c r="R80" s="24">
        <f t="shared" si="19"/>
        <v>0</v>
      </c>
      <c r="S80" s="23">
        <f t="shared" si="19"/>
        <v>2422</v>
      </c>
      <c r="T80" s="24">
        <f t="shared" si="19"/>
        <v>1309562.5634000001</v>
      </c>
      <c r="U80" s="39">
        <f t="shared" ref="U80:V102" si="20">Q80+S80</f>
        <v>2422</v>
      </c>
      <c r="V80" s="40">
        <f t="shared" si="20"/>
        <v>1309562.5634000001</v>
      </c>
      <c r="W80" s="23">
        <f t="shared" ref="W80:Z95" si="21">W10+W45</f>
        <v>0</v>
      </c>
      <c r="X80" s="24">
        <f t="shared" si="21"/>
        <v>0</v>
      </c>
      <c r="Y80" s="23">
        <f t="shared" si="21"/>
        <v>6336</v>
      </c>
      <c r="Z80" s="24">
        <f t="shared" si="21"/>
        <v>7264915.2576000011</v>
      </c>
      <c r="AA80" s="37">
        <f t="shared" ref="AA80:AB102" si="22">W80+Y80</f>
        <v>6336</v>
      </c>
      <c r="AB80" s="38">
        <f t="shared" si="22"/>
        <v>7264915.2576000011</v>
      </c>
      <c r="AC80" s="40">
        <f t="shared" ref="AC80:AC102" si="23">P80+V80+AB80</f>
        <v>13231743.579600003</v>
      </c>
    </row>
    <row r="81" spans="1:29">
      <c r="A81" s="41">
        <v>3</v>
      </c>
      <c r="B81" s="42" t="s">
        <v>70</v>
      </c>
      <c r="C81" s="21">
        <f t="shared" si="14"/>
        <v>5380</v>
      </c>
      <c r="D81" s="22">
        <f t="shared" si="14"/>
        <v>1506682.45</v>
      </c>
      <c r="E81" s="23">
        <f t="shared" si="14"/>
        <v>0</v>
      </c>
      <c r="F81" s="24">
        <f t="shared" si="14"/>
        <v>0</v>
      </c>
      <c r="G81" s="37">
        <f t="shared" si="15"/>
        <v>5380</v>
      </c>
      <c r="H81" s="38">
        <f t="shared" si="15"/>
        <v>1506682.45</v>
      </c>
      <c r="I81" s="23">
        <f t="shared" si="16"/>
        <v>4504</v>
      </c>
      <c r="J81" s="24">
        <f t="shared" si="16"/>
        <v>1576705.8215999999</v>
      </c>
      <c r="K81" s="23">
        <f t="shared" si="16"/>
        <v>0</v>
      </c>
      <c r="L81" s="24">
        <f t="shared" si="16"/>
        <v>0</v>
      </c>
      <c r="M81" s="37">
        <f t="shared" si="17"/>
        <v>4504</v>
      </c>
      <c r="N81" s="38">
        <f t="shared" si="17"/>
        <v>1576705.8215999999</v>
      </c>
      <c r="O81" s="37">
        <f t="shared" si="18"/>
        <v>9884</v>
      </c>
      <c r="P81" s="38">
        <f t="shared" si="18"/>
        <v>3083388.2715999996</v>
      </c>
      <c r="Q81" s="23">
        <f t="shared" si="19"/>
        <v>6962</v>
      </c>
      <c r="R81" s="24">
        <f t="shared" si="19"/>
        <v>2496155.48</v>
      </c>
      <c r="S81" s="23">
        <f t="shared" si="19"/>
        <v>0</v>
      </c>
      <c r="T81" s="24">
        <f t="shared" si="19"/>
        <v>0</v>
      </c>
      <c r="U81" s="39">
        <f t="shared" si="20"/>
        <v>6962</v>
      </c>
      <c r="V81" s="40">
        <f t="shared" si="20"/>
        <v>2496155.48</v>
      </c>
      <c r="W81" s="23">
        <f t="shared" si="21"/>
        <v>13645</v>
      </c>
      <c r="X81" s="24">
        <f t="shared" si="21"/>
        <v>10138315.5055</v>
      </c>
      <c r="Y81" s="23">
        <f t="shared" si="21"/>
        <v>0</v>
      </c>
      <c r="Z81" s="24">
        <f t="shared" si="21"/>
        <v>0</v>
      </c>
      <c r="AA81" s="37">
        <f t="shared" si="22"/>
        <v>13645</v>
      </c>
      <c r="AB81" s="38">
        <f t="shared" si="22"/>
        <v>10138315.5055</v>
      </c>
      <c r="AC81" s="40">
        <f t="shared" si="23"/>
        <v>15717859.257099999</v>
      </c>
    </row>
    <row r="82" spans="1:29">
      <c r="A82" s="41">
        <v>4</v>
      </c>
      <c r="B82" s="42" t="s">
        <v>71</v>
      </c>
      <c r="C82" s="21">
        <f t="shared" si="14"/>
        <v>0</v>
      </c>
      <c r="D82" s="22">
        <f t="shared" si="14"/>
        <v>0</v>
      </c>
      <c r="E82" s="23">
        <f t="shared" si="14"/>
        <v>0</v>
      </c>
      <c r="F82" s="24">
        <f t="shared" si="14"/>
        <v>0</v>
      </c>
      <c r="G82" s="37">
        <f t="shared" si="15"/>
        <v>0</v>
      </c>
      <c r="H82" s="38">
        <f t="shared" si="15"/>
        <v>0</v>
      </c>
      <c r="I82" s="23">
        <f t="shared" si="16"/>
        <v>0</v>
      </c>
      <c r="J82" s="24">
        <f t="shared" si="16"/>
        <v>0</v>
      </c>
      <c r="K82" s="23">
        <f t="shared" si="16"/>
        <v>0</v>
      </c>
      <c r="L82" s="24">
        <f t="shared" si="16"/>
        <v>0</v>
      </c>
      <c r="M82" s="37">
        <f t="shared" si="17"/>
        <v>0</v>
      </c>
      <c r="N82" s="38">
        <f t="shared" si="17"/>
        <v>0</v>
      </c>
      <c r="O82" s="37">
        <f t="shared" si="18"/>
        <v>0</v>
      </c>
      <c r="P82" s="38">
        <f t="shared" si="18"/>
        <v>0</v>
      </c>
      <c r="Q82" s="23">
        <f t="shared" si="19"/>
        <v>0</v>
      </c>
      <c r="R82" s="24">
        <f t="shared" si="19"/>
        <v>0</v>
      </c>
      <c r="S82" s="23">
        <f t="shared" si="19"/>
        <v>0</v>
      </c>
      <c r="T82" s="24">
        <f t="shared" si="19"/>
        <v>0</v>
      </c>
      <c r="U82" s="39">
        <f t="shared" si="20"/>
        <v>0</v>
      </c>
      <c r="V82" s="40">
        <f t="shared" si="20"/>
        <v>0</v>
      </c>
      <c r="W82" s="23">
        <f t="shared" si="21"/>
        <v>0</v>
      </c>
      <c r="X82" s="24">
        <f t="shared" si="21"/>
        <v>0</v>
      </c>
      <c r="Y82" s="23">
        <f t="shared" si="21"/>
        <v>0</v>
      </c>
      <c r="Z82" s="24">
        <f t="shared" si="21"/>
        <v>0</v>
      </c>
      <c r="AA82" s="37">
        <f t="shared" si="22"/>
        <v>0</v>
      </c>
      <c r="AB82" s="38">
        <f t="shared" si="22"/>
        <v>0</v>
      </c>
      <c r="AC82" s="40">
        <f t="shared" si="23"/>
        <v>0</v>
      </c>
    </row>
    <row r="83" spans="1:29">
      <c r="A83" s="41">
        <v>5</v>
      </c>
      <c r="B83" s="42" t="s">
        <v>72</v>
      </c>
      <c r="C83" s="21">
        <f t="shared" si="14"/>
        <v>0</v>
      </c>
      <c r="D83" s="22">
        <f t="shared" si="14"/>
        <v>0</v>
      </c>
      <c r="E83" s="23">
        <f t="shared" si="14"/>
        <v>0</v>
      </c>
      <c r="F83" s="24">
        <f t="shared" si="14"/>
        <v>0</v>
      </c>
      <c r="G83" s="37">
        <f t="shared" si="15"/>
        <v>0</v>
      </c>
      <c r="H83" s="38">
        <f t="shared" si="15"/>
        <v>0</v>
      </c>
      <c r="I83" s="23">
        <f t="shared" si="16"/>
        <v>0</v>
      </c>
      <c r="J83" s="24">
        <f t="shared" si="16"/>
        <v>0</v>
      </c>
      <c r="K83" s="23">
        <f t="shared" si="16"/>
        <v>0</v>
      </c>
      <c r="L83" s="24">
        <f t="shared" si="16"/>
        <v>0</v>
      </c>
      <c r="M83" s="37">
        <f t="shared" si="17"/>
        <v>0</v>
      </c>
      <c r="N83" s="38">
        <f t="shared" si="17"/>
        <v>0</v>
      </c>
      <c r="O83" s="37">
        <f t="shared" si="18"/>
        <v>0</v>
      </c>
      <c r="P83" s="38">
        <f t="shared" si="18"/>
        <v>0</v>
      </c>
      <c r="Q83" s="23">
        <f t="shared" si="19"/>
        <v>0</v>
      </c>
      <c r="R83" s="24">
        <f t="shared" si="19"/>
        <v>0</v>
      </c>
      <c r="S83" s="23">
        <f t="shared" si="19"/>
        <v>0</v>
      </c>
      <c r="T83" s="24">
        <f t="shared" si="19"/>
        <v>0</v>
      </c>
      <c r="U83" s="39">
        <f t="shared" si="20"/>
        <v>0</v>
      </c>
      <c r="V83" s="40">
        <f t="shared" si="20"/>
        <v>0</v>
      </c>
      <c r="W83" s="23">
        <f t="shared" si="21"/>
        <v>0</v>
      </c>
      <c r="X83" s="24">
        <f t="shared" si="21"/>
        <v>0</v>
      </c>
      <c r="Y83" s="23">
        <f t="shared" si="21"/>
        <v>0</v>
      </c>
      <c r="Z83" s="24">
        <f t="shared" si="21"/>
        <v>0</v>
      </c>
      <c r="AA83" s="37">
        <f t="shared" si="22"/>
        <v>0</v>
      </c>
      <c r="AB83" s="38">
        <f t="shared" si="22"/>
        <v>0</v>
      </c>
      <c r="AC83" s="40">
        <f t="shared" si="23"/>
        <v>0</v>
      </c>
    </row>
    <row r="84" spans="1:29">
      <c r="A84" s="41">
        <v>6</v>
      </c>
      <c r="B84" s="42" t="s">
        <v>73</v>
      </c>
      <c r="C84" s="21">
        <f t="shared" si="14"/>
        <v>0</v>
      </c>
      <c r="D84" s="22">
        <f t="shared" si="14"/>
        <v>0</v>
      </c>
      <c r="E84" s="23">
        <f t="shared" si="14"/>
        <v>0</v>
      </c>
      <c r="F84" s="24">
        <f t="shared" si="14"/>
        <v>0</v>
      </c>
      <c r="G84" s="37">
        <f t="shared" si="15"/>
        <v>0</v>
      </c>
      <c r="H84" s="38">
        <f t="shared" si="15"/>
        <v>0</v>
      </c>
      <c r="I84" s="23">
        <f t="shared" si="16"/>
        <v>0</v>
      </c>
      <c r="J84" s="24">
        <f t="shared" si="16"/>
        <v>0</v>
      </c>
      <c r="K84" s="23">
        <f t="shared" si="16"/>
        <v>0</v>
      </c>
      <c r="L84" s="24">
        <f t="shared" si="16"/>
        <v>0</v>
      </c>
      <c r="M84" s="37">
        <f t="shared" si="17"/>
        <v>0</v>
      </c>
      <c r="N84" s="38">
        <f t="shared" si="17"/>
        <v>0</v>
      </c>
      <c r="O84" s="37">
        <f t="shared" si="18"/>
        <v>0</v>
      </c>
      <c r="P84" s="38">
        <f t="shared" si="18"/>
        <v>0</v>
      </c>
      <c r="Q84" s="23">
        <f t="shared" si="19"/>
        <v>0</v>
      </c>
      <c r="R84" s="24">
        <f t="shared" si="19"/>
        <v>0</v>
      </c>
      <c r="S84" s="23">
        <f t="shared" si="19"/>
        <v>0</v>
      </c>
      <c r="T84" s="24">
        <f t="shared" si="19"/>
        <v>0</v>
      </c>
      <c r="U84" s="39">
        <f t="shared" si="20"/>
        <v>0</v>
      </c>
      <c r="V84" s="40">
        <f t="shared" si="20"/>
        <v>0</v>
      </c>
      <c r="W84" s="23">
        <f t="shared" si="21"/>
        <v>0</v>
      </c>
      <c r="X84" s="24">
        <f t="shared" si="21"/>
        <v>0</v>
      </c>
      <c r="Y84" s="23">
        <f t="shared" si="21"/>
        <v>0</v>
      </c>
      <c r="Z84" s="24">
        <f t="shared" si="21"/>
        <v>0</v>
      </c>
      <c r="AA84" s="37">
        <f t="shared" si="22"/>
        <v>0</v>
      </c>
      <c r="AB84" s="38">
        <f t="shared" si="22"/>
        <v>0</v>
      </c>
      <c r="AC84" s="40">
        <f t="shared" si="23"/>
        <v>0</v>
      </c>
    </row>
    <row r="85" spans="1:29">
      <c r="A85" s="41">
        <v>7</v>
      </c>
      <c r="B85" s="42" t="s">
        <v>74</v>
      </c>
      <c r="C85" s="21">
        <f t="shared" si="14"/>
        <v>0</v>
      </c>
      <c r="D85" s="22">
        <f t="shared" si="14"/>
        <v>0</v>
      </c>
      <c r="E85" s="23">
        <f t="shared" si="14"/>
        <v>0</v>
      </c>
      <c r="F85" s="24">
        <f t="shared" si="14"/>
        <v>0</v>
      </c>
      <c r="G85" s="37">
        <f t="shared" si="15"/>
        <v>0</v>
      </c>
      <c r="H85" s="38">
        <f t="shared" si="15"/>
        <v>0</v>
      </c>
      <c r="I85" s="23">
        <f t="shared" si="16"/>
        <v>0</v>
      </c>
      <c r="J85" s="24">
        <f t="shared" si="16"/>
        <v>0</v>
      </c>
      <c r="K85" s="23">
        <f t="shared" si="16"/>
        <v>0</v>
      </c>
      <c r="L85" s="24">
        <f t="shared" si="16"/>
        <v>0</v>
      </c>
      <c r="M85" s="37">
        <f t="shared" si="17"/>
        <v>0</v>
      </c>
      <c r="N85" s="38">
        <f t="shared" si="17"/>
        <v>0</v>
      </c>
      <c r="O85" s="37">
        <f t="shared" si="18"/>
        <v>0</v>
      </c>
      <c r="P85" s="38">
        <f t="shared" si="18"/>
        <v>0</v>
      </c>
      <c r="Q85" s="23">
        <f t="shared" si="19"/>
        <v>0</v>
      </c>
      <c r="R85" s="24">
        <f t="shared" si="19"/>
        <v>0</v>
      </c>
      <c r="S85" s="23">
        <f t="shared" si="19"/>
        <v>0</v>
      </c>
      <c r="T85" s="24">
        <f t="shared" si="19"/>
        <v>0</v>
      </c>
      <c r="U85" s="39">
        <f t="shared" si="20"/>
        <v>0</v>
      </c>
      <c r="V85" s="40">
        <f t="shared" si="20"/>
        <v>0</v>
      </c>
      <c r="W85" s="23">
        <f t="shared" si="21"/>
        <v>0</v>
      </c>
      <c r="X85" s="24">
        <f t="shared" si="21"/>
        <v>0</v>
      </c>
      <c r="Y85" s="23">
        <f t="shared" si="21"/>
        <v>0</v>
      </c>
      <c r="Z85" s="24">
        <f t="shared" si="21"/>
        <v>0</v>
      </c>
      <c r="AA85" s="37">
        <f t="shared" si="22"/>
        <v>0</v>
      </c>
      <c r="AB85" s="38">
        <f t="shared" si="22"/>
        <v>0</v>
      </c>
      <c r="AC85" s="40">
        <f t="shared" si="23"/>
        <v>0</v>
      </c>
    </row>
    <row r="86" spans="1:29">
      <c r="A86" s="41">
        <v>8</v>
      </c>
      <c r="B86" s="42" t="s">
        <v>75</v>
      </c>
      <c r="C86" s="21">
        <f t="shared" si="14"/>
        <v>1027</v>
      </c>
      <c r="D86" s="22">
        <f t="shared" si="14"/>
        <v>550648.64400000009</v>
      </c>
      <c r="E86" s="23">
        <f t="shared" si="14"/>
        <v>0</v>
      </c>
      <c r="F86" s="24">
        <f t="shared" si="14"/>
        <v>0</v>
      </c>
      <c r="G86" s="37">
        <f t="shared" si="15"/>
        <v>1027</v>
      </c>
      <c r="H86" s="38">
        <f t="shared" si="15"/>
        <v>550648.64400000009</v>
      </c>
      <c r="I86" s="23">
        <f t="shared" si="16"/>
        <v>0</v>
      </c>
      <c r="J86" s="24">
        <f t="shared" si="16"/>
        <v>0</v>
      </c>
      <c r="K86" s="23">
        <f t="shared" si="16"/>
        <v>0</v>
      </c>
      <c r="L86" s="24">
        <f t="shared" si="16"/>
        <v>0</v>
      </c>
      <c r="M86" s="37">
        <f t="shared" si="17"/>
        <v>0</v>
      </c>
      <c r="N86" s="38">
        <f t="shared" si="17"/>
        <v>0</v>
      </c>
      <c r="O86" s="37">
        <f t="shared" si="18"/>
        <v>1027</v>
      </c>
      <c r="P86" s="38">
        <f t="shared" si="18"/>
        <v>550648.64400000009</v>
      </c>
      <c r="Q86" s="23">
        <f t="shared" si="19"/>
        <v>283</v>
      </c>
      <c r="R86" s="24">
        <f t="shared" si="19"/>
        <v>195032.61960000003</v>
      </c>
      <c r="S86" s="23">
        <f t="shared" si="19"/>
        <v>0</v>
      </c>
      <c r="T86" s="24">
        <f t="shared" si="19"/>
        <v>0</v>
      </c>
      <c r="U86" s="39">
        <f t="shared" si="20"/>
        <v>283</v>
      </c>
      <c r="V86" s="40">
        <f t="shared" si="20"/>
        <v>195032.61960000003</v>
      </c>
      <c r="W86" s="23">
        <f t="shared" si="21"/>
        <v>1360</v>
      </c>
      <c r="X86" s="24">
        <f t="shared" si="21"/>
        <v>1758988.504</v>
      </c>
      <c r="Y86" s="23">
        <f t="shared" si="21"/>
        <v>0</v>
      </c>
      <c r="Z86" s="24">
        <f t="shared" si="21"/>
        <v>0</v>
      </c>
      <c r="AA86" s="37">
        <f t="shared" si="22"/>
        <v>1360</v>
      </c>
      <c r="AB86" s="38">
        <f t="shared" si="22"/>
        <v>1758988.504</v>
      </c>
      <c r="AC86" s="40">
        <f t="shared" si="23"/>
        <v>2504669.7675999999</v>
      </c>
    </row>
    <row r="87" spans="1:29">
      <c r="A87" s="41">
        <v>9</v>
      </c>
      <c r="B87" s="42" t="s">
        <v>76</v>
      </c>
      <c r="C87" s="21">
        <f t="shared" si="14"/>
        <v>0</v>
      </c>
      <c r="D87" s="22">
        <f t="shared" si="14"/>
        <v>0</v>
      </c>
      <c r="E87" s="23">
        <f t="shared" si="14"/>
        <v>0</v>
      </c>
      <c r="F87" s="24">
        <f t="shared" si="14"/>
        <v>0</v>
      </c>
      <c r="G87" s="37">
        <f t="shared" si="15"/>
        <v>0</v>
      </c>
      <c r="H87" s="38">
        <f t="shared" si="15"/>
        <v>0</v>
      </c>
      <c r="I87" s="23">
        <f t="shared" si="16"/>
        <v>0</v>
      </c>
      <c r="J87" s="24">
        <f t="shared" si="16"/>
        <v>0</v>
      </c>
      <c r="K87" s="23">
        <f t="shared" si="16"/>
        <v>0</v>
      </c>
      <c r="L87" s="24">
        <f t="shared" si="16"/>
        <v>0</v>
      </c>
      <c r="M87" s="37">
        <f t="shared" si="17"/>
        <v>0</v>
      </c>
      <c r="N87" s="38">
        <f t="shared" si="17"/>
        <v>0</v>
      </c>
      <c r="O87" s="37">
        <f t="shared" si="18"/>
        <v>0</v>
      </c>
      <c r="P87" s="38">
        <f t="shared" si="18"/>
        <v>0</v>
      </c>
      <c r="Q87" s="23">
        <f t="shared" si="19"/>
        <v>0</v>
      </c>
      <c r="R87" s="24">
        <f t="shared" si="19"/>
        <v>0</v>
      </c>
      <c r="S87" s="23">
        <f t="shared" si="19"/>
        <v>0</v>
      </c>
      <c r="T87" s="24">
        <f t="shared" si="19"/>
        <v>0</v>
      </c>
      <c r="U87" s="39">
        <f t="shared" si="20"/>
        <v>0</v>
      </c>
      <c r="V87" s="40">
        <f t="shared" si="20"/>
        <v>0</v>
      </c>
      <c r="W87" s="23">
        <f t="shared" si="21"/>
        <v>0</v>
      </c>
      <c r="X87" s="24">
        <f t="shared" si="21"/>
        <v>0</v>
      </c>
      <c r="Y87" s="23">
        <f t="shared" si="21"/>
        <v>0</v>
      </c>
      <c r="Z87" s="24">
        <f t="shared" si="21"/>
        <v>0</v>
      </c>
      <c r="AA87" s="37">
        <f t="shared" si="22"/>
        <v>0</v>
      </c>
      <c r="AB87" s="38">
        <f t="shared" si="22"/>
        <v>0</v>
      </c>
      <c r="AC87" s="40">
        <f t="shared" si="23"/>
        <v>0</v>
      </c>
    </row>
    <row r="88" spans="1:29">
      <c r="A88" s="41">
        <v>10</v>
      </c>
      <c r="B88" s="42" t="s">
        <v>77</v>
      </c>
      <c r="C88" s="21">
        <f t="shared" si="14"/>
        <v>437</v>
      </c>
      <c r="D88" s="22">
        <f t="shared" si="14"/>
        <v>142854.99409999998</v>
      </c>
      <c r="E88" s="23">
        <f t="shared" si="14"/>
        <v>278</v>
      </c>
      <c r="F88" s="24">
        <f t="shared" si="14"/>
        <v>97604.743600000002</v>
      </c>
      <c r="G88" s="37">
        <f t="shared" si="15"/>
        <v>715</v>
      </c>
      <c r="H88" s="38">
        <f t="shared" si="15"/>
        <v>240459.7377</v>
      </c>
      <c r="I88" s="23">
        <f t="shared" si="16"/>
        <v>1038</v>
      </c>
      <c r="J88" s="24">
        <f t="shared" si="16"/>
        <v>424154.20320000005</v>
      </c>
      <c r="K88" s="23">
        <f t="shared" si="16"/>
        <v>115</v>
      </c>
      <c r="L88" s="24">
        <f t="shared" si="16"/>
        <v>50470.601999999999</v>
      </c>
      <c r="M88" s="37">
        <f t="shared" si="17"/>
        <v>1153</v>
      </c>
      <c r="N88" s="38">
        <f t="shared" si="17"/>
        <v>474624.80520000006</v>
      </c>
      <c r="O88" s="37">
        <f t="shared" si="18"/>
        <v>1868</v>
      </c>
      <c r="P88" s="38">
        <f t="shared" si="18"/>
        <v>715084.5429</v>
      </c>
      <c r="Q88" s="23">
        <f t="shared" si="19"/>
        <v>724</v>
      </c>
      <c r="R88" s="24">
        <f t="shared" si="19"/>
        <v>303007.10440000001</v>
      </c>
      <c r="S88" s="23">
        <f t="shared" si="19"/>
        <v>192</v>
      </c>
      <c r="T88" s="24">
        <f t="shared" si="19"/>
        <v>86302.944000000003</v>
      </c>
      <c r="U88" s="39">
        <f t="shared" si="20"/>
        <v>916</v>
      </c>
      <c r="V88" s="40">
        <f t="shared" si="20"/>
        <v>389310.04840000003</v>
      </c>
      <c r="W88" s="23">
        <f t="shared" si="21"/>
        <v>1739</v>
      </c>
      <c r="X88" s="24">
        <f t="shared" si="21"/>
        <v>1611117.2441</v>
      </c>
      <c r="Y88" s="23">
        <f t="shared" si="21"/>
        <v>750</v>
      </c>
      <c r="Z88" s="24">
        <f t="shared" si="21"/>
        <v>743003.62500000012</v>
      </c>
      <c r="AA88" s="37">
        <f t="shared" si="22"/>
        <v>2489</v>
      </c>
      <c r="AB88" s="38">
        <f t="shared" si="22"/>
        <v>2354120.8691000002</v>
      </c>
      <c r="AC88" s="40">
        <f t="shared" si="23"/>
        <v>3458515.4604000002</v>
      </c>
    </row>
    <row r="89" spans="1:29">
      <c r="A89" s="41">
        <v>11</v>
      </c>
      <c r="B89" s="42" t="s">
        <v>78</v>
      </c>
      <c r="C89" s="21">
        <f t="shared" si="14"/>
        <v>36</v>
      </c>
      <c r="D89" s="22">
        <f t="shared" si="14"/>
        <v>15093.1872</v>
      </c>
      <c r="E89" s="23">
        <f t="shared" si="14"/>
        <v>40</v>
      </c>
      <c r="F89" s="24">
        <f t="shared" si="14"/>
        <v>17037.383999999998</v>
      </c>
      <c r="G89" s="37">
        <f t="shared" si="15"/>
        <v>76</v>
      </c>
      <c r="H89" s="38">
        <f t="shared" si="15"/>
        <v>32130.571199999998</v>
      </c>
      <c r="I89" s="23">
        <f t="shared" si="16"/>
        <v>104</v>
      </c>
      <c r="J89" s="24">
        <f t="shared" si="16"/>
        <v>54503.175999999999</v>
      </c>
      <c r="K89" s="23">
        <f t="shared" si="16"/>
        <v>27</v>
      </c>
      <c r="L89" s="24">
        <f t="shared" si="16"/>
        <v>14375.415600000002</v>
      </c>
      <c r="M89" s="37">
        <f t="shared" si="17"/>
        <v>131</v>
      </c>
      <c r="N89" s="38">
        <f t="shared" si="17"/>
        <v>68878.5916</v>
      </c>
      <c r="O89" s="37">
        <f t="shared" si="18"/>
        <v>207</v>
      </c>
      <c r="P89" s="38">
        <f t="shared" si="18"/>
        <v>101009.16279999999</v>
      </c>
      <c r="Q89" s="23">
        <f t="shared" si="19"/>
        <v>0</v>
      </c>
      <c r="R89" s="24">
        <f t="shared" si="19"/>
        <v>0</v>
      </c>
      <c r="S89" s="23">
        <f t="shared" si="19"/>
        <v>0</v>
      </c>
      <c r="T89" s="24">
        <f t="shared" si="19"/>
        <v>0</v>
      </c>
      <c r="U89" s="39">
        <f t="shared" si="20"/>
        <v>0</v>
      </c>
      <c r="V89" s="40">
        <f t="shared" si="20"/>
        <v>0</v>
      </c>
      <c r="W89" s="23">
        <f t="shared" si="21"/>
        <v>198</v>
      </c>
      <c r="X89" s="24">
        <f t="shared" si="21"/>
        <v>190704.31380000003</v>
      </c>
      <c r="Y89" s="23">
        <f t="shared" si="21"/>
        <v>136</v>
      </c>
      <c r="Z89" s="24">
        <f t="shared" si="21"/>
        <v>133483.82320000001</v>
      </c>
      <c r="AA89" s="37">
        <f t="shared" si="22"/>
        <v>334</v>
      </c>
      <c r="AB89" s="38">
        <f t="shared" si="22"/>
        <v>324188.13700000005</v>
      </c>
      <c r="AC89" s="40">
        <f t="shared" si="23"/>
        <v>425197.29980000004</v>
      </c>
    </row>
    <row r="90" spans="1:29">
      <c r="A90" s="41">
        <v>12</v>
      </c>
      <c r="B90" s="42" t="s">
        <v>79</v>
      </c>
      <c r="C90" s="21">
        <f t="shared" si="14"/>
        <v>470</v>
      </c>
      <c r="D90" s="22">
        <f t="shared" si="14"/>
        <v>140131.628</v>
      </c>
      <c r="E90" s="23">
        <f t="shared" si="14"/>
        <v>672</v>
      </c>
      <c r="F90" s="24">
        <f t="shared" si="14"/>
        <v>201171.73440000004</v>
      </c>
      <c r="G90" s="37">
        <f t="shared" si="15"/>
        <v>1142</v>
      </c>
      <c r="H90" s="38">
        <f t="shared" si="15"/>
        <v>341303.36240000004</v>
      </c>
      <c r="I90" s="23">
        <f t="shared" si="16"/>
        <v>826</v>
      </c>
      <c r="J90" s="24">
        <f t="shared" si="16"/>
        <v>307842.353</v>
      </c>
      <c r="K90" s="23">
        <f t="shared" si="16"/>
        <v>0</v>
      </c>
      <c r="L90" s="24">
        <f t="shared" si="16"/>
        <v>0</v>
      </c>
      <c r="M90" s="37">
        <f t="shared" si="17"/>
        <v>826</v>
      </c>
      <c r="N90" s="38">
        <f t="shared" si="17"/>
        <v>307842.353</v>
      </c>
      <c r="O90" s="37">
        <f t="shared" si="18"/>
        <v>1968</v>
      </c>
      <c r="P90" s="38">
        <f t="shared" si="18"/>
        <v>649145.7154000001</v>
      </c>
      <c r="Q90" s="23">
        <f t="shared" si="19"/>
        <v>498</v>
      </c>
      <c r="R90" s="24">
        <f t="shared" si="19"/>
        <v>190095.41460000002</v>
      </c>
      <c r="S90" s="23">
        <f t="shared" si="19"/>
        <v>194</v>
      </c>
      <c r="T90" s="24">
        <f t="shared" si="19"/>
        <v>74353.351800000004</v>
      </c>
      <c r="U90" s="39">
        <f t="shared" si="20"/>
        <v>692</v>
      </c>
      <c r="V90" s="40">
        <f t="shared" si="20"/>
        <v>264448.76640000002</v>
      </c>
      <c r="W90" s="23">
        <f t="shared" si="21"/>
        <v>1750</v>
      </c>
      <c r="X90" s="24">
        <f t="shared" si="21"/>
        <v>1524993.925</v>
      </c>
      <c r="Y90" s="23">
        <f t="shared" si="21"/>
        <v>770</v>
      </c>
      <c r="Z90" s="24">
        <f t="shared" si="21"/>
        <v>670997.32700000005</v>
      </c>
      <c r="AA90" s="37">
        <f t="shared" si="22"/>
        <v>2520</v>
      </c>
      <c r="AB90" s="38">
        <f t="shared" si="22"/>
        <v>2195991.2520000003</v>
      </c>
      <c r="AC90" s="40">
        <f t="shared" si="23"/>
        <v>3109585.7338000005</v>
      </c>
    </row>
    <row r="91" spans="1:29">
      <c r="A91" s="41">
        <v>13</v>
      </c>
      <c r="B91" s="42" t="s">
        <v>80</v>
      </c>
      <c r="C91" s="21">
        <f t="shared" si="14"/>
        <v>15</v>
      </c>
      <c r="D91" s="22">
        <f t="shared" si="14"/>
        <v>4472.2860000000001</v>
      </c>
      <c r="E91" s="23">
        <f t="shared" si="14"/>
        <v>0</v>
      </c>
      <c r="F91" s="24">
        <f t="shared" si="14"/>
        <v>0</v>
      </c>
      <c r="G91" s="37">
        <f t="shared" si="15"/>
        <v>15</v>
      </c>
      <c r="H91" s="38">
        <f t="shared" si="15"/>
        <v>4472.2860000000001</v>
      </c>
      <c r="I91" s="23">
        <f t="shared" si="16"/>
        <v>398</v>
      </c>
      <c r="J91" s="24">
        <f t="shared" si="16"/>
        <v>148330.81899999999</v>
      </c>
      <c r="K91" s="23">
        <f t="shared" si="16"/>
        <v>0</v>
      </c>
      <c r="L91" s="24">
        <f t="shared" si="16"/>
        <v>0</v>
      </c>
      <c r="M91" s="37">
        <f t="shared" si="17"/>
        <v>398</v>
      </c>
      <c r="N91" s="38">
        <f t="shared" si="17"/>
        <v>148330.81899999999</v>
      </c>
      <c r="O91" s="37">
        <f t="shared" si="18"/>
        <v>413</v>
      </c>
      <c r="P91" s="38">
        <f t="shared" si="18"/>
        <v>152803.10499999998</v>
      </c>
      <c r="Q91" s="23">
        <f t="shared" si="19"/>
        <v>0</v>
      </c>
      <c r="R91" s="24">
        <f t="shared" si="19"/>
        <v>0</v>
      </c>
      <c r="S91" s="23">
        <f t="shared" si="19"/>
        <v>0</v>
      </c>
      <c r="T91" s="24">
        <f t="shared" si="19"/>
        <v>0</v>
      </c>
      <c r="U91" s="39">
        <f t="shared" si="20"/>
        <v>0</v>
      </c>
      <c r="V91" s="40">
        <f t="shared" si="20"/>
        <v>0</v>
      </c>
      <c r="W91" s="23">
        <f t="shared" si="21"/>
        <v>561</v>
      </c>
      <c r="X91" s="24">
        <f t="shared" si="21"/>
        <v>488869.48110000003</v>
      </c>
      <c r="Y91" s="23">
        <f t="shared" si="21"/>
        <v>175</v>
      </c>
      <c r="Z91" s="24">
        <f t="shared" si="21"/>
        <v>152499.39250000002</v>
      </c>
      <c r="AA91" s="37">
        <f t="shared" si="22"/>
        <v>736</v>
      </c>
      <c r="AB91" s="38">
        <f t="shared" si="22"/>
        <v>641368.87360000005</v>
      </c>
      <c r="AC91" s="40">
        <f t="shared" si="23"/>
        <v>794171.97860000003</v>
      </c>
    </row>
    <row r="92" spans="1:29">
      <c r="A92" s="41">
        <v>14</v>
      </c>
      <c r="B92" s="42" t="s">
        <v>81</v>
      </c>
      <c r="C92" s="21">
        <f t="shared" si="14"/>
        <v>0</v>
      </c>
      <c r="D92" s="22">
        <f t="shared" si="14"/>
        <v>0</v>
      </c>
      <c r="E92" s="23">
        <f t="shared" si="14"/>
        <v>0</v>
      </c>
      <c r="F92" s="24">
        <f t="shared" si="14"/>
        <v>0</v>
      </c>
      <c r="G92" s="37">
        <f t="shared" si="15"/>
        <v>0</v>
      </c>
      <c r="H92" s="38">
        <f t="shared" si="15"/>
        <v>0</v>
      </c>
      <c r="I92" s="23">
        <f t="shared" si="16"/>
        <v>0</v>
      </c>
      <c r="J92" s="24">
        <f t="shared" si="16"/>
        <v>0</v>
      </c>
      <c r="K92" s="23">
        <f t="shared" si="16"/>
        <v>0</v>
      </c>
      <c r="L92" s="24">
        <f t="shared" si="16"/>
        <v>0</v>
      </c>
      <c r="M92" s="37">
        <f t="shared" si="17"/>
        <v>0</v>
      </c>
      <c r="N92" s="38">
        <f t="shared" si="17"/>
        <v>0</v>
      </c>
      <c r="O92" s="37">
        <f t="shared" si="18"/>
        <v>0</v>
      </c>
      <c r="P92" s="38">
        <f t="shared" si="18"/>
        <v>0</v>
      </c>
      <c r="Q92" s="23">
        <f t="shared" si="19"/>
        <v>0</v>
      </c>
      <c r="R92" s="24">
        <f t="shared" si="19"/>
        <v>0</v>
      </c>
      <c r="S92" s="23">
        <f t="shared" si="19"/>
        <v>0</v>
      </c>
      <c r="T92" s="24">
        <f t="shared" si="19"/>
        <v>0</v>
      </c>
      <c r="U92" s="39">
        <f t="shared" si="20"/>
        <v>0</v>
      </c>
      <c r="V92" s="40">
        <f t="shared" si="20"/>
        <v>0</v>
      </c>
      <c r="W92" s="23">
        <f t="shared" si="21"/>
        <v>0</v>
      </c>
      <c r="X92" s="24">
        <f t="shared" si="21"/>
        <v>0</v>
      </c>
      <c r="Y92" s="23">
        <f t="shared" si="21"/>
        <v>0</v>
      </c>
      <c r="Z92" s="24">
        <f t="shared" si="21"/>
        <v>0</v>
      </c>
      <c r="AA92" s="37">
        <f t="shared" si="22"/>
        <v>0</v>
      </c>
      <c r="AB92" s="38">
        <f t="shared" si="22"/>
        <v>0</v>
      </c>
      <c r="AC92" s="40">
        <f t="shared" si="23"/>
        <v>0</v>
      </c>
    </row>
    <row r="93" spans="1:29">
      <c r="A93" s="41">
        <v>15</v>
      </c>
      <c r="B93" s="42" t="s">
        <v>82</v>
      </c>
      <c r="C93" s="21">
        <f t="shared" si="14"/>
        <v>0</v>
      </c>
      <c r="D93" s="22">
        <f t="shared" si="14"/>
        <v>0</v>
      </c>
      <c r="E93" s="23">
        <f t="shared" si="14"/>
        <v>0</v>
      </c>
      <c r="F93" s="24">
        <f t="shared" si="14"/>
        <v>0</v>
      </c>
      <c r="G93" s="37">
        <f t="shared" si="15"/>
        <v>0</v>
      </c>
      <c r="H93" s="38">
        <f t="shared" si="15"/>
        <v>0</v>
      </c>
      <c r="I93" s="23">
        <f t="shared" si="16"/>
        <v>0</v>
      </c>
      <c r="J93" s="24">
        <f t="shared" si="16"/>
        <v>0</v>
      </c>
      <c r="K93" s="23">
        <f t="shared" si="16"/>
        <v>0</v>
      </c>
      <c r="L93" s="24">
        <f t="shared" si="16"/>
        <v>0</v>
      </c>
      <c r="M93" s="37">
        <f t="shared" si="17"/>
        <v>0</v>
      </c>
      <c r="N93" s="38">
        <f t="shared" si="17"/>
        <v>0</v>
      </c>
      <c r="O93" s="37">
        <f t="shared" si="18"/>
        <v>0</v>
      </c>
      <c r="P93" s="38">
        <f t="shared" si="18"/>
        <v>0</v>
      </c>
      <c r="Q93" s="23">
        <f t="shared" si="19"/>
        <v>0</v>
      </c>
      <c r="R93" s="24">
        <f t="shared" si="19"/>
        <v>0</v>
      </c>
      <c r="S93" s="23">
        <f t="shared" si="19"/>
        <v>0</v>
      </c>
      <c r="T93" s="24">
        <f t="shared" si="19"/>
        <v>0</v>
      </c>
      <c r="U93" s="39">
        <f t="shared" si="20"/>
        <v>0</v>
      </c>
      <c r="V93" s="40">
        <f t="shared" si="20"/>
        <v>0</v>
      </c>
      <c r="W93" s="23">
        <f t="shared" si="21"/>
        <v>0</v>
      </c>
      <c r="X93" s="24">
        <f t="shared" si="21"/>
        <v>0</v>
      </c>
      <c r="Y93" s="23">
        <f t="shared" si="21"/>
        <v>0</v>
      </c>
      <c r="Z93" s="24">
        <f t="shared" si="21"/>
        <v>0</v>
      </c>
      <c r="AA93" s="37">
        <f t="shared" si="22"/>
        <v>0</v>
      </c>
      <c r="AB93" s="38">
        <f t="shared" si="22"/>
        <v>0</v>
      </c>
      <c r="AC93" s="40">
        <f t="shared" si="23"/>
        <v>0</v>
      </c>
    </row>
    <row r="94" spans="1:29">
      <c r="A94" s="41">
        <v>16</v>
      </c>
      <c r="B94" s="42" t="s">
        <v>83</v>
      </c>
      <c r="C94" s="21">
        <f t="shared" si="14"/>
        <v>0</v>
      </c>
      <c r="D94" s="22">
        <f t="shared" si="14"/>
        <v>0</v>
      </c>
      <c r="E94" s="23">
        <f t="shared" si="14"/>
        <v>0</v>
      </c>
      <c r="F94" s="24">
        <f t="shared" si="14"/>
        <v>0</v>
      </c>
      <c r="G94" s="37">
        <f t="shared" si="15"/>
        <v>0</v>
      </c>
      <c r="H94" s="38">
        <f t="shared" si="15"/>
        <v>0</v>
      </c>
      <c r="I94" s="23">
        <f t="shared" si="16"/>
        <v>0</v>
      </c>
      <c r="J94" s="24">
        <f t="shared" si="16"/>
        <v>0</v>
      </c>
      <c r="K94" s="23">
        <f t="shared" si="16"/>
        <v>0</v>
      </c>
      <c r="L94" s="24">
        <f t="shared" si="16"/>
        <v>0</v>
      </c>
      <c r="M94" s="37">
        <f t="shared" si="17"/>
        <v>0</v>
      </c>
      <c r="N94" s="38">
        <f t="shared" si="17"/>
        <v>0</v>
      </c>
      <c r="O94" s="37">
        <f t="shared" si="18"/>
        <v>0</v>
      </c>
      <c r="P94" s="38">
        <f t="shared" si="18"/>
        <v>0</v>
      </c>
      <c r="Q94" s="23">
        <f t="shared" si="19"/>
        <v>0</v>
      </c>
      <c r="R94" s="24">
        <f t="shared" si="19"/>
        <v>0</v>
      </c>
      <c r="S94" s="23">
        <f t="shared" si="19"/>
        <v>0</v>
      </c>
      <c r="T94" s="24">
        <f t="shared" si="19"/>
        <v>0</v>
      </c>
      <c r="U94" s="39">
        <f t="shared" si="20"/>
        <v>0</v>
      </c>
      <c r="V94" s="40">
        <f t="shared" si="20"/>
        <v>0</v>
      </c>
      <c r="W94" s="23">
        <f t="shared" si="21"/>
        <v>0</v>
      </c>
      <c r="X94" s="24">
        <f t="shared" si="21"/>
        <v>0</v>
      </c>
      <c r="Y94" s="23">
        <f t="shared" si="21"/>
        <v>0</v>
      </c>
      <c r="Z94" s="24">
        <f t="shared" si="21"/>
        <v>0</v>
      </c>
      <c r="AA94" s="37">
        <f t="shared" si="22"/>
        <v>0</v>
      </c>
      <c r="AB94" s="38">
        <f t="shared" si="22"/>
        <v>0</v>
      </c>
      <c r="AC94" s="40">
        <f t="shared" si="23"/>
        <v>0</v>
      </c>
    </row>
    <row r="95" spans="1:29">
      <c r="A95" s="41">
        <v>17</v>
      </c>
      <c r="B95" s="42" t="s">
        <v>84</v>
      </c>
      <c r="C95" s="21">
        <f t="shared" si="14"/>
        <v>0</v>
      </c>
      <c r="D95" s="22">
        <f t="shared" si="14"/>
        <v>0</v>
      </c>
      <c r="E95" s="23">
        <f t="shared" si="14"/>
        <v>0</v>
      </c>
      <c r="F95" s="24">
        <f t="shared" si="14"/>
        <v>0</v>
      </c>
      <c r="G95" s="37">
        <f t="shared" si="15"/>
        <v>0</v>
      </c>
      <c r="H95" s="38">
        <f t="shared" si="15"/>
        <v>0</v>
      </c>
      <c r="I95" s="23">
        <f t="shared" si="16"/>
        <v>800</v>
      </c>
      <c r="J95" s="24">
        <f t="shared" si="16"/>
        <v>298152.40000000002</v>
      </c>
      <c r="K95" s="23">
        <f t="shared" si="16"/>
        <v>109</v>
      </c>
      <c r="L95" s="24">
        <f t="shared" si="16"/>
        <v>40787.919900000001</v>
      </c>
      <c r="M95" s="37">
        <f t="shared" si="17"/>
        <v>909</v>
      </c>
      <c r="N95" s="38">
        <f t="shared" si="17"/>
        <v>338940.3199</v>
      </c>
      <c r="O95" s="37">
        <f t="shared" si="18"/>
        <v>909</v>
      </c>
      <c r="P95" s="38">
        <f t="shared" si="18"/>
        <v>338940.3199</v>
      </c>
      <c r="Q95" s="23">
        <f t="shared" si="19"/>
        <v>150</v>
      </c>
      <c r="R95" s="24">
        <f t="shared" si="19"/>
        <v>57257.655000000006</v>
      </c>
      <c r="S95" s="23">
        <f t="shared" si="19"/>
        <v>0</v>
      </c>
      <c r="T95" s="24">
        <f t="shared" si="19"/>
        <v>0</v>
      </c>
      <c r="U95" s="39">
        <f t="shared" si="20"/>
        <v>150</v>
      </c>
      <c r="V95" s="40">
        <f t="shared" si="20"/>
        <v>57257.655000000006</v>
      </c>
      <c r="W95" s="23">
        <f t="shared" si="21"/>
        <v>472</v>
      </c>
      <c r="X95" s="24">
        <f t="shared" si="21"/>
        <v>411312.64720000006</v>
      </c>
      <c r="Y95" s="23">
        <f t="shared" si="21"/>
        <v>0</v>
      </c>
      <c r="Z95" s="24">
        <f t="shared" si="21"/>
        <v>0</v>
      </c>
      <c r="AA95" s="37">
        <f t="shared" si="22"/>
        <v>472</v>
      </c>
      <c r="AB95" s="38">
        <f t="shared" si="22"/>
        <v>411312.64720000006</v>
      </c>
      <c r="AC95" s="40">
        <f t="shared" si="23"/>
        <v>807510.62210000004</v>
      </c>
    </row>
    <row r="96" spans="1:29">
      <c r="A96" s="41">
        <v>18</v>
      </c>
      <c r="B96" s="42" t="s">
        <v>85</v>
      </c>
      <c r="C96" s="21">
        <f t="shared" ref="C96:F102" si="24">C26+C61</f>
        <v>54</v>
      </c>
      <c r="D96" s="22">
        <f t="shared" si="24"/>
        <v>12907.603799999999</v>
      </c>
      <c r="E96" s="23">
        <f t="shared" si="24"/>
        <v>0</v>
      </c>
      <c r="F96" s="24">
        <f t="shared" si="24"/>
        <v>0</v>
      </c>
      <c r="G96" s="37">
        <f t="shared" si="15"/>
        <v>54</v>
      </c>
      <c r="H96" s="38">
        <f t="shared" si="15"/>
        <v>12907.603799999999</v>
      </c>
      <c r="I96" s="23">
        <f t="shared" ref="I96:L102" si="25">I26+I61</f>
        <v>290</v>
      </c>
      <c r="J96" s="24">
        <f t="shared" si="25"/>
        <v>86648.925999999992</v>
      </c>
      <c r="K96" s="23">
        <f t="shared" si="25"/>
        <v>0</v>
      </c>
      <c r="L96" s="24">
        <f t="shared" si="25"/>
        <v>0</v>
      </c>
      <c r="M96" s="37">
        <f t="shared" si="17"/>
        <v>290</v>
      </c>
      <c r="N96" s="38">
        <f t="shared" si="17"/>
        <v>86648.925999999992</v>
      </c>
      <c r="O96" s="37">
        <f t="shared" si="18"/>
        <v>344</v>
      </c>
      <c r="P96" s="38">
        <f t="shared" si="18"/>
        <v>99556.529799999989</v>
      </c>
      <c r="Q96" s="23">
        <f t="shared" ref="Q96:T102" si="26">Q26+Q61</f>
        <v>224</v>
      </c>
      <c r="R96" s="24">
        <f t="shared" si="26"/>
        <v>68547.315199999997</v>
      </c>
      <c r="S96" s="23">
        <f t="shared" si="26"/>
        <v>0</v>
      </c>
      <c r="T96" s="24">
        <f t="shared" si="26"/>
        <v>0</v>
      </c>
      <c r="U96" s="39">
        <f t="shared" si="20"/>
        <v>224</v>
      </c>
      <c r="V96" s="40">
        <f t="shared" si="20"/>
        <v>68547.315199999997</v>
      </c>
      <c r="W96" s="23">
        <f t="shared" ref="W96:Z102" si="27">W26+W61</f>
        <v>362</v>
      </c>
      <c r="X96" s="24">
        <f t="shared" si="27"/>
        <v>219159.83180000001</v>
      </c>
      <c r="Y96" s="23">
        <f t="shared" si="27"/>
        <v>90</v>
      </c>
      <c r="Z96" s="24">
        <f t="shared" si="27"/>
        <v>68521.635000000009</v>
      </c>
      <c r="AA96" s="37">
        <f t="shared" si="22"/>
        <v>452</v>
      </c>
      <c r="AB96" s="38">
        <f t="shared" si="22"/>
        <v>287681.46680000005</v>
      </c>
      <c r="AC96" s="40">
        <f t="shared" si="23"/>
        <v>455785.31180000002</v>
      </c>
    </row>
    <row r="97" spans="1:29">
      <c r="A97" s="41">
        <v>19</v>
      </c>
      <c r="B97" s="42" t="s">
        <v>86</v>
      </c>
      <c r="C97" s="21">
        <f t="shared" si="24"/>
        <v>5886</v>
      </c>
      <c r="D97" s="22">
        <f t="shared" si="24"/>
        <v>2312404.5671999999</v>
      </c>
      <c r="E97" s="23">
        <f t="shared" si="24"/>
        <v>4</v>
      </c>
      <c r="F97" s="24">
        <f t="shared" si="24"/>
        <v>1254.0527999999999</v>
      </c>
      <c r="G97" s="37">
        <f t="shared" si="15"/>
        <v>5890</v>
      </c>
      <c r="H97" s="38">
        <f t="shared" si="15"/>
        <v>2313658.62</v>
      </c>
      <c r="I97" s="23">
        <f t="shared" si="25"/>
        <v>1034</v>
      </c>
      <c r="J97" s="24">
        <f t="shared" si="25"/>
        <v>507778.27099999995</v>
      </c>
      <c r="K97" s="23">
        <f t="shared" si="25"/>
        <v>76</v>
      </c>
      <c r="L97" s="24">
        <f t="shared" si="25"/>
        <v>29783.754000000001</v>
      </c>
      <c r="M97" s="37">
        <f t="shared" si="17"/>
        <v>1110</v>
      </c>
      <c r="N97" s="38">
        <f t="shared" si="17"/>
        <v>537562.02499999991</v>
      </c>
      <c r="O97" s="37">
        <f t="shared" si="18"/>
        <v>7000</v>
      </c>
      <c r="P97" s="38">
        <f t="shared" si="18"/>
        <v>2851220.645</v>
      </c>
      <c r="Q97" s="23">
        <f t="shared" si="26"/>
        <v>224</v>
      </c>
      <c r="R97" s="24">
        <f t="shared" si="26"/>
        <v>112666.4448</v>
      </c>
      <c r="S97" s="23">
        <f t="shared" si="26"/>
        <v>60</v>
      </c>
      <c r="T97" s="24">
        <f t="shared" si="26"/>
        <v>24082.422000000002</v>
      </c>
      <c r="U97" s="39">
        <f t="shared" si="20"/>
        <v>284</v>
      </c>
      <c r="V97" s="40">
        <f t="shared" si="20"/>
        <v>136748.86679999999</v>
      </c>
      <c r="W97" s="23">
        <f t="shared" si="27"/>
        <v>2182</v>
      </c>
      <c r="X97" s="24">
        <f t="shared" si="27"/>
        <v>3122387.45</v>
      </c>
      <c r="Y97" s="23">
        <f t="shared" si="27"/>
        <v>89</v>
      </c>
      <c r="Z97" s="24">
        <f t="shared" si="27"/>
        <v>101231.83070000001</v>
      </c>
      <c r="AA97" s="37">
        <f t="shared" si="22"/>
        <v>2271</v>
      </c>
      <c r="AB97" s="38">
        <f t="shared" si="22"/>
        <v>3223619.2807</v>
      </c>
      <c r="AC97" s="40">
        <f t="shared" si="23"/>
        <v>6211588.7925000004</v>
      </c>
    </row>
    <row r="98" spans="1:29">
      <c r="A98" s="41">
        <v>20</v>
      </c>
      <c r="B98" s="42" t="s">
        <v>87</v>
      </c>
      <c r="C98" s="23">
        <f t="shared" si="24"/>
        <v>935</v>
      </c>
      <c r="D98" s="22">
        <f t="shared" si="24"/>
        <v>215137.42250000002</v>
      </c>
      <c r="E98" s="23">
        <f t="shared" si="24"/>
        <v>1</v>
      </c>
      <c r="F98" s="24">
        <f t="shared" si="24"/>
        <v>237.91040000000001</v>
      </c>
      <c r="G98" s="37">
        <f t="shared" si="15"/>
        <v>936</v>
      </c>
      <c r="H98" s="38">
        <f t="shared" si="15"/>
        <v>215375.33290000001</v>
      </c>
      <c r="I98" s="23">
        <f t="shared" si="25"/>
        <v>2046</v>
      </c>
      <c r="J98" s="24">
        <f t="shared" si="25"/>
        <v>588459.47160000005</v>
      </c>
      <c r="K98" s="23">
        <f t="shared" si="25"/>
        <v>179</v>
      </c>
      <c r="L98" s="24">
        <f t="shared" si="25"/>
        <v>53232.451999999997</v>
      </c>
      <c r="M98" s="37">
        <f t="shared" si="17"/>
        <v>2225</v>
      </c>
      <c r="N98" s="38">
        <f t="shared" si="17"/>
        <v>641691.9236000001</v>
      </c>
      <c r="O98" s="37">
        <f t="shared" si="18"/>
        <v>3161</v>
      </c>
      <c r="P98" s="38">
        <f t="shared" si="18"/>
        <v>857067.25650000013</v>
      </c>
      <c r="Q98" s="23">
        <f t="shared" si="26"/>
        <v>147</v>
      </c>
      <c r="R98" s="24">
        <f t="shared" si="26"/>
        <v>43302.686699999998</v>
      </c>
      <c r="S98" s="23">
        <f t="shared" si="26"/>
        <v>39</v>
      </c>
      <c r="T98" s="24">
        <f t="shared" si="26"/>
        <v>11879.212800000001</v>
      </c>
      <c r="U98" s="39">
        <f t="shared" si="20"/>
        <v>186</v>
      </c>
      <c r="V98" s="40">
        <f t="shared" si="20"/>
        <v>55181.8995</v>
      </c>
      <c r="W98" s="23">
        <f t="shared" si="27"/>
        <v>1907</v>
      </c>
      <c r="X98" s="24">
        <f t="shared" si="27"/>
        <v>1731777.7841</v>
      </c>
      <c r="Y98" s="23">
        <f t="shared" si="27"/>
        <v>760</v>
      </c>
      <c r="Z98" s="24">
        <f t="shared" si="27"/>
        <v>711082.37200000009</v>
      </c>
      <c r="AA98" s="37">
        <f t="shared" si="22"/>
        <v>2667</v>
      </c>
      <c r="AB98" s="38">
        <f t="shared" si="22"/>
        <v>2442860.1561000003</v>
      </c>
      <c r="AC98" s="40">
        <f t="shared" si="23"/>
        <v>3355109.3121000007</v>
      </c>
    </row>
    <row r="99" spans="1:29">
      <c r="A99" s="41">
        <v>21</v>
      </c>
      <c r="B99" s="42" t="s">
        <v>88</v>
      </c>
      <c r="C99" s="23">
        <f t="shared" si="24"/>
        <v>2397</v>
      </c>
      <c r="D99" s="22">
        <f t="shared" si="24"/>
        <v>440005.7844</v>
      </c>
      <c r="E99" s="23">
        <f t="shared" si="24"/>
        <v>22</v>
      </c>
      <c r="F99" s="24">
        <f t="shared" si="24"/>
        <v>5643.2375999999995</v>
      </c>
      <c r="G99" s="37">
        <f t="shared" si="15"/>
        <v>2419</v>
      </c>
      <c r="H99" s="38">
        <f t="shared" si="15"/>
        <v>445649.022</v>
      </c>
      <c r="I99" s="23">
        <f t="shared" si="25"/>
        <v>116</v>
      </c>
      <c r="J99" s="24">
        <f t="shared" si="25"/>
        <v>26616.953999999998</v>
      </c>
      <c r="K99" s="23">
        <f t="shared" si="25"/>
        <v>518</v>
      </c>
      <c r="L99" s="24">
        <f t="shared" si="25"/>
        <v>166090.74300000002</v>
      </c>
      <c r="M99" s="37">
        <f t="shared" si="17"/>
        <v>634</v>
      </c>
      <c r="N99" s="38">
        <f t="shared" si="17"/>
        <v>192707.69700000001</v>
      </c>
      <c r="O99" s="37">
        <f t="shared" si="18"/>
        <v>3053</v>
      </c>
      <c r="P99" s="38">
        <f t="shared" si="18"/>
        <v>638356.71900000004</v>
      </c>
      <c r="Q99" s="23">
        <f t="shared" si="26"/>
        <v>229</v>
      </c>
      <c r="R99" s="24">
        <f t="shared" si="26"/>
        <v>53818.801400000004</v>
      </c>
      <c r="S99" s="23">
        <f t="shared" si="26"/>
        <v>60</v>
      </c>
      <c r="T99" s="24">
        <f t="shared" si="26"/>
        <v>19704.047999999999</v>
      </c>
      <c r="U99" s="39">
        <f t="shared" si="20"/>
        <v>289</v>
      </c>
      <c r="V99" s="40">
        <f t="shared" si="20"/>
        <v>73522.849400000006</v>
      </c>
      <c r="W99" s="23">
        <f t="shared" si="27"/>
        <v>1424</v>
      </c>
      <c r="X99" s="24">
        <f t="shared" si="27"/>
        <v>953543.86400000006</v>
      </c>
      <c r="Y99" s="23">
        <f t="shared" si="27"/>
        <v>637</v>
      </c>
      <c r="Z99" s="24">
        <f t="shared" si="27"/>
        <v>595999.30390000006</v>
      </c>
      <c r="AA99" s="37">
        <f t="shared" si="22"/>
        <v>2061</v>
      </c>
      <c r="AB99" s="38">
        <f t="shared" si="22"/>
        <v>1549543.1679000002</v>
      </c>
      <c r="AC99" s="40">
        <f t="shared" si="23"/>
        <v>2261422.7363</v>
      </c>
    </row>
    <row r="100" spans="1:29">
      <c r="A100" s="41">
        <v>22</v>
      </c>
      <c r="B100" s="42" t="s">
        <v>89</v>
      </c>
      <c r="C100" s="23">
        <f t="shared" si="24"/>
        <v>0</v>
      </c>
      <c r="D100" s="22">
        <f t="shared" si="24"/>
        <v>0</v>
      </c>
      <c r="E100" s="23">
        <f t="shared" si="24"/>
        <v>800</v>
      </c>
      <c r="F100" s="24">
        <f t="shared" si="24"/>
        <v>233520.55999999997</v>
      </c>
      <c r="G100" s="37">
        <f t="shared" si="15"/>
        <v>800</v>
      </c>
      <c r="H100" s="38">
        <f t="shared" si="15"/>
        <v>233520.55999999997</v>
      </c>
      <c r="I100" s="23">
        <f t="shared" si="25"/>
        <v>1395</v>
      </c>
      <c r="J100" s="24">
        <f t="shared" si="25"/>
        <v>387626.55750000005</v>
      </c>
      <c r="K100" s="23">
        <f t="shared" si="25"/>
        <v>150</v>
      </c>
      <c r="L100" s="24">
        <f t="shared" si="25"/>
        <v>54731.040000000001</v>
      </c>
      <c r="M100" s="37">
        <f t="shared" si="17"/>
        <v>1545</v>
      </c>
      <c r="N100" s="38">
        <f t="shared" si="17"/>
        <v>442357.59750000003</v>
      </c>
      <c r="O100" s="37">
        <f t="shared" si="18"/>
        <v>2345</v>
      </c>
      <c r="P100" s="38">
        <f t="shared" si="18"/>
        <v>675878.15749999997</v>
      </c>
      <c r="Q100" s="23">
        <f t="shared" si="26"/>
        <v>0</v>
      </c>
      <c r="R100" s="24">
        <f t="shared" si="26"/>
        <v>0</v>
      </c>
      <c r="S100" s="23">
        <f t="shared" si="26"/>
        <v>0</v>
      </c>
      <c r="T100" s="24">
        <f t="shared" si="26"/>
        <v>0</v>
      </c>
      <c r="U100" s="39">
        <f t="shared" si="20"/>
        <v>0</v>
      </c>
      <c r="V100" s="40">
        <f t="shared" si="20"/>
        <v>0</v>
      </c>
      <c r="W100" s="23">
        <f t="shared" si="27"/>
        <v>1598</v>
      </c>
      <c r="X100" s="24">
        <f t="shared" si="27"/>
        <v>1436511.713</v>
      </c>
      <c r="Y100" s="23">
        <f t="shared" si="27"/>
        <v>350</v>
      </c>
      <c r="Z100" s="24">
        <f t="shared" si="27"/>
        <v>410944.625</v>
      </c>
      <c r="AA100" s="37">
        <f t="shared" si="22"/>
        <v>1948</v>
      </c>
      <c r="AB100" s="38">
        <f t="shared" si="22"/>
        <v>1847456.338</v>
      </c>
      <c r="AC100" s="40">
        <f t="shared" si="23"/>
        <v>2523334.4955000002</v>
      </c>
    </row>
    <row r="101" spans="1:29">
      <c r="A101" s="41">
        <v>23</v>
      </c>
      <c r="B101" s="42" t="s">
        <v>90</v>
      </c>
      <c r="C101" s="23">
        <f t="shared" si="24"/>
        <v>0</v>
      </c>
      <c r="D101" s="22">
        <f t="shared" si="24"/>
        <v>0</v>
      </c>
      <c r="E101" s="23">
        <f t="shared" si="24"/>
        <v>0</v>
      </c>
      <c r="F101" s="24">
        <f t="shared" si="24"/>
        <v>0</v>
      </c>
      <c r="G101" s="37">
        <f t="shared" si="15"/>
        <v>0</v>
      </c>
      <c r="H101" s="38">
        <f t="shared" si="15"/>
        <v>0</v>
      </c>
      <c r="I101" s="23">
        <f t="shared" si="25"/>
        <v>0</v>
      </c>
      <c r="J101" s="24">
        <f t="shared" si="25"/>
        <v>0</v>
      </c>
      <c r="K101" s="23">
        <f t="shared" si="25"/>
        <v>0</v>
      </c>
      <c r="L101" s="24">
        <f t="shared" si="25"/>
        <v>0</v>
      </c>
      <c r="M101" s="37">
        <f t="shared" si="17"/>
        <v>0</v>
      </c>
      <c r="N101" s="38">
        <f t="shared" si="17"/>
        <v>0</v>
      </c>
      <c r="O101" s="37">
        <f t="shared" si="18"/>
        <v>0</v>
      </c>
      <c r="P101" s="38">
        <f t="shared" si="18"/>
        <v>0</v>
      </c>
      <c r="Q101" s="23">
        <f t="shared" si="26"/>
        <v>0</v>
      </c>
      <c r="R101" s="24">
        <f t="shared" si="26"/>
        <v>0</v>
      </c>
      <c r="S101" s="23">
        <f t="shared" si="26"/>
        <v>0</v>
      </c>
      <c r="T101" s="24">
        <f t="shared" si="26"/>
        <v>0</v>
      </c>
      <c r="U101" s="39">
        <f t="shared" si="20"/>
        <v>0</v>
      </c>
      <c r="V101" s="40">
        <f t="shared" si="20"/>
        <v>0</v>
      </c>
      <c r="W101" s="23">
        <f t="shared" si="27"/>
        <v>0</v>
      </c>
      <c r="X101" s="24">
        <f t="shared" si="27"/>
        <v>0</v>
      </c>
      <c r="Y101" s="23">
        <f t="shared" si="27"/>
        <v>0</v>
      </c>
      <c r="Z101" s="24">
        <f t="shared" si="27"/>
        <v>0</v>
      </c>
      <c r="AA101" s="37">
        <f t="shared" si="22"/>
        <v>0</v>
      </c>
      <c r="AB101" s="38">
        <f t="shared" si="22"/>
        <v>0</v>
      </c>
      <c r="AC101" s="40">
        <f t="shared" si="23"/>
        <v>0</v>
      </c>
    </row>
    <row r="102" spans="1:29">
      <c r="A102" s="41">
        <v>24</v>
      </c>
      <c r="B102" s="42" t="s">
        <v>91</v>
      </c>
      <c r="C102" s="23">
        <f t="shared" si="24"/>
        <v>4202</v>
      </c>
      <c r="D102" s="22">
        <f t="shared" si="24"/>
        <v>882499.41780000005</v>
      </c>
      <c r="E102" s="23">
        <f t="shared" si="24"/>
        <v>750</v>
      </c>
      <c r="F102" s="24">
        <f t="shared" si="24"/>
        <v>157514.17499999999</v>
      </c>
      <c r="G102" s="37">
        <f t="shared" si="15"/>
        <v>4952</v>
      </c>
      <c r="H102" s="38">
        <f t="shared" si="15"/>
        <v>1040013.5928</v>
      </c>
      <c r="I102" s="23">
        <f t="shared" si="25"/>
        <v>0</v>
      </c>
      <c r="J102" s="24">
        <f t="shared" si="25"/>
        <v>0</v>
      </c>
      <c r="K102" s="23">
        <f t="shared" si="25"/>
        <v>0</v>
      </c>
      <c r="L102" s="24">
        <f t="shared" si="25"/>
        <v>0</v>
      </c>
      <c r="M102" s="37">
        <f t="shared" si="17"/>
        <v>0</v>
      </c>
      <c r="N102" s="38">
        <f t="shared" si="17"/>
        <v>0</v>
      </c>
      <c r="O102" s="37">
        <f t="shared" si="18"/>
        <v>4952</v>
      </c>
      <c r="P102" s="38">
        <f t="shared" si="18"/>
        <v>1040013.5928</v>
      </c>
      <c r="Q102" s="23">
        <f t="shared" si="26"/>
        <v>0</v>
      </c>
      <c r="R102" s="24">
        <f t="shared" si="26"/>
        <v>0</v>
      </c>
      <c r="S102" s="23">
        <f t="shared" si="26"/>
        <v>0</v>
      </c>
      <c r="T102" s="24">
        <f t="shared" si="26"/>
        <v>0</v>
      </c>
      <c r="U102" s="39">
        <f t="shared" si="20"/>
        <v>0</v>
      </c>
      <c r="V102" s="40">
        <f t="shared" si="20"/>
        <v>0</v>
      </c>
      <c r="W102" s="23">
        <f t="shared" si="27"/>
        <v>0</v>
      </c>
      <c r="X102" s="24">
        <f t="shared" si="27"/>
        <v>0</v>
      </c>
      <c r="Y102" s="23">
        <f t="shared" si="27"/>
        <v>0</v>
      </c>
      <c r="Z102" s="24">
        <f t="shared" si="27"/>
        <v>0</v>
      </c>
      <c r="AA102" s="37">
        <f t="shared" si="22"/>
        <v>0</v>
      </c>
      <c r="AB102" s="38">
        <f t="shared" si="22"/>
        <v>0</v>
      </c>
      <c r="AC102" s="40">
        <f t="shared" si="23"/>
        <v>1040013.5928</v>
      </c>
    </row>
    <row r="103" spans="1:29" s="10" customFormat="1">
      <c r="A103" s="43"/>
      <c r="B103" s="44" t="s">
        <v>107</v>
      </c>
      <c r="C103" s="37">
        <f t="shared" ref="C103:AC103" si="28">SUM(C79:C102)</f>
        <v>20920</v>
      </c>
      <c r="D103" s="38">
        <f t="shared" si="28"/>
        <v>6248494.9618000006</v>
      </c>
      <c r="E103" s="37">
        <f t="shared" si="28"/>
        <v>10667</v>
      </c>
      <c r="F103" s="38">
        <f t="shared" si="28"/>
        <v>4134864.8978000009</v>
      </c>
      <c r="G103" s="37">
        <f t="shared" si="28"/>
        <v>31587</v>
      </c>
      <c r="H103" s="38">
        <f t="shared" si="28"/>
        <v>10383359.859600002</v>
      </c>
      <c r="I103" s="37">
        <f t="shared" si="28"/>
        <v>13143</v>
      </c>
      <c r="J103" s="38">
        <f t="shared" si="28"/>
        <v>4641216.0248999996</v>
      </c>
      <c r="K103" s="37">
        <f t="shared" si="28"/>
        <v>3516</v>
      </c>
      <c r="L103" s="38">
        <f t="shared" si="28"/>
        <v>1645856.5851</v>
      </c>
      <c r="M103" s="37">
        <f t="shared" si="28"/>
        <v>16659</v>
      </c>
      <c r="N103" s="38">
        <f t="shared" si="28"/>
        <v>6287072.6099999994</v>
      </c>
      <c r="O103" s="37">
        <f t="shared" si="28"/>
        <v>48246</v>
      </c>
      <c r="P103" s="38">
        <f t="shared" si="28"/>
        <v>16670432.469600001</v>
      </c>
      <c r="Q103" s="39">
        <f t="shared" si="28"/>
        <v>9583</v>
      </c>
      <c r="R103" s="40">
        <f t="shared" si="28"/>
        <v>3577467.8303</v>
      </c>
      <c r="S103" s="39">
        <f t="shared" si="28"/>
        <v>2967</v>
      </c>
      <c r="T103" s="40">
        <f t="shared" si="28"/>
        <v>1525884.5420000001</v>
      </c>
      <c r="U103" s="39">
        <f t="shared" si="28"/>
        <v>12550</v>
      </c>
      <c r="V103" s="40">
        <f t="shared" si="28"/>
        <v>5103352.3722999999</v>
      </c>
      <c r="W103" s="37">
        <f t="shared" si="28"/>
        <v>27935</v>
      </c>
      <c r="X103" s="38">
        <f t="shared" si="28"/>
        <v>24290765.7447</v>
      </c>
      <c r="Y103" s="37">
        <f t="shared" si="28"/>
        <v>10343</v>
      </c>
      <c r="Z103" s="38">
        <f t="shared" si="28"/>
        <v>11107226.6669</v>
      </c>
      <c r="AA103" s="37">
        <f t="shared" si="28"/>
        <v>38278</v>
      </c>
      <c r="AB103" s="38">
        <f t="shared" si="28"/>
        <v>35397992.411600001</v>
      </c>
      <c r="AC103" s="40">
        <f t="shared" si="28"/>
        <v>57171777.253500007</v>
      </c>
    </row>
  </sheetData>
  <mergeCells count="93">
    <mergeCell ref="K7:K8"/>
    <mergeCell ref="A2:E2"/>
    <mergeCell ref="G2:I2"/>
    <mergeCell ref="A5:A8"/>
    <mergeCell ref="B5:B8"/>
    <mergeCell ref="C5:P5"/>
    <mergeCell ref="M7:N7"/>
    <mergeCell ref="I6:N6"/>
    <mergeCell ref="C7:C8"/>
    <mergeCell ref="D7:D8"/>
    <mergeCell ref="J7:J8"/>
    <mergeCell ref="E7:E8"/>
    <mergeCell ref="F7:F8"/>
    <mergeCell ref="G7:H7"/>
    <mergeCell ref="I7:I8"/>
    <mergeCell ref="C6:H6"/>
    <mergeCell ref="L7:L8"/>
    <mergeCell ref="R42:R43"/>
    <mergeCell ref="O41:P42"/>
    <mergeCell ref="AC5:AC7"/>
    <mergeCell ref="Q5:V6"/>
    <mergeCell ref="T7:T8"/>
    <mergeCell ref="W5:AB6"/>
    <mergeCell ref="W7:W8"/>
    <mergeCell ref="Q7:Q8"/>
    <mergeCell ref="AA7:AB7"/>
    <mergeCell ref="S7:S8"/>
    <mergeCell ref="X7:X8"/>
    <mergeCell ref="U7:V7"/>
    <mergeCell ref="AC40:AC42"/>
    <mergeCell ref="W40:AB41"/>
    <mergeCell ref="R7:R8"/>
    <mergeCell ref="O6:P7"/>
    <mergeCell ref="S42:S43"/>
    <mergeCell ref="T42:T43"/>
    <mergeCell ref="Y7:Y8"/>
    <mergeCell ref="Z7:Z8"/>
    <mergeCell ref="AA42:AB42"/>
    <mergeCell ref="W42:W43"/>
    <mergeCell ref="U42:V42"/>
    <mergeCell ref="Y42:Y43"/>
    <mergeCell ref="Q40:V41"/>
    <mergeCell ref="Q42:Q43"/>
    <mergeCell ref="X42:X43"/>
    <mergeCell ref="Z42:Z43"/>
    <mergeCell ref="A37:E37"/>
    <mergeCell ref="G37:I37"/>
    <mergeCell ref="B40:B43"/>
    <mergeCell ref="C40:P40"/>
    <mergeCell ref="D42:D43"/>
    <mergeCell ref="E42:E43"/>
    <mergeCell ref="F42:F43"/>
    <mergeCell ref="A40:A43"/>
    <mergeCell ref="M42:N42"/>
    <mergeCell ref="C41:H41"/>
    <mergeCell ref="G42:H42"/>
    <mergeCell ref="I42:I43"/>
    <mergeCell ref="J42:J43"/>
    <mergeCell ref="K42:K43"/>
    <mergeCell ref="L42:L43"/>
    <mergeCell ref="I41:N41"/>
    <mergeCell ref="AC75:AC77"/>
    <mergeCell ref="X77:X78"/>
    <mergeCell ref="Y77:Y78"/>
    <mergeCell ref="Z77:Z78"/>
    <mergeCell ref="W75:AB76"/>
    <mergeCell ref="W77:W78"/>
    <mergeCell ref="AA77:AB77"/>
    <mergeCell ref="C42:C43"/>
    <mergeCell ref="G72:I72"/>
    <mergeCell ref="A72:E72"/>
    <mergeCell ref="A75:A78"/>
    <mergeCell ref="B75:B78"/>
    <mergeCell ref="D77:D78"/>
    <mergeCell ref="C76:H76"/>
    <mergeCell ref="I76:N76"/>
    <mergeCell ref="C75:P75"/>
    <mergeCell ref="J77:J78"/>
    <mergeCell ref="C77:C78"/>
    <mergeCell ref="I77:I78"/>
    <mergeCell ref="K77:K78"/>
    <mergeCell ref="M77:N77"/>
    <mergeCell ref="U77:V77"/>
    <mergeCell ref="F77:F78"/>
    <mergeCell ref="E77:E78"/>
    <mergeCell ref="L77:L78"/>
    <mergeCell ref="G77:H77"/>
    <mergeCell ref="S77:S78"/>
    <mergeCell ref="T77:T78"/>
    <mergeCell ref="O76:P77"/>
    <mergeCell ref="Q77:Q78"/>
    <mergeCell ref="R77:R78"/>
    <mergeCell ref="Q75:V76"/>
  </mergeCells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37</vt:i4>
      </vt:variant>
    </vt:vector>
  </HeadingPairs>
  <TitlesOfParts>
    <vt:vector size="37" baseType="lpstr">
      <vt:lpstr>Шаблон</vt:lpstr>
      <vt:lpstr>Списки</vt:lpstr>
      <vt:lpstr>Тарифы</vt:lpstr>
      <vt:lpstr>Свод по проф.</vt:lpstr>
      <vt:lpstr>Свод по МО</vt:lpstr>
      <vt:lpstr>150007</vt:lpstr>
      <vt:lpstr>150009</vt:lpstr>
      <vt:lpstr>150010</vt:lpstr>
      <vt:lpstr>150012</vt:lpstr>
      <vt:lpstr>150013</vt:lpstr>
      <vt:lpstr>150014</vt:lpstr>
      <vt:lpstr>150016</vt:lpstr>
      <vt:lpstr>150017</vt:lpstr>
      <vt:lpstr>150019</vt:lpstr>
      <vt:lpstr>150020</vt:lpstr>
      <vt:lpstr>150030</vt:lpstr>
      <vt:lpstr>150031</vt:lpstr>
      <vt:lpstr>150035</vt:lpstr>
      <vt:lpstr>150036</vt:lpstr>
      <vt:lpstr>150041</vt:lpstr>
      <vt:lpstr>150042</vt:lpstr>
      <vt:lpstr>150043</vt:lpstr>
      <vt:lpstr>150044</vt:lpstr>
      <vt:lpstr>150045</vt:lpstr>
      <vt:lpstr>150050</vt:lpstr>
      <vt:lpstr>150081</vt:lpstr>
      <vt:lpstr>150110</vt:lpstr>
      <vt:lpstr>150112</vt:lpstr>
      <vt:lpstr>150115</vt:lpstr>
      <vt:lpstr>150001</vt:lpstr>
      <vt:lpstr>150002</vt:lpstr>
      <vt:lpstr>150003</vt:lpstr>
      <vt:lpstr>150072</vt:lpstr>
      <vt:lpstr>150034 (1кв)</vt:lpstr>
      <vt:lpstr>150034</vt:lpstr>
      <vt:lpstr>150023 (1кв)</vt:lpstr>
      <vt:lpstr>150024 (1кв)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Олейникова И. З.</dc:creator>
  <cp:lastModifiedBy> </cp:lastModifiedBy>
  <dcterms:created xsi:type="dcterms:W3CDTF">2016-01-15T07:28:16Z</dcterms:created>
  <dcterms:modified xsi:type="dcterms:W3CDTF">2016-05-04T08:20:27Z</dcterms:modified>
</cp:coreProperties>
</file>