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220" activeTab="3"/>
  </bookViews>
  <sheets>
    <sheet name="МО" sheetId="2" r:id="rId1"/>
    <sheet name="Тарифы" sheetId="3" r:id="rId2"/>
    <sheet name="ВМП" sheetId="1" r:id="rId3"/>
    <sheet name="СВОД" sheetId="4" r:id="rId4"/>
  </sheets>
  <definedNames>
    <definedName name="_xlnm._FilterDatabase" localSheetId="2" hidden="1">ВМП!$B$10:$J$32</definedName>
    <definedName name="LPU">МО!$B$6:$C$84</definedName>
    <definedName name="TAR">Тарифы!$B$5:$D$46</definedName>
  </definedNames>
  <calcPr calcId="125725"/>
  <pivotCaches>
    <pivotCache cacheId="12" r:id="rId5"/>
  </pivotCaches>
</workbook>
</file>

<file path=xl/calcChain.xml><?xml version="1.0" encoding="utf-8"?>
<calcChain xmlns="http://schemas.openxmlformats.org/spreadsheetml/2006/main">
  <c r="G22" i="1"/>
  <c r="J22" s="1"/>
  <c r="H22"/>
  <c r="I22"/>
  <c r="K22"/>
  <c r="G23"/>
  <c r="J23" s="1"/>
  <c r="H23"/>
  <c r="I23"/>
  <c r="K23"/>
  <c r="G24"/>
  <c r="J24" s="1"/>
  <c r="H24"/>
  <c r="I24"/>
  <c r="K24"/>
  <c r="G25"/>
  <c r="J25" s="1"/>
  <c r="H25"/>
  <c r="I25"/>
  <c r="K25"/>
  <c r="G26"/>
  <c r="J26" s="1"/>
  <c r="H26"/>
  <c r="I26"/>
  <c r="K26"/>
  <c r="G27"/>
  <c r="J27" s="1"/>
  <c r="H27"/>
  <c r="I27"/>
  <c r="K27"/>
  <c r="G28"/>
  <c r="J28" s="1"/>
  <c r="H28"/>
  <c r="I28"/>
  <c r="K28"/>
  <c r="G29"/>
  <c r="J29" s="1"/>
  <c r="H29"/>
  <c r="I29"/>
  <c r="K29"/>
  <c r="G30"/>
  <c r="J30" s="1"/>
  <c r="H30"/>
  <c r="I30"/>
  <c r="K30"/>
  <c r="G31"/>
  <c r="J31" s="1"/>
  <c r="H31"/>
  <c r="I31"/>
  <c r="K31"/>
  <c r="G32"/>
  <c r="J32" s="1"/>
  <c r="H32"/>
  <c r="I32"/>
  <c r="K32"/>
  <c r="C23"/>
  <c r="C24"/>
  <c r="C25"/>
  <c r="C26"/>
  <c r="C27"/>
  <c r="C28"/>
  <c r="C29"/>
  <c r="C30"/>
  <c r="C31"/>
  <c r="C32"/>
  <c r="C22"/>
  <c r="G20"/>
  <c r="J20" s="1"/>
  <c r="H20"/>
  <c r="I20"/>
  <c r="K20"/>
  <c r="G21"/>
  <c r="J21" s="1"/>
  <c r="H21"/>
  <c r="I21"/>
  <c r="K21"/>
  <c r="C21"/>
  <c r="C20"/>
  <c r="G19"/>
  <c r="J19" s="1"/>
  <c r="H19"/>
  <c r="I19"/>
  <c r="K19"/>
  <c r="C19"/>
  <c r="G13"/>
  <c r="J13" s="1"/>
  <c r="H13"/>
  <c r="I13"/>
  <c r="K13"/>
  <c r="G14"/>
  <c r="J14" s="1"/>
  <c r="H14"/>
  <c r="I14"/>
  <c r="K14"/>
  <c r="G15"/>
  <c r="J15" s="1"/>
  <c r="H15"/>
  <c r="I15"/>
  <c r="K15"/>
  <c r="G16"/>
  <c r="J16" s="1"/>
  <c r="H16"/>
  <c r="I16"/>
  <c r="K16"/>
  <c r="G17"/>
  <c r="J17" s="1"/>
  <c r="H17"/>
  <c r="I17"/>
  <c r="K17"/>
  <c r="G18"/>
  <c r="J18" s="1"/>
  <c r="H18"/>
  <c r="I18"/>
  <c r="K18"/>
  <c r="C13"/>
  <c r="C14"/>
  <c r="C15"/>
  <c r="C16"/>
  <c r="C17"/>
  <c r="C18"/>
  <c r="K12"/>
  <c r="F10"/>
  <c r="E10"/>
  <c r="G12" l="1"/>
  <c r="J12" l="1"/>
  <c r="J10" s="1"/>
  <c r="G10"/>
  <c r="C12"/>
  <c r="H12"/>
  <c r="H10" s="1"/>
  <c r="I12"/>
  <c r="I10" s="1"/>
</calcChain>
</file>

<file path=xl/sharedStrings.xml><?xml version="1.0" encoding="utf-8"?>
<sst xmlns="http://schemas.openxmlformats.org/spreadsheetml/2006/main" count="182" uniqueCount="129">
  <si>
    <t>Код МО</t>
  </si>
  <si>
    <t>Наименование МО</t>
  </si>
  <si>
    <t>РГС</t>
  </si>
  <si>
    <t>ВТБ</t>
  </si>
  <si>
    <t>Итого</t>
  </si>
  <si>
    <t xml:space="preserve">№ </t>
  </si>
  <si>
    <t>КОД МО</t>
  </si>
  <si>
    <t>ГБУЗ "РКБ"</t>
  </si>
  <si>
    <t>ГБУЗ "РДКБ"</t>
  </si>
  <si>
    <t>ГБУЗ "КБСП"</t>
  </si>
  <si>
    <t>ГБУЗ "РЦВМР"</t>
  </si>
  <si>
    <t>ГБУЗ "Алагирская ЦРБ"</t>
  </si>
  <si>
    <t>ООО "Стоматология №1"</t>
  </si>
  <si>
    <t>ГБУЗ "Ардонская ЦРБ"</t>
  </si>
  <si>
    <t>ГБУЗ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</si>
  <si>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</si>
  <si>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</si>
  <si>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</si>
  <si>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ФГБОУ ВО  СОГМА МЗ</t>
  </si>
  <si>
    <t>ГБУЗ "Пригородная ЦРБ"</t>
  </si>
  <si>
    <t>ГБУЗ "РЭД"</t>
  </si>
  <si>
    <t>ГБУЗ "Дигорская ЦРБ"</t>
  </si>
  <si>
    <t>ГБУЗ "Республиканский центр пульмонологической помощи" МЗ РСО-А</t>
  </si>
  <si>
    <t>ООО "Хэппи дент"(стоматология)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</si>
  <si>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</si>
  <si>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</si>
  <si>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</si>
  <si>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центр"(Беслан)</t>
  </si>
  <si>
    <t>ГБУЗ "РКВД"</t>
  </si>
  <si>
    <t>ГБУЗ "РОД"</t>
  </si>
  <si>
    <t>АО «Стоматология»</t>
  </si>
  <si>
    <t>ГБУЗ РСО-А "Республиканский клинико-диагностический центр"(  студенческая  пол-ка № 6)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</si>
  <si>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</si>
  <si>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</si>
  <si>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</si>
  <si>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</si>
  <si>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</si>
  <si>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</si>
  <si>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ГБУЗ "Дет. поликлиника №4"</t>
  </si>
  <si>
    <t>ФКУЗ "МСЧ МВД России по РСО-А"</t>
  </si>
  <si>
    <t>ООО"МедФарн"(пол-ка, дневной стационар)</t>
  </si>
  <si>
    <t>ООО "3-я стоматология"</t>
  </si>
  <si>
    <t>НК санаторий-профилакторий "Сосновая роща"</t>
  </si>
  <si>
    <t>ФГБУ "СКММ центр МЗ РФ" (Беслан)</t>
  </si>
  <si>
    <t xml:space="preserve"> ООО "ХХI век "  (ортопедия, г. Ардон)</t>
  </si>
  <si>
    <t>Санаторий ТАМИСК Филиал ООО СКО "Курорты Осетии"</t>
  </si>
  <si>
    <t>ООО"КБ" стоматология</t>
  </si>
  <si>
    <t>ООО "ЭСТЕТ"(стоматология)</t>
  </si>
  <si>
    <t>Санаторий ОСЕТИЯ Филиал  ООО СКО " Курорты Осетии"</t>
  </si>
  <si>
    <t xml:space="preserve">ГАУЗ  «Республиканская офтальмологическая больница» </t>
  </si>
  <si>
    <t>ООО "Центр высоких технологий" (глазные болезни)</t>
  </si>
  <si>
    <t>ООО "Стар"(стоматология)</t>
  </si>
  <si>
    <t>ООО Стоматология "Лаки-Дент"</t>
  </si>
  <si>
    <t>ООО"Юнидент плюс"(стоматология)</t>
  </si>
  <si>
    <t>ООО "Прима"(стоматология)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</si>
  <si>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</si>
  <si>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</si>
  <si>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болезней"(дневной стационар)</t>
  </si>
  <si>
    <t>ООО "Дентис"(стоматология)</t>
  </si>
  <si>
    <t>ООО "Влад-Стом"(стоматология)</t>
  </si>
  <si>
    <t>ООО "БМК" осетинский филиал (КБСП)</t>
  </si>
  <si>
    <t>ГАУЗ Диагностический центр МЗ РСО-А (Беслан) (МРТ)</t>
  </si>
  <si>
    <t>ГБУЗ "Моздокская ЦРБ"</t>
  </si>
  <si>
    <t>ФГКУ "412 ВГ" Минобороны России"</t>
  </si>
  <si>
    <t>Стоматологический кабинет "Стоматолог"</t>
  </si>
  <si>
    <t>Медицинский центр ООО "Мега" (МРТ)</t>
  </si>
  <si>
    <t>ООО "ЛОЦ Авиценна"(реабилитация)</t>
  </si>
  <si>
    <t xml:space="preserve"> ИП Калоева Л.М. (сурдология)</t>
  </si>
  <si>
    <t>ООО "Центр коррекции двигательных нарушений"(лечение ДЦП)</t>
  </si>
  <si>
    <t>ООО " Атриум" ( стоматология)</t>
  </si>
  <si>
    <t>ООО "Эко-Содействие" г. Нижний Новгород"(ЭКО)</t>
  </si>
  <si>
    <t>ООО" Медика- Менте" (ЭКО) г. Москва</t>
  </si>
  <si>
    <t xml:space="preserve">ИП Султанбеков Далер Гайратович  (ортопедия) </t>
  </si>
  <si>
    <t>ООО" Дентекс"  (стоматология)</t>
  </si>
  <si>
    <t>ГБУЗ Республиканский врачебно-физкультурный диспансер"</t>
  </si>
  <si>
    <t>ООО "Каспий"   (реабилитация)</t>
  </si>
  <si>
    <t>ООО" Центр Эко"    ( ЭКО) г. Нальчик</t>
  </si>
  <si>
    <t>ООО" КДЛ Дзагуров Г.К."  (лабораторные услуги)</t>
  </si>
  <si>
    <t>ФГБУ Северо-Кавказский федеральный научно-клинический центр ФМБА России  г. Ессентуки(реабилитация)</t>
  </si>
  <si>
    <t>ООО" Евромед Клиник"       (ЭКО) г. Санкт-Петербург</t>
  </si>
  <si>
    <t>ООО " Смайл Центр"  (стоматология)</t>
  </si>
  <si>
    <t>ООО " Частная скорая медицинская помощь "Надежда"</t>
  </si>
  <si>
    <t>ООО "ЛДЦ "АС-Медикал"(медицинские осмотры детей)</t>
  </si>
  <si>
    <t>ФГБУ Пятигорский государственный научно-исследовательский институт курортологии ФМБА России (реабилитация)</t>
  </si>
  <si>
    <t>ООО "ДентАрт"(стоматология)</t>
  </si>
  <si>
    <t>ООО "Ивамед" (ЭКО) г. Москва</t>
  </si>
  <si>
    <t>МО</t>
  </si>
  <si>
    <t>Наим_МО</t>
  </si>
  <si>
    <t>К1_Ргс</t>
  </si>
  <si>
    <t>К1_ВТБ</t>
  </si>
  <si>
    <t>К_1</t>
  </si>
  <si>
    <t>С1_Ргс</t>
  </si>
  <si>
    <t>С1_ВТБ</t>
  </si>
  <si>
    <t>С_1</t>
  </si>
  <si>
    <t xml:space="preserve">Количество </t>
  </si>
  <si>
    <t xml:space="preserve">Тариф </t>
  </si>
  <si>
    <t xml:space="preserve">Сумма </t>
  </si>
  <si>
    <t>Вид</t>
  </si>
  <si>
    <t>Названия строк</t>
  </si>
  <si>
    <t>Общий итог</t>
  </si>
  <si>
    <t>Сумма по полю К_1</t>
  </si>
  <si>
    <t>Названия столбцов</t>
  </si>
  <si>
    <t>Номер группы</t>
  </si>
  <si>
    <t>Абдоминальная хирургия</t>
  </si>
  <si>
    <t>Акушерство и гинекология</t>
  </si>
  <si>
    <t>Гастроэнтерология</t>
  </si>
  <si>
    <t>Гематология</t>
  </si>
  <si>
    <t>Детская хирургия в период новорожденности</t>
  </si>
  <si>
    <t>Дерматовенерология</t>
  </si>
  <si>
    <t>Нейрохирургия</t>
  </si>
  <si>
    <t>Неонатология</t>
  </si>
  <si>
    <t>Онкология</t>
  </si>
  <si>
    <t>Оториноларингология</t>
  </si>
  <si>
    <t>Офтальмология</t>
  </si>
  <si>
    <t>Педиатрия</t>
  </si>
  <si>
    <t>Ревматология</t>
  </si>
  <si>
    <t>Сердечно-сосудистая хирургия</t>
  </si>
  <si>
    <t>Торакальная хирургия</t>
  </si>
  <si>
    <t>Травматология и ортопедия</t>
  </si>
  <si>
    <t>Урология</t>
  </si>
  <si>
    <t>Челюстно-лицевая хирургия</t>
  </si>
  <si>
    <t>Эндокринология</t>
  </si>
  <si>
    <t>Профиль ВМП</t>
  </si>
  <si>
    <t>Высокотехнологичная помощь</t>
  </si>
  <si>
    <t>Проф</t>
  </si>
  <si>
    <t>Группа ВМП</t>
  </si>
  <si>
    <t>Итог Сумма по полю К_1</t>
  </si>
  <si>
    <t>Итог Сумма по полю С_1</t>
  </si>
  <si>
    <t>Сумма по полю С_1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</si>
</sst>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6">
    <xf numFmtId="0" fontId="0" fillId="0" borderId="0" xfId="0"/>
    <xf numFmtId="0" fontId="0" fillId="0" borderId="0" xfId="0" applyAlignment="1"/>
    <xf numFmtId="0" fontId="0" fillId="2" borderId="2" xfId="0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0" fillId="3" borderId="1" xfId="0" applyFill="1" applyBorder="1"/>
    <xf numFmtId="4" fontId="0" fillId="0" borderId="1" xfId="0" applyNumberFormat="1" applyBorder="1"/>
    <xf numFmtId="4" fontId="0" fillId="0" borderId="0" xfId="0" applyNumberFormat="1"/>
    <xf numFmtId="4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0" borderId="0" xfId="0" applyFont="1"/>
    <xf numFmtId="4" fontId="4" fillId="0" borderId="4" xfId="0" applyNumberFormat="1" applyFont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0" xfId="0" applyNumberFormat="1"/>
    <xf numFmtId="3" fontId="0" fillId="0" borderId="0" xfId="0" applyNumberFormat="1" applyFill="1"/>
    <xf numFmtId="3" fontId="0" fillId="0" borderId="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3" fontId="0" fillId="0" borderId="1" xfId="0" applyNumberFormat="1" applyBorder="1"/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" fontId="0" fillId="5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pivotButton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3">
    <cellStyle name="Normal 2" xfId="1"/>
    <cellStyle name="Обычный" xfId="0" builtinId="0"/>
    <cellStyle name="Обычный 2" xfId="2"/>
  </cellStyles>
  <dxfs count="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4" formatCode="#,##0.00"/>
    </dxf>
    <dxf>
      <numFmt numFmtId="4" formatCode="#,##0.0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02%20&#1054;&#1073;&#1098;&#1077;&#1084;&#1099;%20&#1042;&#1052;&#1055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760.711534027774" createdVersion="3" refreshedVersion="3" minRefreshableVersion="3" recordCount="21">
  <cacheSource type="worksheet">
    <worksheetSource ref="B11:K32" sheet="ВМП" r:id="rId2"/>
  </cacheSource>
  <cacheFields count="10">
    <cacheField name="МО" numFmtId="0">
      <sharedItems containsSemiMixedTypes="0" containsString="0" containsNumber="1" containsInteger="1" minValue="150003" maxValue="150081" count="4">
        <n v="150015"/>
        <n v="150081"/>
        <n v="150003"/>
        <n v="150072"/>
      </sharedItems>
    </cacheField>
    <cacheField name="Наим_МО" numFmtId="0">
      <sharedItems count="4">
        <s v="ФГБОУ ВО  СОГМА МЗ"/>
        <s v="ГАУЗ  «Республиканская офтальмологическая больница» "/>
        <s v="ГБУЗ &quot;КБСП&quot;"/>
        <s v="ФГБУ &quot;СКММ центр МЗ РФ&quot; (Беслан)"/>
      </sharedItems>
    </cacheField>
    <cacheField name="Вид" numFmtId="0">
      <sharedItems containsSemiMixedTypes="0" containsString="0" containsNumber="1" containsInteger="1" minValue="1" maxValue="41" count="14">
        <n v="1"/>
        <n v="3"/>
        <n v="16"/>
        <n v="26"/>
        <n v="34"/>
        <n v="35"/>
        <n v="36"/>
        <n v="21"/>
        <n v="12"/>
        <n v="27"/>
        <n v="28"/>
        <n v="29"/>
        <n v="31"/>
        <n v="41"/>
      </sharedItems>
    </cacheField>
    <cacheField name="К1_Ргс" numFmtId="0">
      <sharedItems containsSemiMixedTypes="0" containsString="0" containsNumber="1" containsInteger="1" minValue="8" maxValue="190"/>
    </cacheField>
    <cacheField name="К1_ВТБ" numFmtId="0">
      <sharedItems containsSemiMixedTypes="0" containsString="0" containsNumber="1" containsInteger="1" minValue="1" maxValue="45"/>
    </cacheField>
    <cacheField name="К_1" numFmtId="0">
      <sharedItems containsSemiMixedTypes="0" containsString="0" containsNumber="1" containsInteger="1" minValue="10" maxValue="225"/>
    </cacheField>
    <cacheField name="С1_Ргс" numFmtId="4">
      <sharedItems containsSemiMixedTypes="0" containsString="0" containsNumber="1" containsInteger="1" minValue="1013364" maxValue="30894300"/>
    </cacheField>
    <cacheField name="С1_ВТБ" numFmtId="4">
      <sharedItems containsSemiMixedTypes="0" containsString="0" containsNumber="1" containsInteger="1" minValue="112596" maxValue="7723575"/>
    </cacheField>
    <cacheField name="С_1" numFmtId="4">
      <sharedItems containsSemiMixedTypes="0" containsString="0" containsNumber="1" containsInteger="1" minValue="1125960" maxValue="38617875"/>
    </cacheField>
    <cacheField name="Проф" numFmtId="0">
      <sharedItems count="9">
        <s v="Абдоминальная хирургия"/>
        <s v="Акушерство и гинекология"/>
        <s v="Онкология"/>
        <s v="Ревматология"/>
        <s v="Травматология и ортопедия"/>
        <s v="Офтальмология"/>
        <s v="Нейрохирургия"/>
        <s v="Сердечно-сосудистая хирургия"/>
        <s v="Эндокринология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  <n v="8"/>
    <n v="2"/>
    <n v="10"/>
    <n v="1186888"/>
    <n v="296722"/>
    <n v="1483610"/>
    <x v="0"/>
  </r>
  <r>
    <x v="0"/>
    <x v="0"/>
    <x v="1"/>
    <n v="22"/>
    <n v="3"/>
    <n v="25"/>
    <n v="2470094"/>
    <n v="336831"/>
    <n v="2806925"/>
    <x v="1"/>
  </r>
  <r>
    <x v="0"/>
    <x v="0"/>
    <x v="2"/>
    <n v="9"/>
    <n v="1"/>
    <n v="10"/>
    <n v="1013364"/>
    <n v="112596"/>
    <n v="1125960"/>
    <x v="2"/>
  </r>
  <r>
    <x v="0"/>
    <x v="0"/>
    <x v="3"/>
    <n v="60"/>
    <n v="10"/>
    <n v="70"/>
    <n v="6953220"/>
    <n v="1158870"/>
    <n v="8112090"/>
    <x v="3"/>
  </r>
  <r>
    <x v="0"/>
    <x v="0"/>
    <x v="4"/>
    <n v="190"/>
    <n v="20"/>
    <n v="210"/>
    <n v="23494070"/>
    <n v="2473060"/>
    <n v="25967130"/>
    <x v="4"/>
  </r>
  <r>
    <x v="0"/>
    <x v="0"/>
    <x v="5"/>
    <n v="18"/>
    <n v="2"/>
    <n v="20"/>
    <n v="3328794"/>
    <n v="369866"/>
    <n v="3698660"/>
    <x v="4"/>
  </r>
  <r>
    <x v="0"/>
    <x v="0"/>
    <x v="6"/>
    <n v="47"/>
    <n v="3"/>
    <n v="50"/>
    <n v="6075925"/>
    <n v="387825"/>
    <n v="6463750"/>
    <x v="4"/>
  </r>
  <r>
    <x v="1"/>
    <x v="1"/>
    <x v="7"/>
    <n v="130"/>
    <n v="20"/>
    <n v="150"/>
    <n v="8182460"/>
    <n v="1258840"/>
    <n v="9441300"/>
    <x v="5"/>
  </r>
  <r>
    <x v="2"/>
    <x v="2"/>
    <x v="4"/>
    <n v="70"/>
    <n v="5"/>
    <n v="75"/>
    <n v="8655710"/>
    <n v="618265"/>
    <n v="9273975"/>
    <x v="4"/>
  </r>
  <r>
    <x v="2"/>
    <x v="2"/>
    <x v="6"/>
    <n v="70"/>
    <n v="5"/>
    <n v="75"/>
    <n v="9049250"/>
    <n v="646375"/>
    <n v="9695625"/>
    <x v="4"/>
  </r>
  <r>
    <x v="3"/>
    <x v="3"/>
    <x v="0"/>
    <n v="18"/>
    <n v="2"/>
    <n v="20"/>
    <n v="2670498"/>
    <n v="296722"/>
    <n v="2967220"/>
    <x v="0"/>
  </r>
  <r>
    <x v="3"/>
    <x v="3"/>
    <x v="8"/>
    <n v="27"/>
    <n v="3"/>
    <n v="30"/>
    <n v="3840615"/>
    <n v="426735"/>
    <n v="4267350"/>
    <x v="6"/>
  </r>
  <r>
    <x v="3"/>
    <x v="3"/>
    <x v="2"/>
    <n v="27"/>
    <n v="3"/>
    <n v="30"/>
    <n v="3040092"/>
    <n v="337788"/>
    <n v="3377880"/>
    <x v="2"/>
  </r>
  <r>
    <x v="3"/>
    <x v="3"/>
    <x v="7"/>
    <n v="160"/>
    <n v="40"/>
    <n v="200"/>
    <n v="10070720"/>
    <n v="2517680"/>
    <n v="12588400"/>
    <x v="5"/>
  </r>
  <r>
    <x v="3"/>
    <x v="3"/>
    <x v="9"/>
    <n v="70"/>
    <n v="5"/>
    <n v="75"/>
    <n v="13474790"/>
    <n v="962485"/>
    <n v="14437275"/>
    <x v="7"/>
  </r>
  <r>
    <x v="3"/>
    <x v="3"/>
    <x v="10"/>
    <n v="180"/>
    <n v="45"/>
    <n v="225"/>
    <n v="30894300"/>
    <n v="7723575"/>
    <n v="38617875"/>
    <x v="7"/>
  </r>
  <r>
    <x v="3"/>
    <x v="3"/>
    <x v="11"/>
    <n v="9"/>
    <n v="1"/>
    <n v="10"/>
    <n v="1124901"/>
    <n v="124989"/>
    <n v="1249890"/>
    <x v="7"/>
  </r>
  <r>
    <x v="3"/>
    <x v="3"/>
    <x v="12"/>
    <n v="70"/>
    <n v="10"/>
    <n v="80"/>
    <n v="14443170"/>
    <n v="2063310"/>
    <n v="16506480"/>
    <x v="7"/>
  </r>
  <r>
    <x v="3"/>
    <x v="3"/>
    <x v="4"/>
    <n v="57"/>
    <n v="3"/>
    <n v="60"/>
    <n v="7048221"/>
    <n v="370959"/>
    <n v="7419180"/>
    <x v="4"/>
  </r>
  <r>
    <x v="3"/>
    <x v="3"/>
    <x v="6"/>
    <n v="170"/>
    <n v="30"/>
    <n v="200"/>
    <n v="21976750"/>
    <n v="3878250"/>
    <n v="25855000"/>
    <x v="4"/>
  </r>
  <r>
    <x v="3"/>
    <x v="3"/>
    <x v="13"/>
    <n v="27"/>
    <n v="3"/>
    <n v="30"/>
    <n v="4506165"/>
    <n v="500685"/>
    <n v="5006850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L21" firstHeaderRow="1" firstDataRow="4" firstDataCol="2"/>
  <pivotFields count="10">
    <pivotField axis="axisCol" outline="0" showAll="0" defaultSubtotal="0">
      <items count="4">
        <item x="0"/>
        <item x="1"/>
        <item x="2"/>
        <item x="3"/>
      </items>
    </pivotField>
    <pivotField axis="axisCol" showAll="0" defaultSubtotal="0">
      <items count="4">
        <item x="0"/>
        <item x="1"/>
        <item x="2"/>
        <item x="3"/>
      </items>
    </pivotField>
    <pivotField axis="axisRow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/>
    <pivotField showAll="0" defaultSubtotal="0"/>
    <pivotField dataField="1" showAll="0" defaultSubtotal="0"/>
    <pivotField numFmtId="4" showAll="0" defaultSubtotal="0"/>
    <pivotField numFmtId="4" showAll="0" defaultSubtotal="0"/>
    <pivotField dataField="1" numFmtId="4" showAll="0" defaultSubtotal="0"/>
    <pivotField axis="axisRow" showAll="0" defaultSubtotal="0">
      <items count="9">
        <item x="0"/>
        <item x="1"/>
        <item x="6"/>
        <item x="2"/>
        <item x="5"/>
        <item x="3"/>
        <item x="7"/>
        <item x="4"/>
        <item x="8"/>
      </items>
    </pivotField>
  </pivotFields>
  <rowFields count="2">
    <field x="2"/>
    <field x="9"/>
  </rowFields>
  <rowItems count="15">
    <i>
      <x/>
      <x/>
    </i>
    <i>
      <x v="1"/>
      <x v="1"/>
    </i>
    <i>
      <x v="2"/>
      <x v="3"/>
    </i>
    <i>
      <x v="3"/>
      <x v="5"/>
    </i>
    <i>
      <x v="4"/>
      <x v="7"/>
    </i>
    <i>
      <x v="5"/>
      <x v="7"/>
    </i>
    <i>
      <x v="6"/>
      <x v="7"/>
    </i>
    <i>
      <x v="7"/>
      <x v="4"/>
    </i>
    <i>
      <x v="8"/>
      <x v="2"/>
    </i>
    <i>
      <x v="9"/>
      <x v="6"/>
    </i>
    <i>
      <x v="10"/>
      <x v="6"/>
    </i>
    <i>
      <x v="11"/>
      <x v="6"/>
    </i>
    <i>
      <x v="12"/>
      <x v="6"/>
    </i>
    <i>
      <x v="13"/>
      <x v="8"/>
    </i>
    <i t="grand">
      <x/>
    </i>
  </rowItems>
  <colFields count="3">
    <field x="0"/>
    <field x="1"/>
    <field x="-2"/>
  </colFields>
  <colItems count="10">
    <i>
      <x/>
      <x/>
      <x/>
    </i>
    <i r="2" i="1">
      <x v="1"/>
    </i>
    <i>
      <x v="1"/>
      <x v="1"/>
      <x/>
    </i>
    <i r="2" i="1">
      <x v="1"/>
    </i>
    <i>
      <x v="2"/>
      <x v="2"/>
      <x/>
    </i>
    <i r="2" i="1">
      <x v="1"/>
    </i>
    <i>
      <x v="3"/>
      <x v="3"/>
      <x/>
    </i>
    <i r="2" i="1">
      <x v="1"/>
    </i>
    <i t="grand">
      <x/>
    </i>
    <i t="grand" i="1">
      <x/>
    </i>
  </colItems>
  <dataFields count="2">
    <dataField name="Сумма по полю К_1" fld="5" baseField="0" baseItem="0" numFmtId="3"/>
    <dataField name="Сумма по полю С_1" fld="8" baseField="0" baseItem="0" numFmtId="4"/>
  </dataFields>
  <formats count="5">
    <format dxfId="14">
      <pivotArea outline="0" collapsedLevelsAreSubtotals="1" fieldPosition="0"/>
    </format>
    <format dxfId="13">
      <pivotArea dataOnly="0" labelOnly="1" grandRow="1" outline="0" fieldPosition="0"/>
    </format>
    <format dxfId="12">
      <pivotArea type="all" dataOnly="0" outline="0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  <format dxfId="10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84"/>
  <sheetViews>
    <sheetView workbookViewId="0">
      <selection activeCell="C20" sqref="C20"/>
    </sheetView>
  </sheetViews>
  <sheetFormatPr defaultRowHeight="15"/>
  <cols>
    <col min="1" max="1" width="5" customWidth="1"/>
    <col min="2" max="2" width="10" customWidth="1"/>
    <col min="3" max="3" width="92.7109375" style="1" customWidth="1"/>
  </cols>
  <sheetData>
    <row r="3" spans="1:3">
      <c r="A3" s="55" t="s">
        <v>5</v>
      </c>
      <c r="B3" s="55" t="s">
        <v>6</v>
      </c>
      <c r="C3" s="2"/>
    </row>
    <row r="4" spans="1:3">
      <c r="A4" s="55"/>
      <c r="B4" s="55"/>
      <c r="C4" s="3"/>
    </row>
    <row r="5" spans="1:3">
      <c r="A5" s="55"/>
      <c r="B5" s="55"/>
      <c r="C5" s="4" t="s">
        <v>1</v>
      </c>
    </row>
    <row r="6" spans="1:3">
      <c r="A6" s="5">
        <v>1</v>
      </c>
      <c r="B6" s="6">
        <v>150001</v>
      </c>
      <c r="C6" s="7" t="s">
        <v>7</v>
      </c>
    </row>
    <row r="7" spans="1:3">
      <c r="A7" s="5">
        <v>2</v>
      </c>
      <c r="B7" s="6">
        <v>150002</v>
      </c>
      <c r="C7" s="7" t="s">
        <v>8</v>
      </c>
    </row>
    <row r="8" spans="1:3">
      <c r="A8" s="5">
        <v>3</v>
      </c>
      <c r="B8" s="6">
        <v>150003</v>
      </c>
      <c r="C8" s="7" t="s">
        <v>9</v>
      </c>
    </row>
    <row r="9" spans="1:3">
      <c r="A9" s="5">
        <v>4</v>
      </c>
      <c r="B9" s="6">
        <v>150005</v>
      </c>
      <c r="C9" s="7" t="s">
        <v>10</v>
      </c>
    </row>
    <row r="10" spans="1:3">
      <c r="A10" s="5">
        <v>5</v>
      </c>
      <c r="B10" s="6">
        <v>150007</v>
      </c>
      <c r="C10" s="7" t="s">
        <v>11</v>
      </c>
    </row>
    <row r="11" spans="1:3">
      <c r="A11" s="5">
        <v>6</v>
      </c>
      <c r="B11" s="8">
        <v>150008</v>
      </c>
      <c r="C11" s="9" t="s">
        <v>12</v>
      </c>
    </row>
    <row r="12" spans="1:3">
      <c r="A12" s="5">
        <v>7</v>
      </c>
      <c r="B12" s="6">
        <v>150009</v>
      </c>
      <c r="C12" s="7" t="s">
        <v>13</v>
      </c>
    </row>
    <row r="13" spans="1:3">
      <c r="A13" s="5">
        <v>8</v>
      </c>
      <c r="B13" s="6">
        <v>150010</v>
      </c>
      <c r="C13" s="7" t="s">
        <v>14</v>
      </c>
    </row>
    <row r="14" spans="1:3">
      <c r="A14" s="5">
        <v>9</v>
      </c>
      <c r="B14" s="6">
        <v>150012</v>
      </c>
      <c r="C14" s="7" t="s">
        <v>15</v>
      </c>
    </row>
    <row r="15" spans="1:3">
      <c r="A15" s="5">
        <v>10</v>
      </c>
      <c r="B15" s="10">
        <v>150013</v>
      </c>
      <c r="C15" s="11" t="s">
        <v>16</v>
      </c>
    </row>
    <row r="16" spans="1:3">
      <c r="A16" s="5">
        <v>11</v>
      </c>
      <c r="B16" s="6">
        <v>150014</v>
      </c>
      <c r="C16" s="7" t="s">
        <v>17</v>
      </c>
    </row>
    <row r="17" spans="1:3">
      <c r="A17" s="5">
        <v>12</v>
      </c>
      <c r="B17" s="6">
        <v>150015</v>
      </c>
      <c r="C17" s="12" t="s">
        <v>18</v>
      </c>
    </row>
    <row r="18" spans="1:3">
      <c r="A18" s="5">
        <v>13</v>
      </c>
      <c r="B18" s="6">
        <v>150016</v>
      </c>
      <c r="C18" s="7" t="s">
        <v>19</v>
      </c>
    </row>
    <row r="19" spans="1:3">
      <c r="A19" s="5">
        <v>14</v>
      </c>
      <c r="B19" s="6">
        <v>150017</v>
      </c>
      <c r="C19" s="7" t="s">
        <v>20</v>
      </c>
    </row>
    <row r="20" spans="1:3">
      <c r="A20" s="5">
        <v>15</v>
      </c>
      <c r="B20" s="10">
        <v>150019</v>
      </c>
      <c r="C20" s="13" t="s">
        <v>21</v>
      </c>
    </row>
    <row r="21" spans="1:3">
      <c r="A21" s="5">
        <v>16</v>
      </c>
      <c r="B21" s="6">
        <v>150020</v>
      </c>
      <c r="C21" s="7" t="s">
        <v>22</v>
      </c>
    </row>
    <row r="22" spans="1:3">
      <c r="A22" s="5">
        <v>17</v>
      </c>
      <c r="B22" s="8">
        <v>150021</v>
      </c>
      <c r="C22" s="9" t="s">
        <v>23</v>
      </c>
    </row>
    <row r="23" spans="1:3">
      <c r="A23" s="5">
        <v>18</v>
      </c>
      <c r="B23" s="8">
        <v>150022</v>
      </c>
      <c r="C23" s="9" t="s">
        <v>24</v>
      </c>
    </row>
    <row r="24" spans="1:3">
      <c r="A24" s="5">
        <v>19</v>
      </c>
      <c r="B24" s="6">
        <v>150023</v>
      </c>
      <c r="C24" s="7" t="s">
        <v>25</v>
      </c>
    </row>
    <row r="25" spans="1:3">
      <c r="A25" s="5">
        <v>20</v>
      </c>
      <c r="B25" s="6">
        <v>150024</v>
      </c>
      <c r="C25" s="7" t="s">
        <v>26</v>
      </c>
    </row>
    <row r="26" spans="1:3">
      <c r="A26" s="5">
        <v>21</v>
      </c>
      <c r="B26" s="6">
        <v>150026</v>
      </c>
      <c r="C26" s="14" t="s">
        <v>27</v>
      </c>
    </row>
    <row r="27" spans="1:3">
      <c r="A27" s="5">
        <v>22</v>
      </c>
      <c r="B27" s="6">
        <v>150030</v>
      </c>
      <c r="C27" s="7" t="s">
        <v>28</v>
      </c>
    </row>
    <row r="28" spans="1:3">
      <c r="A28" s="5">
        <v>23</v>
      </c>
      <c r="B28" s="6">
        <v>150031</v>
      </c>
      <c r="C28" s="7" t="s">
        <v>29</v>
      </c>
    </row>
    <row r="29" spans="1:3">
      <c r="A29" s="5">
        <v>24</v>
      </c>
      <c r="B29" s="6">
        <v>150032</v>
      </c>
      <c r="C29" s="12" t="s">
        <v>30</v>
      </c>
    </row>
    <row r="30" spans="1:3">
      <c r="A30" s="5">
        <v>25</v>
      </c>
      <c r="B30" s="6">
        <v>150034</v>
      </c>
      <c r="C30" s="7" t="s">
        <v>31</v>
      </c>
    </row>
    <row r="31" spans="1:3">
      <c r="A31" s="5">
        <v>26</v>
      </c>
      <c r="B31" s="6">
        <v>150035</v>
      </c>
      <c r="C31" s="7" t="s">
        <v>32</v>
      </c>
    </row>
    <row r="32" spans="1:3">
      <c r="A32" s="5">
        <v>27</v>
      </c>
      <c r="B32" s="6">
        <v>150036</v>
      </c>
      <c r="C32" s="7" t="s">
        <v>33</v>
      </c>
    </row>
    <row r="33" spans="1:3">
      <c r="A33" s="5">
        <v>28</v>
      </c>
      <c r="B33" s="6">
        <v>150041</v>
      </c>
      <c r="C33" s="7" t="s">
        <v>34</v>
      </c>
    </row>
    <row r="34" spans="1:3">
      <c r="A34" s="5">
        <v>29</v>
      </c>
      <c r="B34" s="6">
        <v>150042</v>
      </c>
      <c r="C34" s="7" t="s">
        <v>35</v>
      </c>
    </row>
    <row r="35" spans="1:3">
      <c r="A35" s="5">
        <v>30</v>
      </c>
      <c r="B35" s="6">
        <v>150043</v>
      </c>
      <c r="C35" s="7" t="s">
        <v>36</v>
      </c>
    </row>
    <row r="36" spans="1:3">
      <c r="A36" s="5">
        <v>31</v>
      </c>
      <c r="B36" s="6">
        <v>150044</v>
      </c>
      <c r="C36" s="7" t="s">
        <v>37</v>
      </c>
    </row>
    <row r="37" spans="1:3">
      <c r="A37" s="5">
        <v>32</v>
      </c>
      <c r="B37" s="6">
        <v>150045</v>
      </c>
      <c r="C37" s="7" t="s">
        <v>38</v>
      </c>
    </row>
    <row r="38" spans="1:3">
      <c r="A38" s="5">
        <v>33</v>
      </c>
      <c r="B38" s="6">
        <v>150048</v>
      </c>
      <c r="C38" s="12" t="s">
        <v>39</v>
      </c>
    </row>
    <row r="39" spans="1:3">
      <c r="A39" s="5">
        <v>34</v>
      </c>
      <c r="B39" s="10">
        <v>150061</v>
      </c>
      <c r="C39" s="11" t="s">
        <v>40</v>
      </c>
    </row>
    <row r="40" spans="1:3">
      <c r="A40" s="5">
        <v>35</v>
      </c>
      <c r="B40" s="6">
        <v>150070</v>
      </c>
      <c r="C40" s="12" t="s">
        <v>41</v>
      </c>
    </row>
    <row r="41" spans="1:3">
      <c r="A41" s="5">
        <v>36</v>
      </c>
      <c r="B41" s="8">
        <v>150071</v>
      </c>
      <c r="C41" s="9" t="s">
        <v>42</v>
      </c>
    </row>
    <row r="42" spans="1:3">
      <c r="A42" s="5">
        <v>37</v>
      </c>
      <c r="B42" s="6">
        <v>150072</v>
      </c>
      <c r="C42" s="14" t="s">
        <v>43</v>
      </c>
    </row>
    <row r="43" spans="1:3">
      <c r="A43" s="5">
        <v>38</v>
      </c>
      <c r="B43" s="8">
        <v>150073</v>
      </c>
      <c r="C43" s="15" t="s">
        <v>44</v>
      </c>
    </row>
    <row r="44" spans="1:3">
      <c r="A44" s="5">
        <v>39</v>
      </c>
      <c r="B44" s="8">
        <v>150077</v>
      </c>
      <c r="C44" s="9" t="s">
        <v>45</v>
      </c>
    </row>
    <row r="45" spans="1:3">
      <c r="A45" s="5">
        <v>40</v>
      </c>
      <c r="B45" s="6">
        <v>150078</v>
      </c>
      <c r="C45" s="12" t="s">
        <v>46</v>
      </c>
    </row>
    <row r="46" spans="1:3">
      <c r="A46" s="5">
        <v>41</v>
      </c>
      <c r="B46" s="6">
        <v>150079</v>
      </c>
      <c r="C46" s="12" t="s">
        <v>47</v>
      </c>
    </row>
    <row r="47" spans="1:3">
      <c r="A47" s="5">
        <v>42</v>
      </c>
      <c r="B47" s="8">
        <v>150080</v>
      </c>
      <c r="C47" s="9" t="s">
        <v>48</v>
      </c>
    </row>
    <row r="48" spans="1:3">
      <c r="A48" s="5">
        <v>43</v>
      </c>
      <c r="B48" s="6">
        <v>150081</v>
      </c>
      <c r="C48" s="9" t="s">
        <v>49</v>
      </c>
    </row>
    <row r="49" spans="1:3">
      <c r="A49" s="5">
        <v>44</v>
      </c>
      <c r="B49" s="8">
        <v>150085</v>
      </c>
      <c r="C49" s="15" t="s">
        <v>50</v>
      </c>
    </row>
    <row r="50" spans="1:3">
      <c r="A50" s="5">
        <v>45</v>
      </c>
      <c r="B50" s="10">
        <v>150086</v>
      </c>
      <c r="C50" s="11" t="s">
        <v>51</v>
      </c>
    </row>
    <row r="51" spans="1:3">
      <c r="A51" s="5">
        <v>46</v>
      </c>
      <c r="B51" s="10">
        <v>150087</v>
      </c>
      <c r="C51" s="11" t="s">
        <v>52</v>
      </c>
    </row>
    <row r="52" spans="1:3">
      <c r="A52" s="5">
        <v>47</v>
      </c>
      <c r="B52" s="10">
        <v>150088</v>
      </c>
      <c r="C52" s="11" t="s">
        <v>53</v>
      </c>
    </row>
    <row r="53" spans="1:3">
      <c r="A53" s="5">
        <v>48</v>
      </c>
      <c r="B53" s="10">
        <v>150089</v>
      </c>
      <c r="C53" s="11" t="s">
        <v>54</v>
      </c>
    </row>
    <row r="54" spans="1:3">
      <c r="A54" s="5">
        <v>49</v>
      </c>
      <c r="B54" s="6">
        <v>150097</v>
      </c>
      <c r="C54" s="7" t="s">
        <v>55</v>
      </c>
    </row>
    <row r="55" spans="1:3">
      <c r="A55" s="5">
        <v>50</v>
      </c>
      <c r="B55" s="6">
        <v>150098</v>
      </c>
      <c r="C55" s="12" t="s">
        <v>56</v>
      </c>
    </row>
    <row r="56" spans="1:3">
      <c r="A56" s="5">
        <v>51</v>
      </c>
      <c r="B56" s="8">
        <v>150100</v>
      </c>
      <c r="C56" s="9" t="s">
        <v>57</v>
      </c>
    </row>
    <row r="57" spans="1:3">
      <c r="A57" s="5">
        <v>52</v>
      </c>
      <c r="B57" s="8">
        <v>150101</v>
      </c>
      <c r="C57" s="9" t="s">
        <v>58</v>
      </c>
    </row>
    <row r="58" spans="1:3">
      <c r="A58" s="5">
        <v>53</v>
      </c>
      <c r="B58" s="8">
        <v>150102</v>
      </c>
      <c r="C58" s="9" t="s">
        <v>59</v>
      </c>
    </row>
    <row r="59" spans="1:3">
      <c r="A59" s="5">
        <v>54</v>
      </c>
      <c r="B59" s="8">
        <v>150103</v>
      </c>
      <c r="C59" s="9" t="s">
        <v>60</v>
      </c>
    </row>
    <row r="60" spans="1:3">
      <c r="A60" s="5">
        <v>55</v>
      </c>
      <c r="B60" s="8">
        <v>150105</v>
      </c>
      <c r="C60" s="9" t="s">
        <v>61</v>
      </c>
    </row>
    <row r="61" spans="1:3">
      <c r="A61" s="5">
        <v>56</v>
      </c>
      <c r="B61" s="6">
        <v>150112</v>
      </c>
      <c r="C61" s="7" t="s">
        <v>62</v>
      </c>
    </row>
    <row r="62" spans="1:3">
      <c r="A62" s="5">
        <v>57</v>
      </c>
      <c r="B62" s="6">
        <v>150113</v>
      </c>
      <c r="C62" s="12" t="s">
        <v>63</v>
      </c>
    </row>
    <row r="63" spans="1:3">
      <c r="A63" s="5">
        <v>58</v>
      </c>
      <c r="B63" s="8">
        <v>150116</v>
      </c>
      <c r="C63" s="9" t="s">
        <v>64</v>
      </c>
    </row>
    <row r="64" spans="1:3">
      <c r="A64" s="5">
        <v>59</v>
      </c>
      <c r="B64" s="8">
        <v>150117</v>
      </c>
      <c r="C64" s="9" t="s">
        <v>65</v>
      </c>
    </row>
    <row r="65" spans="1:3">
      <c r="A65" s="5">
        <v>60</v>
      </c>
      <c r="B65" s="8">
        <v>150118</v>
      </c>
      <c r="C65" s="9" t="s">
        <v>66</v>
      </c>
    </row>
    <row r="66" spans="1:3">
      <c r="A66" s="5">
        <v>61</v>
      </c>
      <c r="B66" s="8">
        <v>150119</v>
      </c>
      <c r="C66" s="9" t="s">
        <v>67</v>
      </c>
    </row>
    <row r="67" spans="1:3">
      <c r="A67" s="5">
        <v>62</v>
      </c>
      <c r="B67" s="8">
        <v>150120</v>
      </c>
      <c r="C67" s="9" t="s">
        <v>68</v>
      </c>
    </row>
    <row r="68" spans="1:3">
      <c r="A68" s="5">
        <v>63</v>
      </c>
      <c r="B68" s="8">
        <v>150121</v>
      </c>
      <c r="C68" s="9" t="s">
        <v>69</v>
      </c>
    </row>
    <row r="69" spans="1:3">
      <c r="A69" s="5">
        <v>64</v>
      </c>
      <c r="B69" s="8">
        <v>150122</v>
      </c>
      <c r="C69" s="9" t="s">
        <v>70</v>
      </c>
    </row>
    <row r="70" spans="1:3">
      <c r="A70" s="5">
        <v>65</v>
      </c>
      <c r="B70" s="8">
        <v>150123</v>
      </c>
      <c r="C70" s="15" t="s">
        <v>71</v>
      </c>
    </row>
    <row r="71" spans="1:3">
      <c r="A71" s="5">
        <v>66</v>
      </c>
      <c r="B71" s="8">
        <v>150124</v>
      </c>
      <c r="C71" s="15" t="s">
        <v>72</v>
      </c>
    </row>
    <row r="72" spans="1:3">
      <c r="A72" s="5">
        <v>67</v>
      </c>
      <c r="B72" s="8">
        <v>150125</v>
      </c>
      <c r="C72" s="15" t="s">
        <v>73</v>
      </c>
    </row>
    <row r="73" spans="1:3">
      <c r="A73" s="5">
        <v>68</v>
      </c>
      <c r="B73" s="8">
        <v>150126</v>
      </c>
      <c r="C73" s="15" t="s">
        <v>74</v>
      </c>
    </row>
    <row r="74" spans="1:3">
      <c r="A74" s="5">
        <v>69</v>
      </c>
      <c r="B74" s="8">
        <v>150127</v>
      </c>
      <c r="C74" s="15" t="s">
        <v>75</v>
      </c>
    </row>
    <row r="75" spans="1:3">
      <c r="A75" s="5">
        <v>70</v>
      </c>
      <c r="B75" s="8">
        <v>150128</v>
      </c>
      <c r="C75" s="15" t="s">
        <v>76</v>
      </c>
    </row>
    <row r="76" spans="1:3">
      <c r="A76" s="5">
        <v>71</v>
      </c>
      <c r="B76" s="8">
        <v>150129</v>
      </c>
      <c r="C76" s="15" t="s">
        <v>77</v>
      </c>
    </row>
    <row r="77" spans="1:3">
      <c r="A77" s="5">
        <v>72</v>
      </c>
      <c r="B77" s="8">
        <v>150130</v>
      </c>
      <c r="C77" s="15" t="s">
        <v>78</v>
      </c>
    </row>
    <row r="78" spans="1:3">
      <c r="A78" s="5">
        <v>73</v>
      </c>
      <c r="B78" s="8">
        <v>150131</v>
      </c>
      <c r="C78" s="15" t="s">
        <v>79</v>
      </c>
    </row>
    <row r="79" spans="1:3">
      <c r="A79" s="5">
        <v>74</v>
      </c>
      <c r="B79" s="8">
        <v>150132</v>
      </c>
      <c r="C79" s="15" t="s">
        <v>80</v>
      </c>
    </row>
    <row r="80" spans="1:3">
      <c r="A80" s="5">
        <v>75</v>
      </c>
      <c r="B80" s="8">
        <v>150133</v>
      </c>
      <c r="C80" s="15" t="s">
        <v>81</v>
      </c>
    </row>
    <row r="81" spans="1:3">
      <c r="A81" s="5">
        <v>76</v>
      </c>
      <c r="B81" s="8">
        <v>150134</v>
      </c>
      <c r="C81" s="15" t="s">
        <v>82</v>
      </c>
    </row>
    <row r="82" spans="1:3">
      <c r="A82" s="5">
        <v>77</v>
      </c>
      <c r="B82" s="8">
        <v>150135</v>
      </c>
      <c r="C82" s="15" t="s">
        <v>83</v>
      </c>
    </row>
    <row r="83" spans="1:3">
      <c r="A83" s="5">
        <v>78</v>
      </c>
      <c r="B83" s="8">
        <v>150136</v>
      </c>
      <c r="C83" s="15" t="s">
        <v>84</v>
      </c>
    </row>
    <row r="84" spans="1:3">
      <c r="A84" s="5">
        <v>79</v>
      </c>
      <c r="B84" s="8">
        <v>150137</v>
      </c>
      <c r="C84" s="15" t="s">
        <v>85</v>
      </c>
    </row>
  </sheetData>
  <mergeCells count="2">
    <mergeCell ref="A3:A5"/>
    <mergeCell ref="B3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D46"/>
  <sheetViews>
    <sheetView zoomScale="115" zoomScaleNormal="115" workbookViewId="0">
      <pane ySplit="4" topLeftCell="A5" activePane="bottomLeft" state="frozen"/>
      <selection pane="bottomLeft" activeCell="C33" sqref="C33"/>
    </sheetView>
  </sheetViews>
  <sheetFormatPr defaultRowHeight="15"/>
  <cols>
    <col min="1" max="1" width="14.5703125" customWidth="1"/>
    <col min="2" max="2" width="19.28515625" customWidth="1"/>
    <col min="3" max="3" width="16.42578125" style="19" customWidth="1"/>
    <col min="4" max="4" width="60.5703125" customWidth="1"/>
  </cols>
  <sheetData>
    <row r="4" spans="1:4">
      <c r="B4" s="38" t="s">
        <v>102</v>
      </c>
      <c r="C4" s="39" t="s">
        <v>95</v>
      </c>
      <c r="D4" s="16" t="s">
        <v>122</v>
      </c>
    </row>
    <row r="5" spans="1:4" ht="15.75">
      <c r="A5" s="43"/>
      <c r="B5" s="41">
        <v>1</v>
      </c>
      <c r="C5" s="18">
        <v>148361</v>
      </c>
      <c r="D5" s="40" t="s">
        <v>103</v>
      </c>
    </row>
    <row r="6" spans="1:4" ht="15.75">
      <c r="A6" s="43"/>
      <c r="B6" s="41">
        <v>2</v>
      </c>
      <c r="C6" s="18">
        <v>158823</v>
      </c>
      <c r="D6" s="40" t="s">
        <v>103</v>
      </c>
    </row>
    <row r="7" spans="1:4" ht="15.75">
      <c r="A7" s="43"/>
      <c r="B7" s="41">
        <v>3</v>
      </c>
      <c r="C7" s="18">
        <v>112277</v>
      </c>
      <c r="D7" s="40" t="s">
        <v>104</v>
      </c>
    </row>
    <row r="8" spans="1:4" ht="15.75">
      <c r="A8" s="43"/>
      <c r="B8" s="41">
        <v>4</v>
      </c>
      <c r="C8" s="18">
        <v>169107</v>
      </c>
      <c r="D8" s="40" t="s">
        <v>104</v>
      </c>
    </row>
    <row r="9" spans="1:4" ht="15.75">
      <c r="A9" s="43"/>
      <c r="B9" s="41">
        <v>5</v>
      </c>
      <c r="C9" s="18">
        <v>118819</v>
      </c>
      <c r="D9" s="40" t="s">
        <v>105</v>
      </c>
    </row>
    <row r="10" spans="1:4" ht="15.75">
      <c r="A10" s="43"/>
      <c r="B10" s="41">
        <v>6</v>
      </c>
      <c r="C10" s="18">
        <v>132049</v>
      </c>
      <c r="D10" s="40" t="s">
        <v>106</v>
      </c>
    </row>
    <row r="11" spans="1:4" ht="15.75">
      <c r="A11" s="43"/>
      <c r="B11" s="41">
        <v>7</v>
      </c>
      <c r="C11" s="18">
        <v>401293</v>
      </c>
      <c r="D11" s="40" t="s">
        <v>106</v>
      </c>
    </row>
    <row r="12" spans="1:4" ht="18.75" customHeight="1">
      <c r="A12" s="44"/>
      <c r="B12" s="41">
        <v>8</v>
      </c>
      <c r="C12" s="18">
        <v>224992</v>
      </c>
      <c r="D12" s="42" t="s">
        <v>107</v>
      </c>
    </row>
    <row r="13" spans="1:4" ht="15.75">
      <c r="A13" s="43"/>
      <c r="B13" s="41">
        <v>9</v>
      </c>
      <c r="C13" s="18">
        <v>89021</v>
      </c>
      <c r="D13" s="40" t="s">
        <v>108</v>
      </c>
    </row>
    <row r="14" spans="1:4" ht="15.75">
      <c r="A14" s="43"/>
      <c r="B14" s="41">
        <v>10</v>
      </c>
      <c r="C14" s="18">
        <v>143942</v>
      </c>
      <c r="D14" s="40" t="s">
        <v>109</v>
      </c>
    </row>
    <row r="15" spans="1:4" ht="15.75">
      <c r="A15" s="43"/>
      <c r="B15" s="41">
        <v>11</v>
      </c>
      <c r="C15" s="18">
        <v>221413</v>
      </c>
      <c r="D15" s="40" t="s">
        <v>109</v>
      </c>
    </row>
    <row r="16" spans="1:4" ht="15.75">
      <c r="A16" s="43"/>
      <c r="B16" s="41">
        <v>12</v>
      </c>
      <c r="C16" s="18">
        <v>142245</v>
      </c>
      <c r="D16" s="40" t="s">
        <v>109</v>
      </c>
    </row>
    <row r="17" spans="1:4" ht="15.75">
      <c r="A17" s="43"/>
      <c r="B17" s="41">
        <v>13</v>
      </c>
      <c r="C17" s="18">
        <v>204503</v>
      </c>
      <c r="D17" s="40" t="s">
        <v>109</v>
      </c>
    </row>
    <row r="18" spans="1:4" ht="15.75">
      <c r="A18" s="43"/>
      <c r="B18" s="41">
        <v>14</v>
      </c>
      <c r="C18" s="18">
        <v>222185</v>
      </c>
      <c r="D18" s="40" t="s">
        <v>110</v>
      </c>
    </row>
    <row r="19" spans="1:4" ht="15.75">
      <c r="A19" s="43"/>
      <c r="B19" s="41">
        <v>15</v>
      </c>
      <c r="C19" s="18">
        <v>325556</v>
      </c>
      <c r="D19" s="40" t="s">
        <v>110</v>
      </c>
    </row>
    <row r="20" spans="1:4" ht="15.75">
      <c r="A20" s="43"/>
      <c r="B20" s="41">
        <v>16</v>
      </c>
      <c r="C20" s="18">
        <v>112596</v>
      </c>
      <c r="D20" s="40" t="s">
        <v>111</v>
      </c>
    </row>
    <row r="21" spans="1:4" ht="15.75">
      <c r="A21" s="43"/>
      <c r="B21" s="41">
        <v>17</v>
      </c>
      <c r="C21" s="18">
        <v>85077</v>
      </c>
      <c r="D21" s="40" t="s">
        <v>111</v>
      </c>
    </row>
    <row r="22" spans="1:4" ht="15.75">
      <c r="A22" s="43"/>
      <c r="B22" s="41">
        <v>18</v>
      </c>
      <c r="C22" s="18">
        <v>118248</v>
      </c>
      <c r="D22" s="40" t="s">
        <v>111</v>
      </c>
    </row>
    <row r="23" spans="1:4" ht="15.75">
      <c r="A23" s="43"/>
      <c r="B23" s="41">
        <v>19</v>
      </c>
      <c r="C23" s="18">
        <v>100769</v>
      </c>
      <c r="D23" s="40" t="s">
        <v>112</v>
      </c>
    </row>
    <row r="24" spans="1:4" ht="15.75">
      <c r="A24" s="43"/>
      <c r="B24" s="41">
        <v>20</v>
      </c>
      <c r="C24" s="18">
        <v>60352</v>
      </c>
      <c r="D24" s="40" t="s">
        <v>112</v>
      </c>
    </row>
    <row r="25" spans="1:4" ht="15.75">
      <c r="A25" s="43"/>
      <c r="B25" s="41">
        <v>21</v>
      </c>
      <c r="C25" s="18">
        <v>62942</v>
      </c>
      <c r="D25" s="40" t="s">
        <v>113</v>
      </c>
    </row>
    <row r="26" spans="1:4" ht="15.75">
      <c r="A26" s="43"/>
      <c r="B26" s="41">
        <v>22</v>
      </c>
      <c r="C26" s="18">
        <v>77303</v>
      </c>
      <c r="D26" s="40" t="s">
        <v>113</v>
      </c>
    </row>
    <row r="27" spans="1:4" ht="15.75">
      <c r="A27" s="43"/>
      <c r="B27" s="41">
        <v>23</v>
      </c>
      <c r="C27" s="18">
        <v>72503</v>
      </c>
      <c r="D27" s="40" t="s">
        <v>114</v>
      </c>
    </row>
    <row r="28" spans="1:4" ht="15.75">
      <c r="A28" s="43"/>
      <c r="B28" s="41">
        <v>24</v>
      </c>
      <c r="C28" s="18">
        <v>153344</v>
      </c>
      <c r="D28" s="40" t="s">
        <v>114</v>
      </c>
    </row>
    <row r="29" spans="1:4" ht="15.75">
      <c r="A29" s="43"/>
      <c r="B29" s="41">
        <v>25</v>
      </c>
      <c r="C29" s="18">
        <v>86667</v>
      </c>
      <c r="D29" s="40" t="s">
        <v>114</v>
      </c>
    </row>
    <row r="30" spans="1:4" ht="15.75">
      <c r="A30" s="43"/>
      <c r="B30" s="41">
        <v>26</v>
      </c>
      <c r="C30" s="18">
        <v>115887</v>
      </c>
      <c r="D30" s="40" t="s">
        <v>115</v>
      </c>
    </row>
    <row r="31" spans="1:4" ht="15.75">
      <c r="A31" s="43"/>
      <c r="B31" s="41">
        <v>27</v>
      </c>
      <c r="C31" s="18">
        <v>192497</v>
      </c>
      <c r="D31" s="40" t="s">
        <v>116</v>
      </c>
    </row>
    <row r="32" spans="1:4" ht="15.75">
      <c r="A32" s="43"/>
      <c r="B32" s="41">
        <v>28</v>
      </c>
      <c r="C32" s="18">
        <v>171635</v>
      </c>
      <c r="D32" s="40" t="s">
        <v>116</v>
      </c>
    </row>
    <row r="33" spans="1:4" ht="15.75">
      <c r="A33" s="43"/>
      <c r="B33" s="41">
        <v>29</v>
      </c>
      <c r="C33" s="18">
        <v>124989</v>
      </c>
      <c r="D33" s="40" t="s">
        <v>116</v>
      </c>
    </row>
    <row r="34" spans="1:4" ht="15.75">
      <c r="A34" s="43"/>
      <c r="B34" s="41">
        <v>30</v>
      </c>
      <c r="C34" s="18">
        <v>233525</v>
      </c>
      <c r="D34" s="40" t="s">
        <v>116</v>
      </c>
    </row>
    <row r="35" spans="1:4" ht="15.75">
      <c r="A35" s="43"/>
      <c r="B35" s="41">
        <v>31</v>
      </c>
      <c r="C35" s="18">
        <v>206331</v>
      </c>
      <c r="D35" s="40" t="s">
        <v>116</v>
      </c>
    </row>
    <row r="36" spans="1:4" ht="15.75">
      <c r="A36" s="43"/>
      <c r="B36" s="41">
        <v>32</v>
      </c>
      <c r="C36" s="18">
        <v>128498</v>
      </c>
      <c r="D36" s="40" t="s">
        <v>117</v>
      </c>
    </row>
    <row r="37" spans="1:4" ht="15.75">
      <c r="A37" s="43"/>
      <c r="B37" s="41">
        <v>33</v>
      </c>
      <c r="C37" s="18">
        <v>224874</v>
      </c>
      <c r="D37" s="40" t="s">
        <v>117</v>
      </c>
    </row>
    <row r="38" spans="1:4" ht="15.75">
      <c r="A38" s="43"/>
      <c r="B38" s="41">
        <v>34</v>
      </c>
      <c r="C38" s="18">
        <v>123653</v>
      </c>
      <c r="D38" s="40" t="s">
        <v>118</v>
      </c>
    </row>
    <row r="39" spans="1:4" ht="15.75">
      <c r="A39" s="43"/>
      <c r="B39" s="41">
        <v>35</v>
      </c>
      <c r="C39" s="18">
        <v>184933</v>
      </c>
      <c r="D39" s="40" t="s">
        <v>118</v>
      </c>
    </row>
    <row r="40" spans="1:4" ht="15.75">
      <c r="A40" s="43"/>
      <c r="B40" s="41">
        <v>36</v>
      </c>
      <c r="C40" s="18">
        <v>129275</v>
      </c>
      <c r="D40" s="40" t="s">
        <v>118</v>
      </c>
    </row>
    <row r="41" spans="1:4" ht="15.75">
      <c r="A41" s="43"/>
      <c r="B41" s="41">
        <v>37</v>
      </c>
      <c r="C41" s="18">
        <v>308846</v>
      </c>
      <c r="D41" s="40" t="s">
        <v>118</v>
      </c>
    </row>
    <row r="42" spans="1:4" ht="15.75">
      <c r="A42" s="43"/>
      <c r="B42" s="41">
        <v>38</v>
      </c>
      <c r="C42" s="18">
        <v>83759</v>
      </c>
      <c r="D42" s="40" t="s">
        <v>119</v>
      </c>
    </row>
    <row r="43" spans="1:4" ht="15.75">
      <c r="A43" s="43"/>
      <c r="B43" s="41">
        <v>39</v>
      </c>
      <c r="C43" s="18">
        <v>122768</v>
      </c>
      <c r="D43" s="40" t="s">
        <v>119</v>
      </c>
    </row>
    <row r="44" spans="1:4" ht="15.75">
      <c r="A44" s="43"/>
      <c r="B44" s="41">
        <v>40</v>
      </c>
      <c r="C44" s="18">
        <v>108690</v>
      </c>
      <c r="D44" s="40" t="s">
        <v>120</v>
      </c>
    </row>
    <row r="45" spans="1:4" ht="15.75">
      <c r="A45" s="43"/>
      <c r="B45" s="41">
        <v>41</v>
      </c>
      <c r="C45" s="18">
        <v>166895</v>
      </c>
      <c r="D45" s="40" t="s">
        <v>121</v>
      </c>
    </row>
    <row r="46" spans="1:4" ht="15.75">
      <c r="A46" s="43"/>
      <c r="B46" s="41">
        <v>42</v>
      </c>
      <c r="C46" s="18">
        <v>90192</v>
      </c>
      <c r="D46" s="40" t="s">
        <v>121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K32"/>
  <sheetViews>
    <sheetView zoomScale="130" zoomScaleNormal="130" workbookViewId="0">
      <pane ySplit="11" topLeftCell="A12" activePane="bottomLeft" state="frozen"/>
      <selection pane="bottomLeft" activeCell="G37" sqref="G37"/>
    </sheetView>
  </sheetViews>
  <sheetFormatPr defaultRowHeight="15"/>
  <cols>
    <col min="3" max="3" width="29.140625" customWidth="1"/>
    <col min="4" max="4" width="14.42578125" style="46" customWidth="1"/>
    <col min="5" max="5" width="10.42578125" style="31" customWidth="1"/>
    <col min="6" max="6" width="8.5703125" style="31" customWidth="1"/>
    <col min="7" max="7" width="9.7109375" style="32" customWidth="1"/>
    <col min="8" max="8" width="19.85546875" style="19" bestFit="1" customWidth="1"/>
    <col min="9" max="9" width="18.7109375" style="19" bestFit="1" customWidth="1"/>
    <col min="10" max="10" width="22.5703125" style="19" customWidth="1"/>
    <col min="11" max="11" width="27.7109375" customWidth="1"/>
  </cols>
  <sheetData>
    <row r="2" spans="2:11" ht="23.25">
      <c r="C2" s="27" t="s">
        <v>123</v>
      </c>
    </row>
    <row r="8" spans="2:11">
      <c r="B8" s="57" t="s">
        <v>0</v>
      </c>
      <c r="C8" s="59" t="s">
        <v>1</v>
      </c>
      <c r="D8" s="60" t="s">
        <v>125</v>
      </c>
      <c r="E8" s="62" t="s">
        <v>94</v>
      </c>
      <c r="F8" s="63"/>
      <c r="G8" s="64"/>
      <c r="H8" s="65" t="s">
        <v>96</v>
      </c>
      <c r="I8" s="65"/>
      <c r="J8" s="65"/>
      <c r="K8" s="56" t="s">
        <v>122</v>
      </c>
    </row>
    <row r="9" spans="2:11">
      <c r="B9" s="58"/>
      <c r="C9" s="59"/>
      <c r="D9" s="61"/>
      <c r="E9" s="33" t="s">
        <v>2</v>
      </c>
      <c r="F9" s="34" t="s">
        <v>3</v>
      </c>
      <c r="G9" s="35" t="s">
        <v>4</v>
      </c>
      <c r="H9" s="20" t="s">
        <v>2</v>
      </c>
      <c r="I9" s="20" t="s">
        <v>3</v>
      </c>
      <c r="J9" s="20" t="s">
        <v>4</v>
      </c>
      <c r="K9" s="56"/>
    </row>
    <row r="10" spans="2:11" s="25" customFormat="1" ht="15.75">
      <c r="B10" s="24"/>
      <c r="C10" s="23"/>
      <c r="D10" s="26"/>
      <c r="E10" s="36">
        <f>SUBTOTAL(9,E12:E61)</f>
        <v>1439</v>
      </c>
      <c r="F10" s="36">
        <f t="shared" ref="F10:J10" si="0">SUBTOTAL(9,F12:F61)</f>
        <v>216</v>
      </c>
      <c r="G10" s="36">
        <f t="shared" si="0"/>
        <v>1655</v>
      </c>
      <c r="H10" s="28">
        <f t="shared" si="0"/>
        <v>183499997</v>
      </c>
      <c r="I10" s="28">
        <f t="shared" si="0"/>
        <v>26862428</v>
      </c>
      <c r="J10" s="28">
        <f t="shared" si="0"/>
        <v>210362425</v>
      </c>
      <c r="K10" s="56"/>
    </row>
    <row r="11" spans="2:11" ht="15" customHeight="1">
      <c r="B11" s="29" t="s">
        <v>86</v>
      </c>
      <c r="C11" s="48" t="s">
        <v>87</v>
      </c>
      <c r="D11" s="48" t="s">
        <v>97</v>
      </c>
      <c r="E11" s="48" t="s">
        <v>88</v>
      </c>
      <c r="F11" s="49" t="s">
        <v>89</v>
      </c>
      <c r="G11" s="49" t="s">
        <v>90</v>
      </c>
      <c r="H11" s="50" t="s">
        <v>91</v>
      </c>
      <c r="I11" s="51" t="s">
        <v>92</v>
      </c>
      <c r="J11" s="51" t="s">
        <v>93</v>
      </c>
      <c r="K11" s="45" t="s">
        <v>124</v>
      </c>
    </row>
    <row r="12" spans="2:11" ht="15" customHeight="1">
      <c r="B12" s="16">
        <v>150015</v>
      </c>
      <c r="C12" s="22" t="str">
        <f t="shared" ref="C12" si="1">IF(B12&gt;0,VLOOKUP(B12,LPU,2,0),"")</f>
        <v>ФГБОУ ВО  СОГМА МЗ</v>
      </c>
      <c r="D12" s="47">
        <v>1</v>
      </c>
      <c r="E12" s="16">
        <v>8</v>
      </c>
      <c r="F12" s="16">
        <v>2</v>
      </c>
      <c r="G12" s="17">
        <f t="shared" ref="G12" si="2">E12+F12</f>
        <v>10</v>
      </c>
      <c r="H12" s="21">
        <f t="shared" ref="H12" si="3">E12*VLOOKUP(D12,TAR,2,0)</f>
        <v>1186888</v>
      </c>
      <c r="I12" s="21">
        <f t="shared" ref="I12" si="4">F12*VLOOKUP(D12,TAR,2,0)</f>
        <v>296722</v>
      </c>
      <c r="J12" s="21">
        <f t="shared" ref="J12" si="5">G12*VLOOKUP(D12,TAR,2,0)</f>
        <v>1483610</v>
      </c>
      <c r="K12" s="16" t="str">
        <f t="shared" ref="K12:K32" si="6">VLOOKUP(D12,TAR,3,0)</f>
        <v>Абдоминальная хирургия</v>
      </c>
    </row>
    <row r="13" spans="2:11">
      <c r="B13" s="16">
        <v>150015</v>
      </c>
      <c r="C13" s="22" t="str">
        <f t="shared" ref="C13:C20" si="7">IF(B13&gt;0,VLOOKUP(B13,LPU,2,0),"")</f>
        <v>ФГБОУ ВО  СОГМА МЗ</v>
      </c>
      <c r="D13" s="52">
        <v>3</v>
      </c>
      <c r="E13" s="37">
        <v>22</v>
      </c>
      <c r="F13" s="37">
        <v>3</v>
      </c>
      <c r="G13" s="17">
        <f t="shared" ref="G13:G18" si="8">E13+F13</f>
        <v>25</v>
      </c>
      <c r="H13" s="21">
        <f t="shared" ref="H13:H18" si="9">E13*VLOOKUP(D13,TAR,2,0)</f>
        <v>2470094</v>
      </c>
      <c r="I13" s="21">
        <f t="shared" ref="I13:I18" si="10">F13*VLOOKUP(D13,TAR,2,0)</f>
        <v>336831</v>
      </c>
      <c r="J13" s="21">
        <f t="shared" ref="J13:J18" si="11">G13*VLOOKUP(D13,TAR,2,0)</f>
        <v>2806925</v>
      </c>
      <c r="K13" s="16" t="str">
        <f t="shared" si="6"/>
        <v>Акушерство и гинекология</v>
      </c>
    </row>
    <row r="14" spans="2:11">
      <c r="B14" s="16">
        <v>150015</v>
      </c>
      <c r="C14" s="22" t="str">
        <f t="shared" si="7"/>
        <v>ФГБОУ ВО  СОГМА МЗ</v>
      </c>
      <c r="D14" s="52">
        <v>16</v>
      </c>
      <c r="E14" s="37">
        <v>9</v>
      </c>
      <c r="F14" s="37">
        <v>1</v>
      </c>
      <c r="G14" s="17">
        <f t="shared" si="8"/>
        <v>10</v>
      </c>
      <c r="H14" s="21">
        <f t="shared" si="9"/>
        <v>1013364</v>
      </c>
      <c r="I14" s="21">
        <f t="shared" si="10"/>
        <v>112596</v>
      </c>
      <c r="J14" s="21">
        <f t="shared" si="11"/>
        <v>1125960</v>
      </c>
      <c r="K14" s="16" t="str">
        <f t="shared" si="6"/>
        <v>Онкология</v>
      </c>
    </row>
    <row r="15" spans="2:11">
      <c r="B15" s="16">
        <v>150015</v>
      </c>
      <c r="C15" s="22" t="str">
        <f t="shared" si="7"/>
        <v>ФГБОУ ВО  СОГМА МЗ</v>
      </c>
      <c r="D15" s="52">
        <v>26</v>
      </c>
      <c r="E15" s="37">
        <v>60</v>
      </c>
      <c r="F15" s="37">
        <v>10</v>
      </c>
      <c r="G15" s="17">
        <f t="shared" si="8"/>
        <v>70</v>
      </c>
      <c r="H15" s="21">
        <f t="shared" si="9"/>
        <v>6953220</v>
      </c>
      <c r="I15" s="21">
        <f t="shared" si="10"/>
        <v>1158870</v>
      </c>
      <c r="J15" s="21">
        <f t="shared" si="11"/>
        <v>8112090</v>
      </c>
      <c r="K15" s="16" t="str">
        <f t="shared" si="6"/>
        <v>Ревматология</v>
      </c>
    </row>
    <row r="16" spans="2:11">
      <c r="B16" s="16">
        <v>150015</v>
      </c>
      <c r="C16" s="22" t="str">
        <f t="shared" si="7"/>
        <v>ФГБОУ ВО  СОГМА МЗ</v>
      </c>
      <c r="D16" s="52">
        <v>34</v>
      </c>
      <c r="E16" s="37">
        <v>190</v>
      </c>
      <c r="F16" s="37">
        <v>20</v>
      </c>
      <c r="G16" s="17">
        <f t="shared" si="8"/>
        <v>210</v>
      </c>
      <c r="H16" s="21">
        <f t="shared" si="9"/>
        <v>23494070</v>
      </c>
      <c r="I16" s="21">
        <f t="shared" si="10"/>
        <v>2473060</v>
      </c>
      <c r="J16" s="21">
        <f t="shared" si="11"/>
        <v>25967130</v>
      </c>
      <c r="K16" s="16" t="str">
        <f t="shared" si="6"/>
        <v>Травматология и ортопедия</v>
      </c>
    </row>
    <row r="17" spans="2:11">
      <c r="B17" s="16">
        <v>150015</v>
      </c>
      <c r="C17" s="22" t="str">
        <f t="shared" si="7"/>
        <v>ФГБОУ ВО  СОГМА МЗ</v>
      </c>
      <c r="D17" s="52">
        <v>35</v>
      </c>
      <c r="E17" s="37">
        <v>18</v>
      </c>
      <c r="F17" s="37">
        <v>2</v>
      </c>
      <c r="G17" s="17">
        <f t="shared" si="8"/>
        <v>20</v>
      </c>
      <c r="H17" s="21">
        <f t="shared" si="9"/>
        <v>3328794</v>
      </c>
      <c r="I17" s="21">
        <f t="shared" si="10"/>
        <v>369866</v>
      </c>
      <c r="J17" s="21">
        <f t="shared" si="11"/>
        <v>3698660</v>
      </c>
      <c r="K17" s="16" t="str">
        <f t="shared" si="6"/>
        <v>Травматология и ортопедия</v>
      </c>
    </row>
    <row r="18" spans="2:11">
      <c r="B18" s="16">
        <v>150015</v>
      </c>
      <c r="C18" s="22" t="str">
        <f t="shared" si="7"/>
        <v>ФГБОУ ВО  СОГМА МЗ</v>
      </c>
      <c r="D18" s="52">
        <v>36</v>
      </c>
      <c r="E18" s="37">
        <v>47</v>
      </c>
      <c r="F18" s="37">
        <v>3</v>
      </c>
      <c r="G18" s="17">
        <f t="shared" si="8"/>
        <v>50</v>
      </c>
      <c r="H18" s="21">
        <f t="shared" si="9"/>
        <v>6075925</v>
      </c>
      <c r="I18" s="21">
        <f t="shared" si="10"/>
        <v>387825</v>
      </c>
      <c r="J18" s="21">
        <f t="shared" si="11"/>
        <v>6463750</v>
      </c>
      <c r="K18" s="16" t="str">
        <f t="shared" si="6"/>
        <v>Травматология и ортопедия</v>
      </c>
    </row>
    <row r="19" spans="2:11">
      <c r="B19" s="53">
        <v>150081</v>
      </c>
      <c r="C19" s="22" t="str">
        <f t="shared" si="7"/>
        <v xml:space="preserve">ГАУЗ  «Республиканская офтальмологическая больница» </v>
      </c>
      <c r="D19" s="52">
        <v>21</v>
      </c>
      <c r="E19" s="37">
        <v>130</v>
      </c>
      <c r="F19" s="37">
        <v>20</v>
      </c>
      <c r="G19" s="17">
        <f t="shared" ref="G19" si="12">E19+F19</f>
        <v>150</v>
      </c>
      <c r="H19" s="21">
        <f t="shared" ref="H19" si="13">E19*VLOOKUP(D19,TAR,2,0)</f>
        <v>8182460</v>
      </c>
      <c r="I19" s="21">
        <f t="shared" ref="I19" si="14">F19*VLOOKUP(D19,TAR,2,0)</f>
        <v>1258840</v>
      </c>
      <c r="J19" s="21">
        <f t="shared" ref="J19" si="15">G19*VLOOKUP(D19,TAR,2,0)</f>
        <v>9441300</v>
      </c>
      <c r="K19" s="16" t="str">
        <f t="shared" si="6"/>
        <v>Офтальмология</v>
      </c>
    </row>
    <row r="20" spans="2:11">
      <c r="B20" s="53">
        <v>150003</v>
      </c>
      <c r="C20" s="22" t="str">
        <f t="shared" si="7"/>
        <v>ГБУЗ "КБСП"</v>
      </c>
      <c r="D20" s="52">
        <v>34</v>
      </c>
      <c r="E20" s="37">
        <v>70</v>
      </c>
      <c r="F20" s="37">
        <v>5</v>
      </c>
      <c r="G20" s="17">
        <f t="shared" ref="G20:G21" si="16">E20+F20</f>
        <v>75</v>
      </c>
      <c r="H20" s="21">
        <f t="shared" ref="H20:H21" si="17">E20*VLOOKUP(D20,TAR,2,0)</f>
        <v>8655710</v>
      </c>
      <c r="I20" s="21">
        <f t="shared" ref="I20:I21" si="18">F20*VLOOKUP(D20,TAR,2,0)</f>
        <v>618265</v>
      </c>
      <c r="J20" s="21">
        <f t="shared" ref="J20:J21" si="19">G20*VLOOKUP(D20,TAR,2,0)</f>
        <v>9273975</v>
      </c>
      <c r="K20" s="16" t="str">
        <f t="shared" si="6"/>
        <v>Травматология и ортопедия</v>
      </c>
    </row>
    <row r="21" spans="2:11">
      <c r="B21" s="53">
        <v>150003</v>
      </c>
      <c r="C21" s="22" t="str">
        <f t="shared" ref="C21:C32" si="20">IF(B21&gt;0,VLOOKUP(B21,LPU,2,0),"")</f>
        <v>ГБУЗ "КБСП"</v>
      </c>
      <c r="D21" s="52">
        <v>36</v>
      </c>
      <c r="E21" s="37">
        <v>70</v>
      </c>
      <c r="F21" s="37">
        <v>5</v>
      </c>
      <c r="G21" s="17">
        <f t="shared" si="16"/>
        <v>75</v>
      </c>
      <c r="H21" s="21">
        <f t="shared" si="17"/>
        <v>9049250</v>
      </c>
      <c r="I21" s="21">
        <f t="shared" si="18"/>
        <v>646375</v>
      </c>
      <c r="J21" s="21">
        <f t="shared" si="19"/>
        <v>9695625</v>
      </c>
      <c r="K21" s="16" t="str">
        <f t="shared" si="6"/>
        <v>Травматология и ортопедия</v>
      </c>
    </row>
    <row r="22" spans="2:11">
      <c r="B22" s="53">
        <v>150072</v>
      </c>
      <c r="C22" s="22" t="str">
        <f t="shared" si="20"/>
        <v>ФГБУ "СКММ центр МЗ РФ" (Беслан)</v>
      </c>
      <c r="D22" s="52">
        <v>1</v>
      </c>
      <c r="E22" s="37">
        <v>18</v>
      </c>
      <c r="F22" s="37">
        <v>2</v>
      </c>
      <c r="G22" s="17">
        <f t="shared" ref="G22:G32" si="21">E22+F22</f>
        <v>20</v>
      </c>
      <c r="H22" s="21">
        <f t="shared" ref="H22:H32" si="22">E22*VLOOKUP(D22,TAR,2,0)</f>
        <v>2670498</v>
      </c>
      <c r="I22" s="21">
        <f t="shared" ref="I22:I32" si="23">F22*VLOOKUP(D22,TAR,2,0)</f>
        <v>296722</v>
      </c>
      <c r="J22" s="21">
        <f t="shared" ref="J22:J32" si="24">G22*VLOOKUP(D22,TAR,2,0)</f>
        <v>2967220</v>
      </c>
      <c r="K22" s="16" t="str">
        <f t="shared" si="6"/>
        <v>Абдоминальная хирургия</v>
      </c>
    </row>
    <row r="23" spans="2:11">
      <c r="B23" s="53">
        <v>150072</v>
      </c>
      <c r="C23" s="22" t="str">
        <f t="shared" si="20"/>
        <v>ФГБУ "СКММ центр МЗ РФ" (Беслан)</v>
      </c>
      <c r="D23" s="52">
        <v>12</v>
      </c>
      <c r="E23" s="37">
        <v>27</v>
      </c>
      <c r="F23" s="37">
        <v>3</v>
      </c>
      <c r="G23" s="17">
        <f t="shared" si="21"/>
        <v>30</v>
      </c>
      <c r="H23" s="21">
        <f t="shared" si="22"/>
        <v>3840615</v>
      </c>
      <c r="I23" s="21">
        <f t="shared" si="23"/>
        <v>426735</v>
      </c>
      <c r="J23" s="21">
        <f t="shared" si="24"/>
        <v>4267350</v>
      </c>
      <c r="K23" s="16" t="str">
        <f t="shared" si="6"/>
        <v>Нейрохирургия</v>
      </c>
    </row>
    <row r="24" spans="2:11">
      <c r="B24" s="53">
        <v>150072</v>
      </c>
      <c r="C24" s="22" t="str">
        <f t="shared" si="20"/>
        <v>ФГБУ "СКММ центр МЗ РФ" (Беслан)</v>
      </c>
      <c r="D24" s="52">
        <v>16</v>
      </c>
      <c r="E24" s="37">
        <v>27</v>
      </c>
      <c r="F24" s="37">
        <v>3</v>
      </c>
      <c r="G24" s="17">
        <f t="shared" si="21"/>
        <v>30</v>
      </c>
      <c r="H24" s="21">
        <f t="shared" si="22"/>
        <v>3040092</v>
      </c>
      <c r="I24" s="21">
        <f t="shared" si="23"/>
        <v>337788</v>
      </c>
      <c r="J24" s="21">
        <f t="shared" si="24"/>
        <v>3377880</v>
      </c>
      <c r="K24" s="16" t="str">
        <f t="shared" si="6"/>
        <v>Онкология</v>
      </c>
    </row>
    <row r="25" spans="2:11">
      <c r="B25" s="53">
        <v>150072</v>
      </c>
      <c r="C25" s="22" t="str">
        <f t="shared" si="20"/>
        <v>ФГБУ "СКММ центр МЗ РФ" (Беслан)</v>
      </c>
      <c r="D25" s="52">
        <v>21</v>
      </c>
      <c r="E25" s="37">
        <v>160</v>
      </c>
      <c r="F25" s="37">
        <v>40</v>
      </c>
      <c r="G25" s="17">
        <f t="shared" si="21"/>
        <v>200</v>
      </c>
      <c r="H25" s="21">
        <f t="shared" si="22"/>
        <v>10070720</v>
      </c>
      <c r="I25" s="21">
        <f t="shared" si="23"/>
        <v>2517680</v>
      </c>
      <c r="J25" s="21">
        <f t="shared" si="24"/>
        <v>12588400</v>
      </c>
      <c r="K25" s="16" t="str">
        <f t="shared" si="6"/>
        <v>Офтальмология</v>
      </c>
    </row>
    <row r="26" spans="2:11">
      <c r="B26" s="53">
        <v>150072</v>
      </c>
      <c r="C26" s="22" t="str">
        <f t="shared" si="20"/>
        <v>ФГБУ "СКММ центр МЗ РФ" (Беслан)</v>
      </c>
      <c r="D26" s="52">
        <v>27</v>
      </c>
      <c r="E26" s="37">
        <v>70</v>
      </c>
      <c r="F26" s="37">
        <v>5</v>
      </c>
      <c r="G26" s="17">
        <f t="shared" si="21"/>
        <v>75</v>
      </c>
      <c r="H26" s="21">
        <f t="shared" si="22"/>
        <v>13474790</v>
      </c>
      <c r="I26" s="21">
        <f t="shared" si="23"/>
        <v>962485</v>
      </c>
      <c r="J26" s="21">
        <f t="shared" si="24"/>
        <v>14437275</v>
      </c>
      <c r="K26" s="16" t="str">
        <f t="shared" si="6"/>
        <v>Сердечно-сосудистая хирургия</v>
      </c>
    </row>
    <row r="27" spans="2:11">
      <c r="B27" s="53">
        <v>150072</v>
      </c>
      <c r="C27" s="22" t="str">
        <f t="shared" si="20"/>
        <v>ФГБУ "СКММ центр МЗ РФ" (Беслан)</v>
      </c>
      <c r="D27" s="52">
        <v>28</v>
      </c>
      <c r="E27" s="37">
        <v>180</v>
      </c>
      <c r="F27" s="37">
        <v>45</v>
      </c>
      <c r="G27" s="17">
        <f t="shared" si="21"/>
        <v>225</v>
      </c>
      <c r="H27" s="21">
        <f t="shared" si="22"/>
        <v>30894300</v>
      </c>
      <c r="I27" s="21">
        <f t="shared" si="23"/>
        <v>7723575</v>
      </c>
      <c r="J27" s="21">
        <f t="shared" si="24"/>
        <v>38617875</v>
      </c>
      <c r="K27" s="16" t="str">
        <f t="shared" si="6"/>
        <v>Сердечно-сосудистая хирургия</v>
      </c>
    </row>
    <row r="28" spans="2:11">
      <c r="B28" s="53">
        <v>150072</v>
      </c>
      <c r="C28" s="22" t="str">
        <f t="shared" si="20"/>
        <v>ФГБУ "СКММ центр МЗ РФ" (Беслан)</v>
      </c>
      <c r="D28" s="52">
        <v>29</v>
      </c>
      <c r="E28" s="37">
        <v>9</v>
      </c>
      <c r="F28" s="37">
        <v>1</v>
      </c>
      <c r="G28" s="17">
        <f t="shared" si="21"/>
        <v>10</v>
      </c>
      <c r="H28" s="21">
        <f t="shared" si="22"/>
        <v>1124901</v>
      </c>
      <c r="I28" s="21">
        <f t="shared" si="23"/>
        <v>124989</v>
      </c>
      <c r="J28" s="21">
        <f t="shared" si="24"/>
        <v>1249890</v>
      </c>
      <c r="K28" s="16" t="str">
        <f t="shared" si="6"/>
        <v>Сердечно-сосудистая хирургия</v>
      </c>
    </row>
    <row r="29" spans="2:11">
      <c r="B29" s="53">
        <v>150072</v>
      </c>
      <c r="C29" s="22" t="str">
        <f t="shared" si="20"/>
        <v>ФГБУ "СКММ центр МЗ РФ" (Беслан)</v>
      </c>
      <c r="D29" s="52">
        <v>31</v>
      </c>
      <c r="E29" s="37">
        <v>70</v>
      </c>
      <c r="F29" s="37">
        <v>10</v>
      </c>
      <c r="G29" s="17">
        <f t="shared" si="21"/>
        <v>80</v>
      </c>
      <c r="H29" s="21">
        <f t="shared" si="22"/>
        <v>14443170</v>
      </c>
      <c r="I29" s="21">
        <f t="shared" si="23"/>
        <v>2063310</v>
      </c>
      <c r="J29" s="21">
        <f t="shared" si="24"/>
        <v>16506480</v>
      </c>
      <c r="K29" s="16" t="str">
        <f t="shared" si="6"/>
        <v>Сердечно-сосудистая хирургия</v>
      </c>
    </row>
    <row r="30" spans="2:11">
      <c r="B30" s="53">
        <v>150072</v>
      </c>
      <c r="C30" s="22" t="str">
        <f t="shared" si="20"/>
        <v>ФГБУ "СКММ центр МЗ РФ" (Беслан)</v>
      </c>
      <c r="D30" s="52">
        <v>34</v>
      </c>
      <c r="E30" s="37">
        <v>57</v>
      </c>
      <c r="F30" s="37">
        <v>3</v>
      </c>
      <c r="G30" s="17">
        <f t="shared" si="21"/>
        <v>60</v>
      </c>
      <c r="H30" s="21">
        <f t="shared" si="22"/>
        <v>7048221</v>
      </c>
      <c r="I30" s="21">
        <f t="shared" si="23"/>
        <v>370959</v>
      </c>
      <c r="J30" s="21">
        <f t="shared" si="24"/>
        <v>7419180</v>
      </c>
      <c r="K30" s="16" t="str">
        <f t="shared" si="6"/>
        <v>Травматология и ортопедия</v>
      </c>
    </row>
    <row r="31" spans="2:11">
      <c r="B31" s="53">
        <v>150072</v>
      </c>
      <c r="C31" s="22" t="str">
        <f t="shared" si="20"/>
        <v>ФГБУ "СКММ центр МЗ РФ" (Беслан)</v>
      </c>
      <c r="D31" s="52">
        <v>36</v>
      </c>
      <c r="E31" s="37">
        <v>170</v>
      </c>
      <c r="F31" s="37">
        <v>30</v>
      </c>
      <c r="G31" s="17">
        <f t="shared" si="21"/>
        <v>200</v>
      </c>
      <c r="H31" s="21">
        <f t="shared" si="22"/>
        <v>21976750</v>
      </c>
      <c r="I31" s="21">
        <f t="shared" si="23"/>
        <v>3878250</v>
      </c>
      <c r="J31" s="21">
        <f t="shared" si="24"/>
        <v>25855000</v>
      </c>
      <c r="K31" s="16" t="str">
        <f t="shared" si="6"/>
        <v>Травматология и ортопедия</v>
      </c>
    </row>
    <row r="32" spans="2:11">
      <c r="B32" s="53">
        <v>150072</v>
      </c>
      <c r="C32" s="22" t="str">
        <f t="shared" si="20"/>
        <v>ФГБУ "СКММ центр МЗ РФ" (Беслан)</v>
      </c>
      <c r="D32" s="52">
        <v>41</v>
      </c>
      <c r="E32" s="37">
        <v>27</v>
      </c>
      <c r="F32" s="37">
        <v>3</v>
      </c>
      <c r="G32" s="17">
        <f t="shared" si="21"/>
        <v>30</v>
      </c>
      <c r="H32" s="21">
        <f t="shared" si="22"/>
        <v>4506165</v>
      </c>
      <c r="I32" s="21">
        <f t="shared" si="23"/>
        <v>500685</v>
      </c>
      <c r="J32" s="21">
        <f t="shared" si="24"/>
        <v>5006850</v>
      </c>
      <c r="K32" s="16" t="str">
        <f t="shared" si="6"/>
        <v>Эндокринология</v>
      </c>
    </row>
  </sheetData>
  <autoFilter ref="B10:J32">
    <filterColumn colId="0"/>
  </autoFilter>
  <mergeCells count="6">
    <mergeCell ref="K8:K10"/>
    <mergeCell ref="B8:B9"/>
    <mergeCell ref="C8:C9"/>
    <mergeCell ref="D8:D9"/>
    <mergeCell ref="E8:G8"/>
    <mergeCell ref="H8:J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L21"/>
  <sheetViews>
    <sheetView tabSelected="1" topLeftCell="C1" zoomScaleNormal="100" workbookViewId="0">
      <selection activeCell="F31" sqref="F31"/>
    </sheetView>
  </sheetViews>
  <sheetFormatPr defaultRowHeight="15"/>
  <cols>
    <col min="1" max="1" width="17.28515625" bestFit="1" customWidth="1"/>
    <col min="2" max="2" width="30" bestFit="1" customWidth="1"/>
    <col min="3" max="3" width="21.140625" bestFit="1" customWidth="1"/>
    <col min="4" max="4" width="19.28515625" bestFit="1" customWidth="1"/>
    <col min="5" max="5" width="55.28515625" bestFit="1" customWidth="1"/>
    <col min="6" max="8" width="19.28515625" bestFit="1" customWidth="1"/>
    <col min="9" max="9" width="35.5703125" bestFit="1" customWidth="1"/>
    <col min="10" max="10" width="19.28515625" bestFit="1" customWidth="1"/>
    <col min="11" max="12" width="24" bestFit="1" customWidth="1"/>
    <col min="13" max="16" width="20.85546875" customWidth="1"/>
    <col min="17" max="28" width="20.85546875" bestFit="1" customWidth="1"/>
    <col min="29" max="32" width="24" bestFit="1" customWidth="1"/>
  </cols>
  <sheetData>
    <row r="3" spans="1:12">
      <c r="A3" s="16"/>
      <c r="B3" s="16"/>
      <c r="C3" s="54" t="s">
        <v>101</v>
      </c>
      <c r="D3" s="16"/>
      <c r="E3" s="16"/>
      <c r="F3" s="16"/>
      <c r="G3" s="16"/>
      <c r="H3" s="16"/>
      <c r="I3" s="16"/>
      <c r="J3" s="16"/>
      <c r="K3" s="16"/>
      <c r="L3" s="16"/>
    </row>
    <row r="4" spans="1:12">
      <c r="A4" s="16"/>
      <c r="B4" s="16"/>
      <c r="C4" s="16">
        <v>150015</v>
      </c>
      <c r="D4" s="16"/>
      <c r="E4" s="16">
        <v>150081</v>
      </c>
      <c r="F4" s="16"/>
      <c r="G4" s="16">
        <v>150003</v>
      </c>
      <c r="H4" s="16"/>
      <c r="I4" s="16">
        <v>150072</v>
      </c>
      <c r="J4" s="16"/>
      <c r="K4" s="16" t="s">
        <v>126</v>
      </c>
      <c r="L4" s="16" t="s">
        <v>127</v>
      </c>
    </row>
    <row r="5" spans="1:12">
      <c r="A5" s="16"/>
      <c r="B5" s="16"/>
      <c r="C5" s="16" t="s">
        <v>18</v>
      </c>
      <c r="D5" s="16"/>
      <c r="E5" s="16" t="s">
        <v>49</v>
      </c>
      <c r="F5" s="16"/>
      <c r="G5" s="16" t="s">
        <v>9</v>
      </c>
      <c r="H5" s="16"/>
      <c r="I5" s="16" t="s">
        <v>43</v>
      </c>
      <c r="J5" s="16"/>
      <c r="K5" s="16"/>
      <c r="L5" s="16"/>
    </row>
    <row r="6" spans="1:12">
      <c r="A6" s="54" t="s">
        <v>98</v>
      </c>
      <c r="B6" s="54" t="s">
        <v>124</v>
      </c>
      <c r="C6" s="16" t="s">
        <v>100</v>
      </c>
      <c r="D6" s="16" t="s">
        <v>128</v>
      </c>
      <c r="E6" s="16" t="s">
        <v>100</v>
      </c>
      <c r="F6" s="16" t="s">
        <v>128</v>
      </c>
      <c r="G6" s="16" t="s">
        <v>100</v>
      </c>
      <c r="H6" s="16" t="s">
        <v>128</v>
      </c>
      <c r="I6" s="16" t="s">
        <v>100</v>
      </c>
      <c r="J6" s="16" t="s">
        <v>128</v>
      </c>
      <c r="K6" s="16"/>
      <c r="L6" s="16"/>
    </row>
    <row r="7" spans="1:12">
      <c r="A7" s="30">
        <v>1</v>
      </c>
      <c r="B7" s="30" t="s">
        <v>103</v>
      </c>
      <c r="C7" s="37">
        <v>10</v>
      </c>
      <c r="D7" s="18">
        <v>1483610</v>
      </c>
      <c r="E7" s="37"/>
      <c r="F7" s="18"/>
      <c r="G7" s="37"/>
      <c r="H7" s="18"/>
      <c r="I7" s="37">
        <v>20</v>
      </c>
      <c r="J7" s="18">
        <v>2967220</v>
      </c>
      <c r="K7" s="37">
        <v>30</v>
      </c>
      <c r="L7" s="18">
        <v>4450830</v>
      </c>
    </row>
    <row r="8" spans="1:12">
      <c r="A8" s="30">
        <v>3</v>
      </c>
      <c r="B8" s="30" t="s">
        <v>104</v>
      </c>
      <c r="C8" s="37">
        <v>25</v>
      </c>
      <c r="D8" s="18">
        <v>2806925</v>
      </c>
      <c r="E8" s="37"/>
      <c r="F8" s="18"/>
      <c r="G8" s="37"/>
      <c r="H8" s="18"/>
      <c r="I8" s="37"/>
      <c r="J8" s="18"/>
      <c r="K8" s="37">
        <v>25</v>
      </c>
      <c r="L8" s="18">
        <v>2806925</v>
      </c>
    </row>
    <row r="9" spans="1:12">
      <c r="A9" s="30">
        <v>16</v>
      </c>
      <c r="B9" s="30" t="s">
        <v>111</v>
      </c>
      <c r="C9" s="37">
        <v>10</v>
      </c>
      <c r="D9" s="18">
        <v>1125960</v>
      </c>
      <c r="E9" s="37"/>
      <c r="F9" s="18"/>
      <c r="G9" s="37"/>
      <c r="H9" s="18"/>
      <c r="I9" s="37">
        <v>30</v>
      </c>
      <c r="J9" s="18">
        <v>3377880</v>
      </c>
      <c r="K9" s="37">
        <v>40</v>
      </c>
      <c r="L9" s="18">
        <v>4503840</v>
      </c>
    </row>
    <row r="10" spans="1:12">
      <c r="A10" s="30">
        <v>26</v>
      </c>
      <c r="B10" s="30" t="s">
        <v>115</v>
      </c>
      <c r="C10" s="37">
        <v>70</v>
      </c>
      <c r="D10" s="18">
        <v>8112090</v>
      </c>
      <c r="E10" s="37"/>
      <c r="F10" s="18"/>
      <c r="G10" s="37"/>
      <c r="H10" s="18"/>
      <c r="I10" s="37"/>
      <c r="J10" s="18"/>
      <c r="K10" s="37">
        <v>70</v>
      </c>
      <c r="L10" s="18">
        <v>8112090</v>
      </c>
    </row>
    <row r="11" spans="1:12">
      <c r="A11" s="30">
        <v>34</v>
      </c>
      <c r="B11" s="30" t="s">
        <v>118</v>
      </c>
      <c r="C11" s="37">
        <v>210</v>
      </c>
      <c r="D11" s="18">
        <v>25967130</v>
      </c>
      <c r="E11" s="37"/>
      <c r="F11" s="18"/>
      <c r="G11" s="37">
        <v>75</v>
      </c>
      <c r="H11" s="18">
        <v>9273975</v>
      </c>
      <c r="I11" s="37">
        <v>60</v>
      </c>
      <c r="J11" s="18">
        <v>7419180</v>
      </c>
      <c r="K11" s="37">
        <v>345</v>
      </c>
      <c r="L11" s="18">
        <v>42660285</v>
      </c>
    </row>
    <row r="12" spans="1:12">
      <c r="A12" s="30">
        <v>35</v>
      </c>
      <c r="B12" s="30" t="s">
        <v>118</v>
      </c>
      <c r="C12" s="37">
        <v>20</v>
      </c>
      <c r="D12" s="18">
        <v>3698660</v>
      </c>
      <c r="E12" s="37"/>
      <c r="F12" s="18"/>
      <c r="G12" s="37"/>
      <c r="H12" s="18"/>
      <c r="I12" s="37"/>
      <c r="J12" s="18"/>
      <c r="K12" s="37">
        <v>20</v>
      </c>
      <c r="L12" s="18">
        <v>3698660</v>
      </c>
    </row>
    <row r="13" spans="1:12">
      <c r="A13" s="30">
        <v>36</v>
      </c>
      <c r="B13" s="30" t="s">
        <v>118</v>
      </c>
      <c r="C13" s="37">
        <v>50</v>
      </c>
      <c r="D13" s="18">
        <v>6463750</v>
      </c>
      <c r="E13" s="37"/>
      <c r="F13" s="18"/>
      <c r="G13" s="37">
        <v>75</v>
      </c>
      <c r="H13" s="18">
        <v>9695625</v>
      </c>
      <c r="I13" s="37">
        <v>200</v>
      </c>
      <c r="J13" s="18">
        <v>25855000</v>
      </c>
      <c r="K13" s="37">
        <v>325</v>
      </c>
      <c r="L13" s="18">
        <v>42014375</v>
      </c>
    </row>
    <row r="14" spans="1:12">
      <c r="A14" s="30">
        <v>21</v>
      </c>
      <c r="B14" s="30" t="s">
        <v>113</v>
      </c>
      <c r="C14" s="37"/>
      <c r="D14" s="18"/>
      <c r="E14" s="37">
        <v>150</v>
      </c>
      <c r="F14" s="18">
        <v>9441300</v>
      </c>
      <c r="G14" s="37"/>
      <c r="H14" s="18"/>
      <c r="I14" s="37">
        <v>200</v>
      </c>
      <c r="J14" s="18">
        <v>12588400</v>
      </c>
      <c r="K14" s="37">
        <v>350</v>
      </c>
      <c r="L14" s="18">
        <v>22029700</v>
      </c>
    </row>
    <row r="15" spans="1:12">
      <c r="A15" s="30">
        <v>12</v>
      </c>
      <c r="B15" s="30" t="s">
        <v>109</v>
      </c>
      <c r="C15" s="37"/>
      <c r="D15" s="18"/>
      <c r="E15" s="37"/>
      <c r="F15" s="18"/>
      <c r="G15" s="37"/>
      <c r="H15" s="18"/>
      <c r="I15" s="37">
        <v>30</v>
      </c>
      <c r="J15" s="18">
        <v>4267350</v>
      </c>
      <c r="K15" s="37">
        <v>30</v>
      </c>
      <c r="L15" s="18">
        <v>4267350</v>
      </c>
    </row>
    <row r="16" spans="1:12">
      <c r="A16" s="30">
        <v>27</v>
      </c>
      <c r="B16" s="30" t="s">
        <v>116</v>
      </c>
      <c r="C16" s="37"/>
      <c r="D16" s="18"/>
      <c r="E16" s="37"/>
      <c r="F16" s="18"/>
      <c r="G16" s="37"/>
      <c r="H16" s="18"/>
      <c r="I16" s="37">
        <v>75</v>
      </c>
      <c r="J16" s="18">
        <v>14437275</v>
      </c>
      <c r="K16" s="37">
        <v>75</v>
      </c>
      <c r="L16" s="18">
        <v>14437275</v>
      </c>
    </row>
    <row r="17" spans="1:12">
      <c r="A17" s="30">
        <v>28</v>
      </c>
      <c r="B17" s="30" t="s">
        <v>116</v>
      </c>
      <c r="C17" s="37"/>
      <c r="D17" s="18"/>
      <c r="E17" s="37"/>
      <c r="F17" s="18"/>
      <c r="G17" s="37"/>
      <c r="H17" s="18"/>
      <c r="I17" s="37">
        <v>225</v>
      </c>
      <c r="J17" s="18">
        <v>38617875</v>
      </c>
      <c r="K17" s="37">
        <v>225</v>
      </c>
      <c r="L17" s="18">
        <v>38617875</v>
      </c>
    </row>
    <row r="18" spans="1:12">
      <c r="A18" s="30">
        <v>29</v>
      </c>
      <c r="B18" s="30" t="s">
        <v>116</v>
      </c>
      <c r="C18" s="37"/>
      <c r="D18" s="18"/>
      <c r="E18" s="37"/>
      <c r="F18" s="18"/>
      <c r="G18" s="37"/>
      <c r="H18" s="18"/>
      <c r="I18" s="37">
        <v>10</v>
      </c>
      <c r="J18" s="18">
        <v>1249890</v>
      </c>
      <c r="K18" s="37">
        <v>10</v>
      </c>
      <c r="L18" s="18">
        <v>1249890</v>
      </c>
    </row>
    <row r="19" spans="1:12">
      <c r="A19" s="30">
        <v>31</v>
      </c>
      <c r="B19" s="30" t="s">
        <v>116</v>
      </c>
      <c r="C19" s="37"/>
      <c r="D19" s="18"/>
      <c r="E19" s="37"/>
      <c r="F19" s="18"/>
      <c r="G19" s="37"/>
      <c r="H19" s="18"/>
      <c r="I19" s="37">
        <v>80</v>
      </c>
      <c r="J19" s="18">
        <v>16506480</v>
      </c>
      <c r="K19" s="37">
        <v>80</v>
      </c>
      <c r="L19" s="18">
        <v>16506480</v>
      </c>
    </row>
    <row r="20" spans="1:12">
      <c r="A20" s="30">
        <v>41</v>
      </c>
      <c r="B20" s="30" t="s">
        <v>121</v>
      </c>
      <c r="C20" s="37"/>
      <c r="D20" s="18"/>
      <c r="E20" s="37"/>
      <c r="F20" s="18"/>
      <c r="G20" s="37"/>
      <c r="H20" s="18"/>
      <c r="I20" s="37">
        <v>30</v>
      </c>
      <c r="J20" s="18">
        <v>5006850</v>
      </c>
      <c r="K20" s="37">
        <v>30</v>
      </c>
      <c r="L20" s="18">
        <v>5006850</v>
      </c>
    </row>
    <row r="21" spans="1:12">
      <c r="A21" s="30" t="s">
        <v>99</v>
      </c>
      <c r="B21" s="16"/>
      <c r="C21" s="37">
        <v>395</v>
      </c>
      <c r="D21" s="18">
        <v>49658125</v>
      </c>
      <c r="E21" s="37">
        <v>150</v>
      </c>
      <c r="F21" s="18">
        <v>9441300</v>
      </c>
      <c r="G21" s="37">
        <v>150</v>
      </c>
      <c r="H21" s="18">
        <v>18969600</v>
      </c>
      <c r="I21" s="37">
        <v>960</v>
      </c>
      <c r="J21" s="18">
        <v>132293400</v>
      </c>
      <c r="K21" s="37">
        <v>1655</v>
      </c>
      <c r="L21" s="18">
        <v>210362425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МО</vt:lpstr>
      <vt:lpstr>Тарифы</vt:lpstr>
      <vt:lpstr>ВМП</vt:lpstr>
      <vt:lpstr>СВОД</vt:lpstr>
      <vt:lpstr>LPU</vt:lpstr>
      <vt:lpstr>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2017-01-25T14:04:44Z</dcterms:modified>
</cp:coreProperties>
</file>