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I10" i="1"/>
  <c r="H10" i="1"/>
  <c r="J10" i="1"/>
  <c r="L10" i="1"/>
  <c r="K10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O32" i="1"/>
  <c r="N32" i="1"/>
  <c r="J49" i="1" l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H131" i="1"/>
  <c r="L132" i="1"/>
  <c r="K132" i="1"/>
  <c r="J132" i="1" s="1"/>
  <c r="I50" i="1"/>
  <c r="H50" i="1"/>
  <c r="H52" i="1"/>
  <c r="I52" i="1"/>
  <c r="H53" i="1"/>
  <c r="I53" i="1"/>
  <c r="H55" i="1"/>
  <c r="I55" i="1"/>
  <c r="I56" i="1"/>
  <c r="H56" i="1"/>
  <c r="H58" i="1"/>
  <c r="I58" i="1"/>
  <c r="H59" i="1"/>
  <c r="I59" i="1"/>
  <c r="H61" i="1"/>
  <c r="I61" i="1"/>
  <c r="I62" i="1"/>
  <c r="H62" i="1"/>
  <c r="I64" i="1"/>
  <c r="H64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I49" i="1"/>
  <c r="H49" i="1"/>
  <c r="H68" i="1"/>
  <c r="I68" i="1"/>
  <c r="I65" i="1"/>
  <c r="H65" i="1"/>
  <c r="H47" i="1"/>
  <c r="I47" i="1"/>
  <c r="I46" i="1"/>
  <c r="H45" i="1"/>
  <c r="I131" i="1" l="1"/>
  <c r="G131" i="1" s="1"/>
  <c r="I132" i="1"/>
  <c r="H132" i="1"/>
  <c r="C14" i="1" l="1"/>
  <c r="G49" i="1"/>
  <c r="G50" i="1"/>
  <c r="G53" i="1"/>
  <c r="G55" i="1"/>
  <c r="G61" i="1"/>
  <c r="G62" i="1"/>
  <c r="G63" i="1"/>
  <c r="G65" i="1"/>
  <c r="G66" i="1"/>
  <c r="H67" i="1"/>
  <c r="I67" i="1"/>
  <c r="G67" i="1"/>
  <c r="G70" i="1"/>
  <c r="G73" i="1"/>
  <c r="G76" i="1"/>
  <c r="G84" i="1"/>
  <c r="G85" i="1"/>
  <c r="G87" i="1"/>
  <c r="G91" i="1"/>
  <c r="J48" i="1"/>
  <c r="E131" i="1"/>
  <c r="D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G47" i="1"/>
  <c r="C47" i="1"/>
  <c r="H46" i="1"/>
  <c r="C46" i="1"/>
  <c r="I45" i="1"/>
  <c r="G45" i="1"/>
  <c r="C45" i="1"/>
  <c r="I44" i="1"/>
  <c r="H44" i="1"/>
  <c r="C44" i="1"/>
  <c r="I43" i="1"/>
  <c r="H43" i="1"/>
  <c r="G43" i="1"/>
  <c r="C43" i="1"/>
  <c r="I42" i="1"/>
  <c r="H42" i="1"/>
  <c r="C42" i="1"/>
  <c r="I41" i="1"/>
  <c r="H41" i="1"/>
  <c r="G41" i="1"/>
  <c r="C41" i="1"/>
  <c r="I40" i="1"/>
  <c r="H40" i="1"/>
  <c r="C40" i="1"/>
  <c r="I39" i="1"/>
  <c r="H39" i="1"/>
  <c r="G39" i="1"/>
  <c r="C39" i="1"/>
  <c r="I38" i="1"/>
  <c r="H38" i="1"/>
  <c r="C38" i="1"/>
  <c r="I37" i="1"/>
  <c r="H37" i="1"/>
  <c r="G37" i="1"/>
  <c r="C37" i="1"/>
  <c r="I36" i="1"/>
  <c r="H36" i="1"/>
  <c r="C36" i="1"/>
  <c r="I35" i="1"/>
  <c r="H35" i="1"/>
  <c r="G35" i="1"/>
  <c r="C35" i="1"/>
  <c r="I34" i="1"/>
  <c r="H34" i="1"/>
  <c r="C34" i="1"/>
  <c r="I33" i="1"/>
  <c r="H33" i="1"/>
  <c r="G33" i="1"/>
  <c r="C33" i="1"/>
  <c r="I32" i="1"/>
  <c r="H32" i="1"/>
  <c r="C32" i="1"/>
  <c r="I31" i="1"/>
  <c r="H31" i="1"/>
  <c r="G31" i="1"/>
  <c r="C31" i="1"/>
  <c r="I30" i="1"/>
  <c r="H30" i="1"/>
  <c r="C30" i="1"/>
  <c r="I29" i="1"/>
  <c r="H29" i="1"/>
  <c r="G29" i="1"/>
  <c r="C29" i="1"/>
  <c r="I28" i="1"/>
  <c r="H28" i="1"/>
  <c r="C28" i="1"/>
  <c r="I27" i="1"/>
  <c r="H27" i="1"/>
  <c r="G27" i="1"/>
  <c r="C27" i="1"/>
  <c r="I26" i="1"/>
  <c r="H26" i="1"/>
  <c r="C26" i="1"/>
  <c r="I25" i="1"/>
  <c r="H25" i="1"/>
  <c r="G25" i="1"/>
  <c r="C25" i="1"/>
  <c r="I24" i="1"/>
  <c r="H24" i="1"/>
  <c r="C24" i="1"/>
  <c r="I23" i="1"/>
  <c r="H23" i="1"/>
  <c r="G23" i="1"/>
  <c r="C23" i="1"/>
  <c r="I22" i="1"/>
  <c r="H22" i="1"/>
  <c r="C22" i="1"/>
  <c r="H21" i="1"/>
  <c r="G21" i="1"/>
  <c r="C21" i="1"/>
  <c r="I20" i="1"/>
  <c r="H20" i="1"/>
  <c r="C20" i="1"/>
  <c r="I19" i="1"/>
  <c r="H19" i="1"/>
  <c r="G19" i="1"/>
  <c r="C19" i="1"/>
  <c r="I18" i="1"/>
  <c r="H18" i="1"/>
  <c r="C18" i="1"/>
  <c r="I17" i="1"/>
  <c r="H17" i="1"/>
  <c r="G17" i="1"/>
  <c r="C17" i="1"/>
  <c r="I16" i="1"/>
  <c r="H16" i="1"/>
  <c r="C16" i="1"/>
  <c r="G18" i="1"/>
  <c r="G22" i="1"/>
  <c r="G26" i="1"/>
  <c r="G30" i="1"/>
  <c r="G34" i="1"/>
  <c r="G16" i="1"/>
  <c r="G32" i="1"/>
  <c r="G36" i="1"/>
  <c r="G38" i="1"/>
  <c r="G40" i="1"/>
  <c r="G42" i="1"/>
  <c r="G44" i="1"/>
  <c r="G46" i="1"/>
  <c r="C131" i="1"/>
  <c r="G96" i="1"/>
  <c r="G100" i="1"/>
  <c r="G104" i="1"/>
  <c r="G108" i="1"/>
  <c r="G112" i="1"/>
  <c r="G116" i="1"/>
  <c r="G120" i="1"/>
  <c r="G124" i="1"/>
  <c r="G128" i="1"/>
  <c r="G95" i="1"/>
  <c r="G99" i="1"/>
  <c r="G103" i="1"/>
  <c r="G107" i="1"/>
  <c r="G111" i="1"/>
  <c r="G115" i="1"/>
  <c r="G119" i="1"/>
  <c r="G123" i="1"/>
  <c r="G127" i="1"/>
  <c r="G94" i="1"/>
  <c r="G92" i="1"/>
  <c r="G90" i="1"/>
  <c r="G88" i="1"/>
  <c r="G86" i="1"/>
  <c r="G82" i="1"/>
  <c r="G80" i="1"/>
  <c r="G78" i="1"/>
  <c r="G74" i="1"/>
  <c r="G72" i="1"/>
  <c r="G20" i="1"/>
  <c r="G24" i="1"/>
  <c r="G28" i="1"/>
  <c r="G98" i="1"/>
  <c r="G102" i="1"/>
  <c r="G106" i="1"/>
  <c r="G110" i="1"/>
  <c r="G114" i="1"/>
  <c r="G118" i="1"/>
  <c r="G122" i="1"/>
  <c r="G126" i="1"/>
  <c r="G130" i="1"/>
  <c r="G48" i="1"/>
  <c r="G97" i="1"/>
  <c r="G101" i="1"/>
  <c r="G105" i="1"/>
  <c r="G109" i="1"/>
  <c r="G113" i="1"/>
  <c r="G117" i="1"/>
  <c r="G121" i="1"/>
  <c r="G125" i="1"/>
  <c r="G129" i="1"/>
  <c r="G93" i="1"/>
  <c r="G89" i="1"/>
  <c r="G83" i="1"/>
  <c r="G81" i="1"/>
  <c r="G79" i="1"/>
  <c r="G77" i="1"/>
  <c r="G75" i="1"/>
  <c r="G71" i="1"/>
  <c r="G57" i="1"/>
  <c r="L131" i="1"/>
  <c r="N9" i="1"/>
  <c r="N11" i="1" s="1"/>
  <c r="K131" i="1"/>
  <c r="C132" i="1"/>
  <c r="E139" i="1"/>
  <c r="D139" i="1"/>
  <c r="D9" i="1"/>
  <c r="E9" i="1"/>
  <c r="C9" i="1"/>
  <c r="D15" i="1"/>
  <c r="E15" i="1"/>
  <c r="C15" i="1"/>
  <c r="I15" i="1"/>
  <c r="G15" i="1" s="1"/>
  <c r="F15" i="1" s="1"/>
  <c r="I9" i="1"/>
  <c r="I11" i="1" s="1"/>
  <c r="H15" i="1"/>
  <c r="H9" i="1"/>
  <c r="C139" i="1"/>
  <c r="K9" i="1"/>
  <c r="L9" i="1"/>
  <c r="J9" i="1"/>
  <c r="E12" i="1"/>
  <c r="E7" i="1"/>
  <c r="D12" i="1"/>
  <c r="D7" i="1"/>
  <c r="C12" i="1"/>
  <c r="C7" i="1"/>
  <c r="E11" i="1"/>
  <c r="E8" i="1"/>
  <c r="D11" i="1"/>
  <c r="D8" i="1"/>
  <c r="C11" i="1"/>
  <c r="D132" i="1"/>
  <c r="E132" i="1"/>
  <c r="C8" i="1"/>
  <c r="G132" i="1"/>
  <c r="K15" i="1"/>
  <c r="L15" i="1"/>
  <c r="D140" i="1"/>
  <c r="J131" i="1" l="1"/>
  <c r="J15" i="1"/>
  <c r="G64" i="1"/>
  <c r="G58" i="1"/>
  <c r="G56" i="1"/>
  <c r="G52" i="1"/>
  <c r="G68" i="1"/>
  <c r="G60" i="1"/>
  <c r="G69" i="1"/>
  <c r="G54" i="1"/>
  <c r="L14" i="1"/>
  <c r="L12" i="1" s="1"/>
  <c r="L7" i="1" s="1"/>
  <c r="G51" i="1"/>
  <c r="K14" i="1"/>
  <c r="K12" i="1" s="1"/>
  <c r="K7" i="1" s="1"/>
  <c r="H14" i="1"/>
  <c r="H12" i="1" s="1"/>
  <c r="H7" i="1" s="1"/>
  <c r="G59" i="1"/>
  <c r="M14" i="1"/>
  <c r="M12" i="1" s="1"/>
  <c r="O14" i="1"/>
  <c r="O12" i="1" s="1"/>
  <c r="I14" i="1"/>
  <c r="I12" i="1" s="1"/>
  <c r="I7" i="1" s="1"/>
  <c r="N14" i="1"/>
  <c r="N12" i="1" s="1"/>
  <c r="N7" i="1" s="1"/>
  <c r="N132" i="1"/>
  <c r="H11" i="1"/>
  <c r="G9" i="1"/>
  <c r="F9" i="1" s="1"/>
  <c r="O9" i="1"/>
  <c r="O132" i="1"/>
  <c r="H8" i="1" l="1"/>
  <c r="G11" i="1"/>
  <c r="L8" i="1"/>
  <c r="K8" i="1"/>
  <c r="J14" i="1"/>
  <c r="I8" i="1"/>
  <c r="G14" i="1"/>
  <c r="G8" i="1" s="1"/>
  <c r="N8" i="1"/>
  <c r="M9" i="1"/>
  <c r="M132" i="1"/>
  <c r="F11" i="1"/>
  <c r="O11" i="1"/>
  <c r="O8" i="1" s="1"/>
  <c r="O7" i="1"/>
  <c r="J8" i="1" l="1"/>
  <c r="J12" i="1"/>
  <c r="J7" i="1" s="1"/>
  <c r="F14" i="1"/>
  <c r="G12" i="1"/>
  <c r="M11" i="1"/>
  <c r="M8" i="1" s="1"/>
  <c r="M7" i="1"/>
  <c r="F12" i="1" l="1"/>
  <c r="G7" i="1"/>
  <c r="F7" i="1" s="1"/>
</calcChain>
</file>

<file path=xl/sharedStrings.xml><?xml version="1.0" encoding="utf-8"?>
<sst xmlns="http://schemas.openxmlformats.org/spreadsheetml/2006/main" count="173" uniqueCount="164">
  <si>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</si>
  <si>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</si>
  <si>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</si>
  <si>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</si>
  <si>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</si>
  <si>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</si>
  <si>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</si>
  <si>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</si>
  <si>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</si>
  <si>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</si>
  <si>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</si>
  <si>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</si>
  <si>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</si>
  <si>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</si>
  <si>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</si>
  <si>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</si>
  <si>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</si>
  <si>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</si>
  <si>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</si>
  <si>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</si>
  <si>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</si>
  <si>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</si>
  <si>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</si>
  <si>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</si>
  <si>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</si>
  <si>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</si>
  <si>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</si>
  <si>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</si>
  <si>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</si>
  <si>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</si>
  <si>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</si>
  <si>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</si>
  <si>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</si>
  <si>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</si>
  <si>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</si>
  <si>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</si>
  <si>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</si>
  <si>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</si>
  <si>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</si>
  <si>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</si>
  <si>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</si>
  <si>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</si>
  <si>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</si>
  <si>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</si>
  <si>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</si>
  <si>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</si>
  <si>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</si>
  <si>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</si>
  <si>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</si>
  <si>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</si>
  <si>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</si>
  <si>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</si>
  <si>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</si>
  <si>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</si>
  <si>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</si>
  <si>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</si>
  <si>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</si>
  <si>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</si>
  <si>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</si>
  <si>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</si>
  <si>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</si>
  <si>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</si>
  <si>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</si>
  <si>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</si>
  <si>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</si>
  <si>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</si>
  <si>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</si>
  <si>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</si>
  <si>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</si>
  <si>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</si>
  <si>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</si>
  <si>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</si>
  <si>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</si>
  <si>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</si>
  <si>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</si>
  <si>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</si>
  <si>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</si>
  <si>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</si>
  <si>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</si>
  <si>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</si>
  <si>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</si>
  <si>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</si>
  <si>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</si>
  <si>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</si>
  <si>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</si>
  <si>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</si>
  <si>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</si>
  <si>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</si>
  <si>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</si>
  <si>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</si>
  <si>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</si>
  <si>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</si>
  <si>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</si>
  <si>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</si>
  <si>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</si>
  <si>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</si>
  <si>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</si>
  <si>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</si>
  <si>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</si>
  <si>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</si>
  <si>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</si>
  <si>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</si>
  <si>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</si>
  <si>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</si>
  <si>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</si>
  <si>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</si>
  <si>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</si>
  <si>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</si>
  <si>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</si>
  <si>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</si>
  <si>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</si>
  <si>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</si>
  <si>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</si>
  <si>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</si>
  <si>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</si>
  <si>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</si>
  <si>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</si>
  <si>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</si>
  <si>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</si>
  <si>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</si>
  <si>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</si>
  <si>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</si>
  <si>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</si>
  <si>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</si>
  <si>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</si>
  <si>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</si>
  <si>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</si>
  <si>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</si>
  <si>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</si>
  <si>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</si>
  <si>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</si>
  <si>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</si>
  <si>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</si>
  <si>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</si>
  <si>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</si>
  <si>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</si>
  <si>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</si>
  <si>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</si>
  <si>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</si>
  <si>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</si>
  <si>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</si>
  <si>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</si>
  <si>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</si>
  <si>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</si>
  <si>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</si>
  <si>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</si>
  <si>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</si>
  <si>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</si>
  <si>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</si>
  <si>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</si>
  <si>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</si>
  <si>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</si>
  <si>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</si>
  <si>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</si>
  <si>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</si>
  <si>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</si>
  <si>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</si>
  <si>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</si>
  <si>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</si>
  <si>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</si>
  <si>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</si>
  <si>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</si>
  <si>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диспансеризация (без детей-сирот )</t>
  </si>
  <si>
    <t>проф.осмотр (с диспансеризацией детей-сирот)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</si>
</sst>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2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12" xfId="0" applyFont="1" applyBorder="1" applyAlignment="1"/>
    <xf numFmtId="3" fontId="0" fillId="0" borderId="11" xfId="0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 wrapText="1"/>
    </xf>
    <xf numFmtId="3" fontId="0" fillId="2" borderId="11" xfId="0" applyNumberFormat="1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167" fontId="1" fillId="2" borderId="6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3" fontId="1" fillId="2" borderId="17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0" xfId="0" applyFont="1" applyBorder="1" applyAlignment="1"/>
    <xf numFmtId="0" fontId="3" fillId="0" borderId="0" xfId="0" applyFont="1" applyBorder="1" applyAlignment="1"/>
    <xf numFmtId="3" fontId="0" fillId="0" borderId="14" xfId="0" applyNumberFormat="1" applyFont="1" applyBorder="1" applyAlignment="1">
      <alignment horizontal="center" vertical="center" wrapText="1"/>
    </xf>
    <xf numFmtId="3" fontId="0" fillId="0" borderId="31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center" vertical="center" wrapText="1"/>
    </xf>
    <xf numFmtId="165" fontId="0" fillId="0" borderId="7" xfId="0" applyNumberFormat="1" applyFont="1" applyFill="1" applyBorder="1" applyAlignment="1">
      <alignment horizontal="center" vertical="center" wrapText="1"/>
    </xf>
    <xf numFmtId="165" fontId="0" fillId="2" borderId="4" xfId="0" applyNumberFormat="1" applyFont="1" applyFill="1" applyBorder="1" applyAlignment="1">
      <alignment horizontal="center" vertical="center" wrapText="1"/>
    </xf>
    <xf numFmtId="165" fontId="0" fillId="2" borderId="7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3" fontId="0" fillId="2" borderId="24" xfId="0" applyNumberFormat="1" applyFont="1" applyFill="1" applyBorder="1" applyAlignment="1">
      <alignment horizontal="center" vertical="center" wrapText="1"/>
    </xf>
    <xf numFmtId="3" fontId="0" fillId="2" borderId="25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3" fontId="0" fillId="0" borderId="13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2" xfId="0" applyFont="1" applyBorder="1"/>
    <xf numFmtId="0" fontId="3" fillId="0" borderId="20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 wrapText="1"/>
    </xf>
    <xf numFmtId="3" fontId="0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85" zoomScaleNormal="85" workbookViewId="0">
      <selection activeCell="H138" sqref="H138"/>
    </sheetView>
  </sheetViews>
  <sheetFormatPr defaultColWidth="9.140625" defaultRowHeight="18.75" x14ac:dyDescent="0.3"/>
  <cols>
    <col min="1" max="1" width="8.140625" style="1" bestFit="1" customWidth="1"/>
    <col min="2" max="2" width="19.28515625" style="1" customWidth="1"/>
    <col min="3" max="5" width="10.5703125" style="1" customWidth="1"/>
    <col min="6" max="6" width="9.42578125" style="1" customWidth="1"/>
    <col min="7" max="7" width="10.5703125" style="1" customWidth="1"/>
    <col min="8" max="9" width="14.42578125" style="1" customWidth="1"/>
    <col min="10" max="10" width="11.42578125" style="3" customWidth="1"/>
    <col min="11" max="11" width="10.5703125" style="3" customWidth="1"/>
    <col min="12" max="12" width="10.7109375" style="3" customWidth="1"/>
    <col min="13" max="15" width="12.5703125" style="3" customWidth="1"/>
    <col min="16" max="16" width="9.140625" style="1"/>
    <col min="17" max="17" width="10.140625" style="1" customWidth="1"/>
    <col min="18" max="18" width="12" style="1" customWidth="1"/>
    <col min="19" max="19" width="9.5703125" style="1" bestFit="1" customWidth="1"/>
    <col min="20" max="16384" width="9.140625" style="1"/>
  </cols>
  <sheetData>
    <row r="1" spans="1:19" ht="64.5" customHeight="1" x14ac:dyDescent="0.3">
      <c r="A1" s="39"/>
      <c r="B1" s="40"/>
      <c r="C1" s="40"/>
      <c r="D1" s="40"/>
      <c r="E1" s="40"/>
      <c r="F1" s="40"/>
      <c r="G1" s="40"/>
      <c r="H1" s="40"/>
      <c r="I1" s="72"/>
      <c r="J1" s="41"/>
      <c r="K1" s="41"/>
      <c r="L1" s="41"/>
      <c r="M1" s="41"/>
      <c r="N1" s="41"/>
      <c r="O1" s="76" t="s">
        <v>160</v>
      </c>
    </row>
    <row r="2" spans="1:19" ht="19.5" thickBot="1" x14ac:dyDescent="0.35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42"/>
      <c r="K2" s="42"/>
      <c r="L2" s="42"/>
      <c r="M2" s="42"/>
      <c r="N2" s="42"/>
      <c r="O2" s="42"/>
    </row>
    <row r="3" spans="1:19" ht="18.75" customHeight="1" x14ac:dyDescent="0.3">
      <c r="A3" s="91" t="s">
        <v>1</v>
      </c>
      <c r="B3" s="94" t="s">
        <v>2</v>
      </c>
      <c r="C3" s="96" t="s">
        <v>3</v>
      </c>
      <c r="D3" s="97"/>
      <c r="E3" s="98"/>
      <c r="F3" s="102" t="s">
        <v>4</v>
      </c>
      <c r="G3" s="104" t="s">
        <v>5</v>
      </c>
      <c r="H3" s="105"/>
      <c r="I3" s="106"/>
      <c r="J3" s="113" t="s">
        <v>162</v>
      </c>
      <c r="K3" s="114"/>
      <c r="L3" s="115"/>
      <c r="M3" s="113" t="s">
        <v>163</v>
      </c>
      <c r="N3" s="114"/>
      <c r="O3" s="115"/>
    </row>
    <row r="4" spans="1:19" ht="45.75" customHeight="1" x14ac:dyDescent="0.3">
      <c r="A4" s="92"/>
      <c r="B4" s="95"/>
      <c r="C4" s="99"/>
      <c r="D4" s="100"/>
      <c r="E4" s="101"/>
      <c r="F4" s="103"/>
      <c r="G4" s="107"/>
      <c r="H4" s="108"/>
      <c r="I4" s="109"/>
      <c r="J4" s="116"/>
      <c r="K4" s="117"/>
      <c r="L4" s="118"/>
      <c r="M4" s="116"/>
      <c r="N4" s="117"/>
      <c r="O4" s="118"/>
    </row>
    <row r="5" spans="1:19" ht="36" customHeight="1" x14ac:dyDescent="0.3">
      <c r="A5" s="93"/>
      <c r="B5" s="95"/>
      <c r="C5" s="28" t="s">
        <v>6</v>
      </c>
      <c r="D5" s="5" t="s">
        <v>7</v>
      </c>
      <c r="E5" s="29" t="s">
        <v>8</v>
      </c>
      <c r="F5" s="103"/>
      <c r="G5" s="28" t="s">
        <v>6</v>
      </c>
      <c r="H5" s="5" t="s">
        <v>7</v>
      </c>
      <c r="I5" s="29" t="s">
        <v>8</v>
      </c>
      <c r="J5" s="18" t="s">
        <v>6</v>
      </c>
      <c r="K5" s="6" t="s">
        <v>7</v>
      </c>
      <c r="L5" s="19" t="s">
        <v>8</v>
      </c>
      <c r="M5" s="18" t="s">
        <v>6</v>
      </c>
      <c r="N5" s="6" t="s">
        <v>7</v>
      </c>
      <c r="O5" s="19" t="s">
        <v>8</v>
      </c>
    </row>
    <row r="6" spans="1:19" x14ac:dyDescent="0.3">
      <c r="A6" s="30" t="s">
        <v>9</v>
      </c>
      <c r="B6" s="26">
        <v>1</v>
      </c>
      <c r="C6" s="30">
        <v>2</v>
      </c>
      <c r="D6" s="7">
        <v>3</v>
      </c>
      <c r="E6" s="31">
        <v>4</v>
      </c>
      <c r="F6" s="49">
        <v>5</v>
      </c>
      <c r="G6" s="30">
        <v>6</v>
      </c>
      <c r="H6" s="7">
        <v>7</v>
      </c>
      <c r="I6" s="31">
        <v>8</v>
      </c>
      <c r="J6" s="20">
        <v>9</v>
      </c>
      <c r="K6" s="4">
        <v>10</v>
      </c>
      <c r="L6" s="21">
        <v>11</v>
      </c>
      <c r="M6" s="20">
        <v>12</v>
      </c>
      <c r="N6" s="4">
        <v>13</v>
      </c>
      <c r="O6" s="21">
        <v>14</v>
      </c>
    </row>
    <row r="7" spans="1:19" x14ac:dyDescent="0.3">
      <c r="A7" s="30">
        <v>1</v>
      </c>
      <c r="B7" s="46" t="s">
        <v>10</v>
      </c>
      <c r="C7" s="22">
        <f>SUM(C9,C12)</f>
        <v>681967</v>
      </c>
      <c r="D7" s="22">
        <f t="shared" ref="D7:E7" si="0">SUM(D9,D12)</f>
        <v>308828</v>
      </c>
      <c r="E7" s="22">
        <f t="shared" si="0"/>
        <v>373139</v>
      </c>
      <c r="F7" s="50">
        <f>G7/C7*100</f>
        <v>51.468766083989401</v>
      </c>
      <c r="G7" s="22">
        <f>SUM(G9,G12)</f>
        <v>351000</v>
      </c>
      <c r="H7" s="22">
        <f t="shared" ref="H7:I7" si="1">SUM(H9,H12)</f>
        <v>139950</v>
      </c>
      <c r="I7" s="22">
        <f t="shared" si="1"/>
        <v>156364</v>
      </c>
      <c r="J7" s="59">
        <f>SUM(J9,J12)</f>
        <v>123436</v>
      </c>
      <c r="K7" s="59">
        <f t="shared" ref="K7:O7" si="2">SUM(K9,K12)</f>
        <v>51742</v>
      </c>
      <c r="L7" s="59">
        <f t="shared" si="2"/>
        <v>71694</v>
      </c>
      <c r="M7" s="59">
        <f t="shared" si="2"/>
        <v>172878</v>
      </c>
      <c r="N7" s="59">
        <f t="shared" si="2"/>
        <v>88208</v>
      </c>
      <c r="O7" s="59">
        <f t="shared" si="2"/>
        <v>84670</v>
      </c>
      <c r="Q7" s="57"/>
      <c r="R7" s="57"/>
      <c r="S7" s="57"/>
    </row>
    <row r="8" spans="1:19" ht="90" x14ac:dyDescent="0.3">
      <c r="A8" s="30">
        <v>2</v>
      </c>
      <c r="B8" s="46" t="s">
        <v>159</v>
      </c>
      <c r="C8" s="22">
        <f>SUM(C11,C14)</f>
        <v>627281</v>
      </c>
      <c r="D8" s="22">
        <f t="shared" ref="D8:E8" si="3">SUM(D11,D14)</f>
        <v>86361</v>
      </c>
      <c r="E8" s="22">
        <f t="shared" si="3"/>
        <v>81603</v>
      </c>
      <c r="F8" s="51"/>
      <c r="G8" s="22">
        <f>G11+G14</f>
        <v>293524</v>
      </c>
      <c r="H8" s="22">
        <f t="shared" ref="H8:I8" si="4">SUM(H11,H14)</f>
        <v>138420</v>
      </c>
      <c r="I8" s="22">
        <f t="shared" si="4"/>
        <v>155104</v>
      </c>
      <c r="J8" s="59">
        <f>SUM(J11,J14)</f>
        <v>120646</v>
      </c>
      <c r="K8" s="59">
        <f t="shared" ref="K8:L8" si="5">SUM(K11,K14)</f>
        <v>50212</v>
      </c>
      <c r="L8" s="59">
        <f t="shared" si="5"/>
        <v>70434</v>
      </c>
      <c r="M8" s="59">
        <f>ROUND(SUM(M11,M14),0)</f>
        <v>172878</v>
      </c>
      <c r="N8" s="59">
        <f t="shared" ref="N8:O8" si="6">ROUND(SUM(N11,N14),0)</f>
        <v>88208</v>
      </c>
      <c r="O8" s="59">
        <f t="shared" si="6"/>
        <v>84670</v>
      </c>
    </row>
    <row r="9" spans="1:19" ht="45" x14ac:dyDescent="0.3">
      <c r="A9" s="32" t="s">
        <v>11</v>
      </c>
      <c r="B9" s="46" t="s">
        <v>12</v>
      </c>
      <c r="C9" s="54">
        <f>SUM(C16,C29,C32:C47)</f>
        <v>167964</v>
      </c>
      <c r="D9" s="54">
        <f t="shared" ref="D9:E9" si="7">SUM(D16,D29,D32:D47)</f>
        <v>86361</v>
      </c>
      <c r="E9" s="54">
        <f t="shared" si="7"/>
        <v>81603</v>
      </c>
      <c r="F9" s="50">
        <f>G9/C9*100</f>
        <v>95.267438260579652</v>
      </c>
      <c r="G9" s="22">
        <f>SUM(G16,G29,G32:G47)</f>
        <v>160015</v>
      </c>
      <c r="H9" s="54">
        <f t="shared" ref="H9:I9" si="8">SUM(H16,H29,H32:H47)</f>
        <v>82240</v>
      </c>
      <c r="I9" s="54">
        <f t="shared" si="8"/>
        <v>77775</v>
      </c>
      <c r="J9" s="60">
        <f>SUM(J10:J11)</f>
        <v>2790</v>
      </c>
      <c r="K9" s="60">
        <f t="shared" ref="K9:L9" si="9">SUM(K10:K11)</f>
        <v>1530</v>
      </c>
      <c r="L9" s="60">
        <f t="shared" si="9"/>
        <v>1260</v>
      </c>
      <c r="M9" s="60">
        <f>ROUND(SUM(M16,M29,M32:M47),0)</f>
        <v>157225</v>
      </c>
      <c r="N9" s="60">
        <f t="shared" ref="N9:O9" si="10">ROUND(SUM(N16,N29,N32:N47),0)</f>
        <v>80710</v>
      </c>
      <c r="O9" s="60">
        <f t="shared" si="10"/>
        <v>76515</v>
      </c>
    </row>
    <row r="10" spans="1:19" ht="60" x14ac:dyDescent="0.3">
      <c r="A10" s="32" t="s">
        <v>13</v>
      </c>
      <c r="B10" s="46" t="s">
        <v>14</v>
      </c>
      <c r="C10" s="22"/>
      <c r="D10" s="9"/>
      <c r="E10" s="23"/>
      <c r="F10" s="51"/>
      <c r="G10" s="9">
        <f>J10</f>
        <v>2790</v>
      </c>
      <c r="H10" s="9">
        <f>K10</f>
        <v>1530</v>
      </c>
      <c r="I10" s="9">
        <f>L10</f>
        <v>1260</v>
      </c>
      <c r="J10" s="22">
        <f>SUM(K10:L10)</f>
        <v>2790</v>
      </c>
      <c r="K10" s="9">
        <f>SUM(K32:K47)</f>
        <v>1530</v>
      </c>
      <c r="L10" s="9">
        <f>SUM(L32:L47)</f>
        <v>1260</v>
      </c>
      <c r="M10" s="59"/>
      <c r="N10" s="61"/>
      <c r="O10" s="62"/>
    </row>
    <row r="11" spans="1:19" ht="30" x14ac:dyDescent="0.3">
      <c r="A11" s="32" t="s">
        <v>15</v>
      </c>
      <c r="B11" s="46" t="s">
        <v>16</v>
      </c>
      <c r="C11" s="22">
        <f>C9-C10</f>
        <v>167964</v>
      </c>
      <c r="D11" s="22">
        <f t="shared" ref="D11" si="11">D9-D10</f>
        <v>86361</v>
      </c>
      <c r="E11" s="44">
        <f t="shared" ref="E11" si="12">E9-E10</f>
        <v>81603</v>
      </c>
      <c r="F11" s="50">
        <f>G11/C11*100</f>
        <v>93.606368031244784</v>
      </c>
      <c r="G11" s="22">
        <f>G9-G10</f>
        <v>157225</v>
      </c>
      <c r="H11" s="22">
        <f t="shared" ref="H11:I11" si="13">H9-H10</f>
        <v>80710</v>
      </c>
      <c r="I11" s="44">
        <f t="shared" si="13"/>
        <v>76515</v>
      </c>
      <c r="J11" s="59">
        <v>0</v>
      </c>
      <c r="K11" s="61">
        <v>0</v>
      </c>
      <c r="L11" s="62">
        <v>0</v>
      </c>
      <c r="M11" s="60">
        <f>M9-M10</f>
        <v>157225</v>
      </c>
      <c r="N11" s="60">
        <f t="shared" ref="N11:O11" si="14">N9-N10</f>
        <v>80710</v>
      </c>
      <c r="O11" s="60">
        <f t="shared" si="14"/>
        <v>76515</v>
      </c>
    </row>
    <row r="12" spans="1:19" ht="45" x14ac:dyDescent="0.3">
      <c r="A12" s="30">
        <v>4</v>
      </c>
      <c r="B12" s="46" t="s">
        <v>17</v>
      </c>
      <c r="C12" s="22">
        <f>SUM(C48:C130)</f>
        <v>514003</v>
      </c>
      <c r="D12" s="22">
        <f t="shared" ref="D12:E12" si="15">SUM(D48:D130)</f>
        <v>222467</v>
      </c>
      <c r="E12" s="44">
        <f t="shared" si="15"/>
        <v>291536</v>
      </c>
      <c r="F12" s="50">
        <f>G12/C12*100</f>
        <v>37.156397919856502</v>
      </c>
      <c r="G12" s="22">
        <f>G13+G14</f>
        <v>190985</v>
      </c>
      <c r="H12" s="22">
        <f t="shared" ref="H12:I12" si="16">H13+H14</f>
        <v>57710</v>
      </c>
      <c r="I12" s="22">
        <f t="shared" si="16"/>
        <v>78589</v>
      </c>
      <c r="J12" s="60">
        <f>SUM(J13:J14)</f>
        <v>120646</v>
      </c>
      <c r="K12" s="60">
        <f t="shared" ref="K12:O12" si="17">SUM(K13:K14)</f>
        <v>50212</v>
      </c>
      <c r="L12" s="60">
        <f t="shared" si="17"/>
        <v>70434</v>
      </c>
      <c r="M12" s="60">
        <f t="shared" si="17"/>
        <v>15653</v>
      </c>
      <c r="N12" s="60">
        <f t="shared" si="17"/>
        <v>7498</v>
      </c>
      <c r="O12" s="60">
        <f t="shared" si="17"/>
        <v>8155</v>
      </c>
    </row>
    <row r="13" spans="1:19" ht="30" x14ac:dyDescent="0.3">
      <c r="A13" s="34" t="s">
        <v>18</v>
      </c>
      <c r="B13" s="47" t="s">
        <v>19</v>
      </c>
      <c r="C13" s="55"/>
      <c r="D13" s="35"/>
      <c r="E13" s="56"/>
      <c r="F13" s="52"/>
      <c r="G13" s="63">
        <v>54686</v>
      </c>
      <c r="H13" s="64"/>
      <c r="I13" s="64"/>
      <c r="J13" s="63">
        <v>0</v>
      </c>
      <c r="K13" s="64">
        <v>0</v>
      </c>
      <c r="L13" s="65">
        <v>0</v>
      </c>
      <c r="M13" s="63">
        <v>0</v>
      </c>
      <c r="N13" s="64">
        <v>0</v>
      </c>
      <c r="O13" s="65">
        <v>0</v>
      </c>
    </row>
    <row r="14" spans="1:19" ht="45" x14ac:dyDescent="0.3">
      <c r="A14" s="32" t="s">
        <v>20</v>
      </c>
      <c r="B14" s="46" t="s">
        <v>21</v>
      </c>
      <c r="C14" s="24">
        <f>C12-G13</f>
        <v>459317</v>
      </c>
      <c r="D14" s="11"/>
      <c r="E14" s="25"/>
      <c r="F14" s="53">
        <f>G14/C14*100</f>
        <v>29.674277242079</v>
      </c>
      <c r="G14" s="24">
        <f>SUM(H14:I14)</f>
        <v>136299</v>
      </c>
      <c r="H14" s="24">
        <f>SUM(H48:H130)</f>
        <v>57710</v>
      </c>
      <c r="I14" s="24">
        <f>SUM(I48:I130)</f>
        <v>78589</v>
      </c>
      <c r="J14" s="59">
        <f>SUM(J48:J130)</f>
        <v>120646</v>
      </c>
      <c r="K14" s="59">
        <f t="shared" ref="K14:L14" si="18">SUM(K48:K130)</f>
        <v>50212</v>
      </c>
      <c r="L14" s="59">
        <f t="shared" si="18"/>
        <v>70434</v>
      </c>
      <c r="M14" s="60">
        <f>ROUND(SUM(M48:M68),0)</f>
        <v>15653</v>
      </c>
      <c r="N14" s="60">
        <f t="shared" ref="N14:O14" si="19">ROUND(SUM(N48:N68),0)</f>
        <v>7498</v>
      </c>
      <c r="O14" s="60">
        <f t="shared" si="19"/>
        <v>8155</v>
      </c>
    </row>
    <row r="15" spans="1:19" ht="30.75" thickBot="1" x14ac:dyDescent="0.35">
      <c r="A15" s="33" t="s">
        <v>22</v>
      </c>
      <c r="B15" s="48" t="s">
        <v>23</v>
      </c>
      <c r="C15" s="45">
        <f>SUM(C95:C130)</f>
        <v>102529</v>
      </c>
      <c r="D15" s="45">
        <f t="shared" ref="D15:E15" si="20">SUM(D95:D130)</f>
        <v>34564</v>
      </c>
      <c r="E15" s="45">
        <f t="shared" si="20"/>
        <v>67965</v>
      </c>
      <c r="F15" s="50">
        <f>G15/C15*100</f>
        <v>32.199670337172897</v>
      </c>
      <c r="G15" s="24">
        <f>SUM(H15:I15)</f>
        <v>33014</v>
      </c>
      <c r="H15" s="43">
        <f>SUM(H95:H130)</f>
        <v>11131</v>
      </c>
      <c r="I15" s="43">
        <f>SUM(I95:I130)</f>
        <v>21883</v>
      </c>
      <c r="J15" s="58">
        <f>SUM(J95:J130)</f>
        <v>33014</v>
      </c>
      <c r="K15" s="58">
        <f t="shared" ref="K15:L15" si="21">SUM(K95:K130)</f>
        <v>11131</v>
      </c>
      <c r="L15" s="58">
        <f t="shared" si="21"/>
        <v>21883</v>
      </c>
      <c r="M15" s="66">
        <v>0</v>
      </c>
      <c r="N15" s="67">
        <v>0</v>
      </c>
      <c r="O15" s="68">
        <v>0</v>
      </c>
    </row>
    <row r="16" spans="1:19" x14ac:dyDescent="0.3">
      <c r="A16" s="36">
        <v>5</v>
      </c>
      <c r="B16" s="37" t="s">
        <v>24</v>
      </c>
      <c r="C16" s="75">
        <f>D16+E16</f>
        <v>8554</v>
      </c>
      <c r="D16" s="75">
        <v>4421</v>
      </c>
      <c r="E16" s="75">
        <v>4133</v>
      </c>
      <c r="F16" s="77">
        <v>100</v>
      </c>
      <c r="G16" s="24">
        <f t="shared" ref="G16:G79" si="22">SUM(H16:I16)</f>
        <v>8554</v>
      </c>
      <c r="H16" s="38">
        <f t="shared" ref="H16:I31" si="23">D16</f>
        <v>4421</v>
      </c>
      <c r="I16" s="38">
        <f t="shared" si="23"/>
        <v>4133</v>
      </c>
      <c r="J16" s="78"/>
      <c r="K16" s="79"/>
      <c r="L16" s="80"/>
      <c r="M16" s="24">
        <v>8554</v>
      </c>
      <c r="N16" s="24">
        <v>4421</v>
      </c>
      <c r="O16" s="24">
        <v>4133</v>
      </c>
      <c r="Q16" s="57"/>
    </row>
    <row r="17" spans="1:19" x14ac:dyDescent="0.3">
      <c r="A17" s="10" t="s">
        <v>25</v>
      </c>
      <c r="B17" s="8" t="s">
        <v>26</v>
      </c>
      <c r="C17" s="75">
        <f t="shared" ref="C17:C47" si="24">D17+E17</f>
        <v>388</v>
      </c>
      <c r="D17" s="75">
        <v>200</v>
      </c>
      <c r="E17" s="75">
        <v>188</v>
      </c>
      <c r="F17" s="81">
        <v>100</v>
      </c>
      <c r="G17" s="24">
        <f t="shared" si="22"/>
        <v>388</v>
      </c>
      <c r="H17" s="38">
        <f t="shared" si="23"/>
        <v>200</v>
      </c>
      <c r="I17" s="38">
        <f t="shared" si="23"/>
        <v>188</v>
      </c>
      <c r="J17" s="82"/>
      <c r="K17" s="83"/>
      <c r="L17" s="84"/>
      <c r="M17" s="24">
        <v>388</v>
      </c>
      <c r="N17" s="24">
        <v>200</v>
      </c>
      <c r="O17" s="24">
        <v>188</v>
      </c>
      <c r="Q17" s="57"/>
      <c r="R17" s="57"/>
      <c r="S17" s="57"/>
    </row>
    <row r="18" spans="1:19" x14ac:dyDescent="0.3">
      <c r="A18" s="10" t="s">
        <v>27</v>
      </c>
      <c r="B18" s="8" t="s">
        <v>28</v>
      </c>
      <c r="C18" s="75">
        <f t="shared" si="24"/>
        <v>665</v>
      </c>
      <c r="D18" s="75">
        <v>355</v>
      </c>
      <c r="E18" s="75">
        <v>310</v>
      </c>
      <c r="F18" s="81">
        <v>100</v>
      </c>
      <c r="G18" s="24">
        <f t="shared" si="22"/>
        <v>665</v>
      </c>
      <c r="H18" s="38">
        <f t="shared" si="23"/>
        <v>355</v>
      </c>
      <c r="I18" s="38">
        <f t="shared" si="23"/>
        <v>310</v>
      </c>
      <c r="J18" s="82"/>
      <c r="K18" s="83"/>
      <c r="L18" s="84"/>
      <c r="M18" s="24">
        <v>665</v>
      </c>
      <c r="N18" s="24">
        <v>355</v>
      </c>
      <c r="O18" s="24">
        <v>310</v>
      </c>
      <c r="Q18" s="57"/>
      <c r="R18" s="57"/>
      <c r="S18" s="57"/>
    </row>
    <row r="19" spans="1:19" x14ac:dyDescent="0.3">
      <c r="A19" s="10" t="s">
        <v>29</v>
      </c>
      <c r="B19" s="8" t="s">
        <v>30</v>
      </c>
      <c r="C19" s="75">
        <f t="shared" si="24"/>
        <v>810</v>
      </c>
      <c r="D19" s="75">
        <v>416</v>
      </c>
      <c r="E19" s="75">
        <v>394</v>
      </c>
      <c r="F19" s="81">
        <v>100</v>
      </c>
      <c r="G19" s="24">
        <f t="shared" si="22"/>
        <v>810</v>
      </c>
      <c r="H19" s="38">
        <f t="shared" si="23"/>
        <v>416</v>
      </c>
      <c r="I19" s="38">
        <f t="shared" si="23"/>
        <v>394</v>
      </c>
      <c r="J19" s="82"/>
      <c r="K19" s="83"/>
      <c r="L19" s="84"/>
      <c r="M19" s="24">
        <v>810</v>
      </c>
      <c r="N19" s="24">
        <v>416</v>
      </c>
      <c r="O19" s="24">
        <v>394</v>
      </c>
      <c r="Q19" s="57"/>
      <c r="R19" s="57"/>
      <c r="S19" s="57"/>
    </row>
    <row r="20" spans="1:19" x14ac:dyDescent="0.3">
      <c r="A20" s="10" t="s">
        <v>31</v>
      </c>
      <c r="B20" s="8" t="s">
        <v>32</v>
      </c>
      <c r="C20" s="75">
        <f t="shared" si="24"/>
        <v>802</v>
      </c>
      <c r="D20" s="75">
        <v>418</v>
      </c>
      <c r="E20" s="75">
        <v>384</v>
      </c>
      <c r="F20" s="81">
        <v>100</v>
      </c>
      <c r="G20" s="24">
        <f t="shared" si="22"/>
        <v>802</v>
      </c>
      <c r="H20" s="38">
        <f t="shared" si="23"/>
        <v>418</v>
      </c>
      <c r="I20" s="38">
        <f t="shared" si="23"/>
        <v>384</v>
      </c>
      <c r="J20" s="82"/>
      <c r="K20" s="83"/>
      <c r="L20" s="84"/>
      <c r="M20" s="24">
        <v>802</v>
      </c>
      <c r="N20" s="24">
        <v>418</v>
      </c>
      <c r="O20" s="24">
        <v>384</v>
      </c>
      <c r="Q20" s="57"/>
      <c r="R20" s="57"/>
      <c r="S20" s="57"/>
    </row>
    <row r="21" spans="1:19" x14ac:dyDescent="0.3">
      <c r="A21" s="10" t="s">
        <v>33</v>
      </c>
      <c r="B21" s="8" t="s">
        <v>34</v>
      </c>
      <c r="C21" s="75">
        <f t="shared" si="24"/>
        <v>888</v>
      </c>
      <c r="D21" s="75">
        <v>446</v>
      </c>
      <c r="E21" s="75">
        <v>442</v>
      </c>
      <c r="F21" s="81">
        <v>100</v>
      </c>
      <c r="G21" s="24">
        <f t="shared" si="22"/>
        <v>886</v>
      </c>
      <c r="H21" s="38">
        <f t="shared" si="23"/>
        <v>446</v>
      </c>
      <c r="I21" s="38">
        <v>440</v>
      </c>
      <c r="J21" s="82"/>
      <c r="K21" s="83"/>
      <c r="L21" s="84"/>
      <c r="M21" s="24">
        <v>886</v>
      </c>
      <c r="N21" s="24">
        <v>446</v>
      </c>
      <c r="O21" s="24">
        <v>442</v>
      </c>
      <c r="Q21" s="57"/>
      <c r="R21" s="57"/>
      <c r="S21" s="57"/>
    </row>
    <row r="22" spans="1:19" x14ac:dyDescent="0.3">
      <c r="A22" s="10" t="s">
        <v>35</v>
      </c>
      <c r="B22" s="8" t="s">
        <v>36</v>
      </c>
      <c r="C22" s="75">
        <f t="shared" si="24"/>
        <v>814</v>
      </c>
      <c r="D22" s="75">
        <v>420</v>
      </c>
      <c r="E22" s="75">
        <v>394</v>
      </c>
      <c r="F22" s="81">
        <v>100</v>
      </c>
      <c r="G22" s="24">
        <f t="shared" si="22"/>
        <v>814</v>
      </c>
      <c r="H22" s="38">
        <f t="shared" si="23"/>
        <v>420</v>
      </c>
      <c r="I22" s="38">
        <f t="shared" si="23"/>
        <v>394</v>
      </c>
      <c r="J22" s="82"/>
      <c r="K22" s="83"/>
      <c r="L22" s="84"/>
      <c r="M22" s="24">
        <v>814</v>
      </c>
      <c r="N22" s="24">
        <v>420</v>
      </c>
      <c r="O22" s="24">
        <v>394</v>
      </c>
      <c r="Q22" s="57"/>
      <c r="R22" s="57"/>
      <c r="S22" s="57"/>
    </row>
    <row r="23" spans="1:19" x14ac:dyDescent="0.3">
      <c r="A23" s="10" t="s">
        <v>37</v>
      </c>
      <c r="B23" s="8" t="s">
        <v>38</v>
      </c>
      <c r="C23" s="75">
        <f t="shared" si="24"/>
        <v>716</v>
      </c>
      <c r="D23" s="75">
        <v>380</v>
      </c>
      <c r="E23" s="75">
        <v>336</v>
      </c>
      <c r="F23" s="81">
        <v>100</v>
      </c>
      <c r="G23" s="24">
        <f t="shared" si="22"/>
        <v>716</v>
      </c>
      <c r="H23" s="38">
        <f t="shared" si="23"/>
        <v>380</v>
      </c>
      <c r="I23" s="38">
        <f t="shared" si="23"/>
        <v>336</v>
      </c>
      <c r="J23" s="82"/>
      <c r="K23" s="83"/>
      <c r="L23" s="84"/>
      <c r="M23" s="24">
        <v>716</v>
      </c>
      <c r="N23" s="24">
        <v>380</v>
      </c>
      <c r="O23" s="24">
        <v>336</v>
      </c>
      <c r="Q23" s="57"/>
      <c r="R23" s="57"/>
      <c r="S23" s="57"/>
    </row>
    <row r="24" spans="1:19" x14ac:dyDescent="0.3">
      <c r="A24" s="10" t="s">
        <v>39</v>
      </c>
      <c r="B24" s="8" t="s">
        <v>40</v>
      </c>
      <c r="C24" s="75">
        <f t="shared" si="24"/>
        <v>659</v>
      </c>
      <c r="D24" s="75">
        <v>366</v>
      </c>
      <c r="E24" s="75">
        <v>293</v>
      </c>
      <c r="F24" s="81">
        <v>100</v>
      </c>
      <c r="G24" s="24">
        <f t="shared" si="22"/>
        <v>659</v>
      </c>
      <c r="H24" s="38">
        <f t="shared" si="23"/>
        <v>366</v>
      </c>
      <c r="I24" s="38">
        <f t="shared" si="23"/>
        <v>293</v>
      </c>
      <c r="J24" s="82"/>
      <c r="K24" s="83"/>
      <c r="L24" s="84"/>
      <c r="M24" s="24">
        <v>659</v>
      </c>
      <c r="N24" s="24">
        <v>366</v>
      </c>
      <c r="O24" s="24">
        <v>293</v>
      </c>
      <c r="Q24" s="57"/>
      <c r="R24" s="57"/>
      <c r="S24" s="57"/>
    </row>
    <row r="25" spans="1:19" x14ac:dyDescent="0.3">
      <c r="A25" s="10" t="s">
        <v>41</v>
      </c>
      <c r="B25" s="8" t="s">
        <v>42</v>
      </c>
      <c r="C25" s="75">
        <f t="shared" si="24"/>
        <v>631</v>
      </c>
      <c r="D25" s="75">
        <v>333</v>
      </c>
      <c r="E25" s="75">
        <v>298</v>
      </c>
      <c r="F25" s="81">
        <v>100</v>
      </c>
      <c r="G25" s="24">
        <f t="shared" si="22"/>
        <v>631</v>
      </c>
      <c r="H25" s="38">
        <f t="shared" si="23"/>
        <v>333</v>
      </c>
      <c r="I25" s="38">
        <f t="shared" si="23"/>
        <v>298</v>
      </c>
      <c r="J25" s="82"/>
      <c r="K25" s="83"/>
      <c r="L25" s="84"/>
      <c r="M25" s="24">
        <v>631</v>
      </c>
      <c r="N25" s="24">
        <v>333</v>
      </c>
      <c r="O25" s="24">
        <v>298</v>
      </c>
      <c r="Q25" s="57"/>
      <c r="R25" s="57"/>
      <c r="S25" s="57"/>
    </row>
    <row r="26" spans="1:19" x14ac:dyDescent="0.3">
      <c r="A26" s="10" t="s">
        <v>43</v>
      </c>
      <c r="B26" s="8" t="s">
        <v>44</v>
      </c>
      <c r="C26" s="75">
        <f t="shared" si="24"/>
        <v>763</v>
      </c>
      <c r="D26" s="75">
        <v>387</v>
      </c>
      <c r="E26" s="75">
        <v>376</v>
      </c>
      <c r="F26" s="81">
        <v>100</v>
      </c>
      <c r="G26" s="24">
        <f t="shared" si="22"/>
        <v>763</v>
      </c>
      <c r="H26" s="38">
        <f t="shared" si="23"/>
        <v>387</v>
      </c>
      <c r="I26" s="38">
        <f t="shared" si="23"/>
        <v>376</v>
      </c>
      <c r="J26" s="82"/>
      <c r="K26" s="83"/>
      <c r="L26" s="84"/>
      <c r="M26" s="24">
        <v>763</v>
      </c>
      <c r="N26" s="24">
        <v>387</v>
      </c>
      <c r="O26" s="24">
        <v>376</v>
      </c>
      <c r="Q26" s="57"/>
      <c r="R26" s="57"/>
      <c r="S26" s="57"/>
    </row>
    <row r="27" spans="1:19" x14ac:dyDescent="0.3">
      <c r="A27" s="10" t="s">
        <v>45</v>
      </c>
      <c r="B27" s="8" t="s">
        <v>46</v>
      </c>
      <c r="C27" s="75">
        <f t="shared" si="24"/>
        <v>647</v>
      </c>
      <c r="D27" s="75">
        <v>332</v>
      </c>
      <c r="E27" s="75">
        <v>315</v>
      </c>
      <c r="F27" s="81">
        <v>100</v>
      </c>
      <c r="G27" s="24">
        <f t="shared" si="22"/>
        <v>647</v>
      </c>
      <c r="H27" s="38">
        <f t="shared" si="23"/>
        <v>332</v>
      </c>
      <c r="I27" s="38">
        <f t="shared" si="23"/>
        <v>315</v>
      </c>
      <c r="J27" s="82"/>
      <c r="K27" s="83"/>
      <c r="L27" s="84"/>
      <c r="M27" s="24">
        <v>647</v>
      </c>
      <c r="N27" s="24">
        <v>332</v>
      </c>
      <c r="O27" s="24">
        <v>315</v>
      </c>
      <c r="Q27" s="57"/>
      <c r="R27" s="57"/>
      <c r="S27" s="57"/>
    </row>
    <row r="28" spans="1:19" x14ac:dyDescent="0.3">
      <c r="A28" s="10" t="s">
        <v>47</v>
      </c>
      <c r="B28" s="8" t="s">
        <v>48</v>
      </c>
      <c r="C28" s="75">
        <f t="shared" si="24"/>
        <v>773</v>
      </c>
      <c r="D28" s="75">
        <v>368</v>
      </c>
      <c r="E28" s="75">
        <v>405</v>
      </c>
      <c r="F28" s="81">
        <v>100</v>
      </c>
      <c r="G28" s="24">
        <f t="shared" si="22"/>
        <v>773</v>
      </c>
      <c r="H28" s="38">
        <f t="shared" si="23"/>
        <v>368</v>
      </c>
      <c r="I28" s="38">
        <f t="shared" si="23"/>
        <v>405</v>
      </c>
      <c r="J28" s="82"/>
      <c r="K28" s="83"/>
      <c r="L28" s="84"/>
      <c r="M28" s="24">
        <v>773</v>
      </c>
      <c r="N28" s="24">
        <v>368</v>
      </c>
      <c r="O28" s="24">
        <v>405</v>
      </c>
      <c r="Q28" s="57"/>
      <c r="R28" s="57"/>
      <c r="S28" s="57"/>
    </row>
    <row r="29" spans="1:19" x14ac:dyDescent="0.3">
      <c r="A29" s="7">
        <v>6</v>
      </c>
      <c r="B29" s="8" t="s">
        <v>49</v>
      </c>
      <c r="C29" s="75">
        <f t="shared" si="24"/>
        <v>8909</v>
      </c>
      <c r="D29" s="75">
        <v>4620</v>
      </c>
      <c r="E29" s="75">
        <v>4289</v>
      </c>
      <c r="F29" s="81">
        <v>100</v>
      </c>
      <c r="G29" s="24">
        <f t="shared" si="22"/>
        <v>8909</v>
      </c>
      <c r="H29" s="38">
        <f t="shared" si="23"/>
        <v>4620</v>
      </c>
      <c r="I29" s="38">
        <f t="shared" si="23"/>
        <v>4289</v>
      </c>
      <c r="J29" s="82"/>
      <c r="K29" s="83"/>
      <c r="L29" s="84"/>
      <c r="M29" s="24">
        <v>8909</v>
      </c>
      <c r="N29" s="24">
        <v>4620</v>
      </c>
      <c r="O29" s="24">
        <v>4289</v>
      </c>
      <c r="Q29" s="57"/>
      <c r="R29" s="57"/>
      <c r="S29" s="57"/>
    </row>
    <row r="30" spans="1:19" x14ac:dyDescent="0.3">
      <c r="A30" s="10" t="s">
        <v>50</v>
      </c>
      <c r="B30" s="8" t="s">
        <v>51</v>
      </c>
      <c r="C30" s="75">
        <f t="shared" si="24"/>
        <v>781</v>
      </c>
      <c r="D30" s="75">
        <v>409</v>
      </c>
      <c r="E30" s="75">
        <v>372</v>
      </c>
      <c r="F30" s="81">
        <v>100</v>
      </c>
      <c r="G30" s="24">
        <f t="shared" si="22"/>
        <v>781</v>
      </c>
      <c r="H30" s="38">
        <f t="shared" si="23"/>
        <v>409</v>
      </c>
      <c r="I30" s="38">
        <f t="shared" si="23"/>
        <v>372</v>
      </c>
      <c r="J30" s="82"/>
      <c r="K30" s="83"/>
      <c r="L30" s="84"/>
      <c r="M30" s="24">
        <v>781</v>
      </c>
      <c r="N30" s="24">
        <v>409</v>
      </c>
      <c r="O30" s="24">
        <v>372</v>
      </c>
      <c r="Q30" s="57"/>
      <c r="R30" s="57"/>
      <c r="S30" s="57"/>
    </row>
    <row r="31" spans="1:19" x14ac:dyDescent="0.3">
      <c r="A31" s="10" t="s">
        <v>52</v>
      </c>
      <c r="B31" s="8" t="s">
        <v>53</v>
      </c>
      <c r="C31" s="75">
        <f t="shared" si="24"/>
        <v>830</v>
      </c>
      <c r="D31" s="75">
        <v>419</v>
      </c>
      <c r="E31" s="75">
        <v>411</v>
      </c>
      <c r="F31" s="81">
        <v>100</v>
      </c>
      <c r="G31" s="24">
        <f t="shared" si="22"/>
        <v>830</v>
      </c>
      <c r="H31" s="38">
        <f t="shared" si="23"/>
        <v>419</v>
      </c>
      <c r="I31" s="38">
        <f t="shared" si="23"/>
        <v>411</v>
      </c>
      <c r="J31" s="82"/>
      <c r="K31" s="83"/>
      <c r="L31" s="84"/>
      <c r="M31" s="24">
        <v>830</v>
      </c>
      <c r="N31" s="24">
        <v>419</v>
      </c>
      <c r="O31" s="24">
        <v>411</v>
      </c>
      <c r="Q31" s="57"/>
      <c r="R31" s="57"/>
      <c r="S31" s="57"/>
    </row>
    <row r="32" spans="1:19" x14ac:dyDescent="0.3">
      <c r="A32" s="7">
        <v>7</v>
      </c>
      <c r="B32" s="8" t="s">
        <v>54</v>
      </c>
      <c r="C32" s="75">
        <f t="shared" si="24"/>
        <v>9897</v>
      </c>
      <c r="D32" s="75">
        <v>5152</v>
      </c>
      <c r="E32" s="75">
        <v>4745</v>
      </c>
      <c r="F32" s="81">
        <v>100</v>
      </c>
      <c r="G32" s="24">
        <f t="shared" si="22"/>
        <v>9897</v>
      </c>
      <c r="H32" s="38">
        <f t="shared" ref="H32:I44" si="25">D32</f>
        <v>5152</v>
      </c>
      <c r="I32" s="38">
        <f t="shared" si="25"/>
        <v>4745</v>
      </c>
      <c r="J32" s="82">
        <v>22</v>
      </c>
      <c r="K32" s="83">
        <v>12</v>
      </c>
      <c r="L32" s="84">
        <v>10</v>
      </c>
      <c r="M32" s="24">
        <f t="shared" ref="M32:M46" si="26">SUM(N32:O32)</f>
        <v>9875</v>
      </c>
      <c r="N32" s="24">
        <f>H32-K32</f>
        <v>5140</v>
      </c>
      <c r="O32" s="24">
        <f>I32-L32</f>
        <v>4735</v>
      </c>
      <c r="Q32" s="57"/>
      <c r="R32" s="57"/>
      <c r="S32" s="57"/>
    </row>
    <row r="33" spans="1:22" x14ac:dyDescent="0.3">
      <c r="A33" s="7">
        <v>8</v>
      </c>
      <c r="B33" s="8" t="s">
        <v>55</v>
      </c>
      <c r="C33" s="75">
        <f t="shared" si="24"/>
        <v>10320</v>
      </c>
      <c r="D33" s="75">
        <v>5324</v>
      </c>
      <c r="E33" s="75">
        <v>4996</v>
      </c>
      <c r="F33" s="81">
        <v>100</v>
      </c>
      <c r="G33" s="24">
        <f t="shared" si="22"/>
        <v>10320</v>
      </c>
      <c r="H33" s="38">
        <f t="shared" si="25"/>
        <v>5324</v>
      </c>
      <c r="I33" s="38">
        <f t="shared" si="25"/>
        <v>4996</v>
      </c>
      <c r="J33" s="82">
        <v>28</v>
      </c>
      <c r="K33" s="83">
        <v>14</v>
      </c>
      <c r="L33" s="84">
        <v>14</v>
      </c>
      <c r="M33" s="24">
        <f t="shared" si="26"/>
        <v>10292</v>
      </c>
      <c r="N33" s="24">
        <f t="shared" ref="N33:N47" si="27">H33-K33</f>
        <v>5310</v>
      </c>
      <c r="O33" s="24">
        <f t="shared" ref="O33:O47" si="28">I33-L33</f>
        <v>4982</v>
      </c>
      <c r="Q33" s="57"/>
      <c r="R33" s="57"/>
      <c r="S33" s="57"/>
    </row>
    <row r="34" spans="1:22" x14ac:dyDescent="0.3">
      <c r="A34" s="7">
        <v>9</v>
      </c>
      <c r="B34" s="8" t="s">
        <v>56</v>
      </c>
      <c r="C34" s="75">
        <f t="shared" si="24"/>
        <v>10847</v>
      </c>
      <c r="D34" s="75">
        <v>5572</v>
      </c>
      <c r="E34" s="75">
        <v>5275</v>
      </c>
      <c r="F34" s="81">
        <v>100</v>
      </c>
      <c r="G34" s="24">
        <f t="shared" si="22"/>
        <v>10847</v>
      </c>
      <c r="H34" s="38">
        <f t="shared" si="25"/>
        <v>5572</v>
      </c>
      <c r="I34" s="38">
        <f t="shared" si="25"/>
        <v>5275</v>
      </c>
      <c r="J34" s="82">
        <v>30</v>
      </c>
      <c r="K34" s="83">
        <v>14</v>
      </c>
      <c r="L34" s="84">
        <v>16</v>
      </c>
      <c r="M34" s="24">
        <f t="shared" si="26"/>
        <v>10817</v>
      </c>
      <c r="N34" s="24">
        <f t="shared" si="27"/>
        <v>5558</v>
      </c>
      <c r="O34" s="24">
        <f t="shared" si="28"/>
        <v>5259</v>
      </c>
      <c r="Q34" s="57"/>
      <c r="R34" s="57"/>
      <c r="S34" s="57"/>
    </row>
    <row r="35" spans="1:22" x14ac:dyDescent="0.3">
      <c r="A35" s="7">
        <v>10</v>
      </c>
      <c r="B35" s="8" t="s">
        <v>57</v>
      </c>
      <c r="C35" s="75">
        <f t="shared" si="24"/>
        <v>10891</v>
      </c>
      <c r="D35" s="75">
        <v>5595</v>
      </c>
      <c r="E35" s="75">
        <v>5296</v>
      </c>
      <c r="F35" s="81">
        <v>100</v>
      </c>
      <c r="G35" s="24">
        <f t="shared" si="22"/>
        <v>10891</v>
      </c>
      <c r="H35" s="38">
        <f t="shared" si="25"/>
        <v>5595</v>
      </c>
      <c r="I35" s="38">
        <f t="shared" si="25"/>
        <v>5296</v>
      </c>
      <c r="J35" s="82">
        <v>55</v>
      </c>
      <c r="K35" s="83">
        <v>26</v>
      </c>
      <c r="L35" s="84">
        <v>29</v>
      </c>
      <c r="M35" s="24">
        <f t="shared" si="26"/>
        <v>10836</v>
      </c>
      <c r="N35" s="24">
        <f t="shared" si="27"/>
        <v>5569</v>
      </c>
      <c r="O35" s="24">
        <f t="shared" si="28"/>
        <v>5267</v>
      </c>
      <c r="Q35" s="57"/>
      <c r="R35" s="57"/>
      <c r="S35" s="57"/>
    </row>
    <row r="36" spans="1:22" x14ac:dyDescent="0.3">
      <c r="A36" s="7">
        <v>11</v>
      </c>
      <c r="B36" s="8" t="s">
        <v>58</v>
      </c>
      <c r="C36" s="75">
        <f t="shared" si="24"/>
        <v>10856</v>
      </c>
      <c r="D36" s="75">
        <v>5528</v>
      </c>
      <c r="E36" s="75">
        <v>5328</v>
      </c>
      <c r="F36" s="81">
        <v>100</v>
      </c>
      <c r="G36" s="24">
        <f t="shared" si="22"/>
        <v>10856</v>
      </c>
      <c r="H36" s="38">
        <f t="shared" si="25"/>
        <v>5528</v>
      </c>
      <c r="I36" s="38">
        <f t="shared" si="25"/>
        <v>5328</v>
      </c>
      <c r="J36" s="82">
        <v>82</v>
      </c>
      <c r="K36" s="83">
        <v>46</v>
      </c>
      <c r="L36" s="84">
        <v>36</v>
      </c>
      <c r="M36" s="24">
        <f t="shared" si="26"/>
        <v>10774</v>
      </c>
      <c r="N36" s="24">
        <f t="shared" si="27"/>
        <v>5482</v>
      </c>
      <c r="O36" s="24">
        <f t="shared" si="28"/>
        <v>5292</v>
      </c>
      <c r="Q36" s="57"/>
      <c r="R36" s="57"/>
      <c r="S36" s="57"/>
    </row>
    <row r="37" spans="1:22" x14ac:dyDescent="0.3">
      <c r="A37" s="7">
        <v>12</v>
      </c>
      <c r="B37" s="8" t="s">
        <v>59</v>
      </c>
      <c r="C37" s="75">
        <f t="shared" si="24"/>
        <v>10462</v>
      </c>
      <c r="D37" s="75">
        <v>5294</v>
      </c>
      <c r="E37" s="75">
        <v>5168</v>
      </c>
      <c r="F37" s="81">
        <v>100</v>
      </c>
      <c r="G37" s="24">
        <f t="shared" si="22"/>
        <v>10462</v>
      </c>
      <c r="H37" s="38">
        <f t="shared" si="25"/>
        <v>5294</v>
      </c>
      <c r="I37" s="38">
        <f t="shared" si="25"/>
        <v>5168</v>
      </c>
      <c r="J37" s="82">
        <v>110</v>
      </c>
      <c r="K37" s="83">
        <v>74</v>
      </c>
      <c r="L37" s="84">
        <v>36</v>
      </c>
      <c r="M37" s="24">
        <f t="shared" si="26"/>
        <v>10352</v>
      </c>
      <c r="N37" s="24">
        <f t="shared" si="27"/>
        <v>5220</v>
      </c>
      <c r="O37" s="24">
        <f t="shared" si="28"/>
        <v>5132</v>
      </c>
      <c r="Q37" s="57"/>
      <c r="R37" s="57"/>
      <c r="S37" s="57"/>
    </row>
    <row r="38" spans="1:22" x14ac:dyDescent="0.3">
      <c r="A38" s="7">
        <v>13</v>
      </c>
      <c r="B38" s="8" t="s">
        <v>60</v>
      </c>
      <c r="C38" s="75">
        <f t="shared" si="24"/>
        <v>10521</v>
      </c>
      <c r="D38" s="75">
        <v>5372</v>
      </c>
      <c r="E38" s="75">
        <v>5149</v>
      </c>
      <c r="F38" s="81">
        <v>100</v>
      </c>
      <c r="G38" s="24">
        <f t="shared" si="22"/>
        <v>10521</v>
      </c>
      <c r="H38" s="38">
        <f t="shared" si="25"/>
        <v>5372</v>
      </c>
      <c r="I38" s="38">
        <f t="shared" si="25"/>
        <v>5149</v>
      </c>
      <c r="J38" s="82">
        <v>237</v>
      </c>
      <c r="K38" s="83">
        <v>128</v>
      </c>
      <c r="L38" s="84">
        <v>109</v>
      </c>
      <c r="M38" s="24">
        <f t="shared" si="26"/>
        <v>10284</v>
      </c>
      <c r="N38" s="24">
        <f t="shared" si="27"/>
        <v>5244</v>
      </c>
      <c r="O38" s="24">
        <f t="shared" si="28"/>
        <v>5040</v>
      </c>
      <c r="Q38" s="57"/>
      <c r="R38" s="57"/>
      <c r="S38" s="57"/>
    </row>
    <row r="39" spans="1:22" x14ac:dyDescent="0.3">
      <c r="A39" s="7">
        <v>14</v>
      </c>
      <c r="B39" s="8" t="s">
        <v>61</v>
      </c>
      <c r="C39" s="75">
        <f t="shared" si="24"/>
        <v>10219</v>
      </c>
      <c r="D39" s="75">
        <v>5287</v>
      </c>
      <c r="E39" s="75">
        <v>4932</v>
      </c>
      <c r="F39" s="81">
        <v>100</v>
      </c>
      <c r="G39" s="24">
        <f t="shared" si="22"/>
        <v>10219</v>
      </c>
      <c r="H39" s="38">
        <f t="shared" si="25"/>
        <v>5287</v>
      </c>
      <c r="I39" s="38">
        <f t="shared" si="25"/>
        <v>4932</v>
      </c>
      <c r="J39" s="82">
        <v>240</v>
      </c>
      <c r="K39" s="83">
        <v>129</v>
      </c>
      <c r="L39" s="84">
        <v>111</v>
      </c>
      <c r="M39" s="24">
        <f t="shared" si="26"/>
        <v>9979</v>
      </c>
      <c r="N39" s="24">
        <f t="shared" si="27"/>
        <v>5158</v>
      </c>
      <c r="O39" s="24">
        <f t="shared" si="28"/>
        <v>4821</v>
      </c>
      <c r="Q39" s="57"/>
      <c r="R39" s="57"/>
      <c r="S39" s="57"/>
    </row>
    <row r="40" spans="1:22" x14ac:dyDescent="0.3">
      <c r="A40" s="7">
        <v>15</v>
      </c>
      <c r="B40" s="8" t="s">
        <v>62</v>
      </c>
      <c r="C40" s="75">
        <f t="shared" si="24"/>
        <v>10014</v>
      </c>
      <c r="D40" s="75">
        <v>4940</v>
      </c>
      <c r="E40" s="75">
        <v>5074</v>
      </c>
      <c r="F40" s="81">
        <v>100</v>
      </c>
      <c r="G40" s="24">
        <f t="shared" si="22"/>
        <v>10014</v>
      </c>
      <c r="H40" s="38">
        <f t="shared" si="25"/>
        <v>4940</v>
      </c>
      <c r="I40" s="38">
        <f t="shared" si="25"/>
        <v>5074</v>
      </c>
      <c r="J40" s="82">
        <v>248</v>
      </c>
      <c r="K40" s="83">
        <v>140</v>
      </c>
      <c r="L40" s="84">
        <v>108</v>
      </c>
      <c r="M40" s="24">
        <f t="shared" si="26"/>
        <v>9766</v>
      </c>
      <c r="N40" s="24">
        <f t="shared" si="27"/>
        <v>4800</v>
      </c>
      <c r="O40" s="24">
        <f t="shared" si="28"/>
        <v>4966</v>
      </c>
      <c r="Q40" s="57"/>
      <c r="R40" s="57"/>
      <c r="S40" s="57"/>
    </row>
    <row r="41" spans="1:22" x14ac:dyDescent="0.3">
      <c r="A41" s="7">
        <v>16</v>
      </c>
      <c r="B41" s="8" t="s">
        <v>63</v>
      </c>
      <c r="C41" s="75">
        <f t="shared" si="24"/>
        <v>9560</v>
      </c>
      <c r="D41" s="75">
        <v>4863</v>
      </c>
      <c r="E41" s="75">
        <v>4697</v>
      </c>
      <c r="F41" s="81">
        <v>100</v>
      </c>
      <c r="G41" s="24">
        <f t="shared" si="22"/>
        <v>9560</v>
      </c>
      <c r="H41" s="38">
        <f t="shared" si="25"/>
        <v>4863</v>
      </c>
      <c r="I41" s="38">
        <f t="shared" si="25"/>
        <v>4697</v>
      </c>
      <c r="J41" s="82">
        <v>250</v>
      </c>
      <c r="K41" s="83">
        <v>135</v>
      </c>
      <c r="L41" s="84">
        <v>115</v>
      </c>
      <c r="M41" s="24">
        <f t="shared" si="26"/>
        <v>9310</v>
      </c>
      <c r="N41" s="24">
        <f t="shared" si="27"/>
        <v>4728</v>
      </c>
      <c r="O41" s="24">
        <f t="shared" si="28"/>
        <v>4582</v>
      </c>
      <c r="Q41" s="57"/>
      <c r="R41" s="57"/>
      <c r="S41" s="57"/>
    </row>
    <row r="42" spans="1:22" x14ac:dyDescent="0.3">
      <c r="A42" s="7">
        <v>17</v>
      </c>
      <c r="B42" s="8" t="s">
        <v>64</v>
      </c>
      <c r="C42" s="75">
        <f t="shared" si="24"/>
        <v>8373</v>
      </c>
      <c r="D42" s="75">
        <v>4414</v>
      </c>
      <c r="E42" s="75">
        <v>3959</v>
      </c>
      <c r="F42" s="81">
        <v>100</v>
      </c>
      <c r="G42" s="24">
        <f t="shared" si="22"/>
        <v>8373</v>
      </c>
      <c r="H42" s="38">
        <f t="shared" si="25"/>
        <v>4414</v>
      </c>
      <c r="I42" s="38">
        <f t="shared" si="25"/>
        <v>3959</v>
      </c>
      <c r="J42" s="82">
        <v>295</v>
      </c>
      <c r="K42" s="83">
        <v>166</v>
      </c>
      <c r="L42" s="84">
        <v>129</v>
      </c>
      <c r="M42" s="24">
        <f t="shared" si="26"/>
        <v>8078</v>
      </c>
      <c r="N42" s="24">
        <f t="shared" si="27"/>
        <v>4248</v>
      </c>
      <c r="O42" s="24">
        <f t="shared" si="28"/>
        <v>3830</v>
      </c>
      <c r="Q42" s="57"/>
      <c r="R42" s="57"/>
      <c r="S42" s="57"/>
    </row>
    <row r="43" spans="1:22" x14ac:dyDescent="0.3">
      <c r="A43" s="7">
        <v>18</v>
      </c>
      <c r="B43" s="8" t="s">
        <v>65</v>
      </c>
      <c r="C43" s="75">
        <f t="shared" si="24"/>
        <v>7928</v>
      </c>
      <c r="D43" s="75">
        <v>4154</v>
      </c>
      <c r="E43" s="75">
        <v>3774</v>
      </c>
      <c r="F43" s="81">
        <v>100</v>
      </c>
      <c r="G43" s="24">
        <f t="shared" si="22"/>
        <v>7928</v>
      </c>
      <c r="H43" s="38">
        <f t="shared" si="25"/>
        <v>4154</v>
      </c>
      <c r="I43" s="38">
        <f t="shared" si="25"/>
        <v>3774</v>
      </c>
      <c r="J43" s="82">
        <v>269</v>
      </c>
      <c r="K43" s="83">
        <v>145</v>
      </c>
      <c r="L43" s="84">
        <v>124</v>
      </c>
      <c r="M43" s="24">
        <f t="shared" si="26"/>
        <v>7659</v>
      </c>
      <c r="N43" s="24">
        <f t="shared" si="27"/>
        <v>4009</v>
      </c>
      <c r="O43" s="24">
        <f t="shared" si="28"/>
        <v>3650</v>
      </c>
      <c r="Q43" s="57"/>
      <c r="R43" s="57"/>
      <c r="S43" s="57"/>
    </row>
    <row r="44" spans="1:22" x14ac:dyDescent="0.3">
      <c r="A44" s="7">
        <v>19</v>
      </c>
      <c r="B44" s="8" t="s">
        <v>66</v>
      </c>
      <c r="C44" s="75">
        <f t="shared" si="24"/>
        <v>7902</v>
      </c>
      <c r="D44" s="75">
        <v>4062</v>
      </c>
      <c r="E44" s="75">
        <v>3840</v>
      </c>
      <c r="F44" s="81">
        <v>100</v>
      </c>
      <c r="G44" s="24">
        <f t="shared" si="22"/>
        <v>7902</v>
      </c>
      <c r="H44" s="38">
        <f t="shared" si="25"/>
        <v>4062</v>
      </c>
      <c r="I44" s="38">
        <f t="shared" si="25"/>
        <v>3840</v>
      </c>
      <c r="J44" s="82">
        <v>272</v>
      </c>
      <c r="K44" s="83">
        <v>149</v>
      </c>
      <c r="L44" s="84">
        <v>123</v>
      </c>
      <c r="M44" s="24">
        <f t="shared" si="26"/>
        <v>7630</v>
      </c>
      <c r="N44" s="24">
        <f t="shared" si="27"/>
        <v>3913</v>
      </c>
      <c r="O44" s="24">
        <f t="shared" si="28"/>
        <v>3717</v>
      </c>
      <c r="Q44" s="57"/>
      <c r="R44" s="57"/>
      <c r="S44" s="57"/>
    </row>
    <row r="45" spans="1:22" x14ac:dyDescent="0.3">
      <c r="A45" s="7">
        <v>20</v>
      </c>
      <c r="B45" s="8" t="s">
        <v>67</v>
      </c>
      <c r="C45" s="75">
        <f t="shared" si="24"/>
        <v>7842</v>
      </c>
      <c r="D45" s="75">
        <v>4001</v>
      </c>
      <c r="E45" s="75">
        <v>3841</v>
      </c>
      <c r="F45" s="27">
        <v>65</v>
      </c>
      <c r="G45" s="24">
        <f t="shared" si="22"/>
        <v>5095</v>
      </c>
      <c r="H45" s="24">
        <f>ROUND(D45*$F45/100,0)-3</f>
        <v>2598</v>
      </c>
      <c r="I45" s="24">
        <f>ROUND(E45*$F45/100,0)</f>
        <v>2497</v>
      </c>
      <c r="J45" s="82">
        <v>279</v>
      </c>
      <c r="K45" s="83">
        <v>148</v>
      </c>
      <c r="L45" s="84">
        <v>131</v>
      </c>
      <c r="M45" s="24">
        <f t="shared" si="26"/>
        <v>4816</v>
      </c>
      <c r="N45" s="24">
        <f t="shared" si="27"/>
        <v>2450</v>
      </c>
      <c r="O45" s="24">
        <f t="shared" si="28"/>
        <v>2366</v>
      </c>
      <c r="Q45" s="57"/>
      <c r="R45" s="57"/>
      <c r="S45" s="57"/>
    </row>
    <row r="46" spans="1:22" x14ac:dyDescent="0.3">
      <c r="A46" s="7">
        <v>21</v>
      </c>
      <c r="B46" s="8" t="s">
        <v>68</v>
      </c>
      <c r="C46" s="75">
        <f t="shared" si="24"/>
        <v>7635</v>
      </c>
      <c r="D46" s="75">
        <v>3980</v>
      </c>
      <c r="E46" s="75">
        <v>3655</v>
      </c>
      <c r="F46" s="27">
        <v>65</v>
      </c>
      <c r="G46" s="24">
        <f t="shared" si="22"/>
        <v>4964</v>
      </c>
      <c r="H46" s="24">
        <f>ROUND(D46*$F46/100,0)</f>
        <v>2587</v>
      </c>
      <c r="I46" s="24">
        <f>ROUND(E46*$F46/100,0)+1</f>
        <v>2377</v>
      </c>
      <c r="J46" s="82">
        <v>194</v>
      </c>
      <c r="K46" s="83">
        <v>111</v>
      </c>
      <c r="L46" s="84">
        <v>83</v>
      </c>
      <c r="M46" s="24">
        <f t="shared" si="26"/>
        <v>4770</v>
      </c>
      <c r="N46" s="24">
        <f t="shared" si="27"/>
        <v>2476</v>
      </c>
      <c r="O46" s="24">
        <f t="shared" si="28"/>
        <v>2294</v>
      </c>
      <c r="Q46" s="57"/>
      <c r="R46" s="57"/>
      <c r="S46" s="57"/>
    </row>
    <row r="47" spans="1:22" x14ac:dyDescent="0.3">
      <c r="A47" s="7">
        <v>22</v>
      </c>
      <c r="B47" s="8" t="s">
        <v>69</v>
      </c>
      <c r="C47" s="75">
        <f t="shared" si="24"/>
        <v>7234</v>
      </c>
      <c r="D47" s="75">
        <v>3782</v>
      </c>
      <c r="E47" s="75">
        <v>3452</v>
      </c>
      <c r="F47" s="27">
        <v>65</v>
      </c>
      <c r="G47" s="24">
        <f t="shared" si="22"/>
        <v>4703</v>
      </c>
      <c r="H47" s="24">
        <f>ROUND(D47*$F47/100,0)-1</f>
        <v>2457</v>
      </c>
      <c r="I47" s="24">
        <f>ROUND(E47*$F47/100,0)+2</f>
        <v>2246</v>
      </c>
      <c r="J47" s="82">
        <v>179</v>
      </c>
      <c r="K47" s="83">
        <v>93</v>
      </c>
      <c r="L47" s="84">
        <v>86</v>
      </c>
      <c r="M47" s="24">
        <f>SUM(N47:O47)</f>
        <v>4524</v>
      </c>
      <c r="N47" s="24">
        <f t="shared" si="27"/>
        <v>2364</v>
      </c>
      <c r="O47" s="24">
        <f t="shared" si="28"/>
        <v>2160</v>
      </c>
      <c r="Q47" s="57"/>
      <c r="R47" s="57"/>
      <c r="S47" s="57"/>
    </row>
    <row r="48" spans="1:22" x14ac:dyDescent="0.3">
      <c r="A48" s="7">
        <v>23</v>
      </c>
      <c r="B48" s="8" t="s">
        <v>70</v>
      </c>
      <c r="C48" s="75">
        <f>D48+E48</f>
        <v>7030</v>
      </c>
      <c r="D48" s="75">
        <v>3619</v>
      </c>
      <c r="E48" s="75">
        <v>3411</v>
      </c>
      <c r="F48" s="85">
        <v>26.5</v>
      </c>
      <c r="G48" s="24">
        <f t="shared" si="22"/>
        <v>1863</v>
      </c>
      <c r="H48" s="88">
        <v>959</v>
      </c>
      <c r="I48" s="88">
        <v>904</v>
      </c>
      <c r="J48" s="86">
        <f>K48+L48</f>
        <v>1863</v>
      </c>
      <c r="K48" s="88">
        <v>959</v>
      </c>
      <c r="L48" s="88">
        <v>904</v>
      </c>
      <c r="M48" s="24">
        <v>0</v>
      </c>
      <c r="N48" s="24">
        <v>0</v>
      </c>
      <c r="O48" s="24">
        <v>0</v>
      </c>
      <c r="Q48" s="57"/>
      <c r="R48" s="57"/>
      <c r="S48" s="57"/>
      <c r="T48" s="57"/>
      <c r="U48" s="57"/>
      <c r="V48" s="57"/>
    </row>
    <row r="49" spans="1:22" x14ac:dyDescent="0.3">
      <c r="A49" s="7">
        <v>24</v>
      </c>
      <c r="B49" s="8" t="s">
        <v>71</v>
      </c>
      <c r="C49" s="75">
        <f t="shared" ref="C49:C112" si="29">D49+E49</f>
        <v>6772</v>
      </c>
      <c r="D49" s="75">
        <v>3377</v>
      </c>
      <c r="E49" s="75">
        <v>3395</v>
      </c>
      <c r="F49" s="85">
        <v>16.600000000000001</v>
      </c>
      <c r="G49" s="24">
        <f t="shared" si="22"/>
        <v>1129</v>
      </c>
      <c r="H49" s="24">
        <f>ROUND(D49*$F49/100,0)+1</f>
        <v>562</v>
      </c>
      <c r="I49" s="24">
        <f>ROUND(E49*$F49/100,0)+3</f>
        <v>567</v>
      </c>
      <c r="J49" s="86">
        <f t="shared" ref="J49:J112" si="30">K49+L49</f>
        <v>0</v>
      </c>
      <c r="K49" s="83">
        <v>0</v>
      </c>
      <c r="L49" s="84">
        <v>0</v>
      </c>
      <c r="M49" s="24">
        <v>1129</v>
      </c>
      <c r="N49" s="24">
        <v>562</v>
      </c>
      <c r="O49" s="24">
        <v>567</v>
      </c>
      <c r="Q49" s="57"/>
      <c r="R49" s="57"/>
      <c r="S49" s="57"/>
      <c r="T49" s="57"/>
      <c r="U49" s="57"/>
      <c r="V49" s="57"/>
    </row>
    <row r="50" spans="1:22" x14ac:dyDescent="0.3">
      <c r="A50" s="7">
        <v>25</v>
      </c>
      <c r="B50" s="8" t="s">
        <v>72</v>
      </c>
      <c r="C50" s="75">
        <f t="shared" si="29"/>
        <v>7188</v>
      </c>
      <c r="D50" s="75">
        <v>3593</v>
      </c>
      <c r="E50" s="75">
        <v>3595</v>
      </c>
      <c r="F50" s="85">
        <v>16.600000000000001</v>
      </c>
      <c r="G50" s="24">
        <f t="shared" si="22"/>
        <v>1198</v>
      </c>
      <c r="H50" s="24">
        <f>ROUND(D50*$F50/100,0)+4</f>
        <v>600</v>
      </c>
      <c r="I50" s="24">
        <f>ROUND(E50*$F50/100,0)+1</f>
        <v>598</v>
      </c>
      <c r="J50" s="86">
        <f t="shared" si="30"/>
        <v>0</v>
      </c>
      <c r="K50" s="83">
        <v>0</v>
      </c>
      <c r="L50" s="84">
        <v>0</v>
      </c>
      <c r="M50" s="24">
        <v>1198</v>
      </c>
      <c r="N50" s="24">
        <v>600</v>
      </c>
      <c r="O50" s="24">
        <v>598</v>
      </c>
      <c r="Q50" s="57"/>
      <c r="R50" s="57"/>
      <c r="S50" s="57"/>
      <c r="T50" s="57"/>
      <c r="U50" s="57"/>
      <c r="V50" s="57"/>
    </row>
    <row r="51" spans="1:22" x14ac:dyDescent="0.3">
      <c r="A51" s="7">
        <v>26</v>
      </c>
      <c r="B51" s="8" t="s">
        <v>73</v>
      </c>
      <c r="C51" s="75">
        <f t="shared" si="29"/>
        <v>7243</v>
      </c>
      <c r="D51" s="75">
        <v>3609</v>
      </c>
      <c r="E51" s="75">
        <v>3634</v>
      </c>
      <c r="F51" s="85">
        <v>26.5</v>
      </c>
      <c r="G51" s="24">
        <f t="shared" si="22"/>
        <v>1920</v>
      </c>
      <c r="H51" s="24">
        <v>958</v>
      </c>
      <c r="I51" s="24">
        <v>962</v>
      </c>
      <c r="J51" s="86">
        <f t="shared" si="30"/>
        <v>1920</v>
      </c>
      <c r="K51" s="24">
        <v>958</v>
      </c>
      <c r="L51" s="24">
        <v>962</v>
      </c>
      <c r="M51" s="24">
        <v>0</v>
      </c>
      <c r="N51" s="83">
        <v>0</v>
      </c>
      <c r="O51" s="84">
        <v>0</v>
      </c>
      <c r="Q51" s="57"/>
      <c r="R51" s="57"/>
      <c r="S51" s="57"/>
      <c r="T51" s="57"/>
      <c r="U51" s="57"/>
      <c r="V51" s="57"/>
    </row>
    <row r="52" spans="1:22" x14ac:dyDescent="0.3">
      <c r="A52" s="7">
        <v>27</v>
      </c>
      <c r="B52" s="8" t="s">
        <v>74</v>
      </c>
      <c r="C52" s="75">
        <f t="shared" si="29"/>
        <v>7584</v>
      </c>
      <c r="D52" s="75">
        <v>3785</v>
      </c>
      <c r="E52" s="75">
        <v>3799</v>
      </c>
      <c r="F52" s="85">
        <v>12</v>
      </c>
      <c r="G52" s="24">
        <f t="shared" si="22"/>
        <v>911</v>
      </c>
      <c r="H52" s="24">
        <f>ROUND(D52*$F52/100,0)+1</f>
        <v>455</v>
      </c>
      <c r="I52" s="24">
        <f>ROUND(E52*$F52/100,0)</f>
        <v>456</v>
      </c>
      <c r="J52" s="86">
        <f t="shared" si="30"/>
        <v>0</v>
      </c>
      <c r="K52" s="83">
        <v>0</v>
      </c>
      <c r="L52" s="84">
        <v>0</v>
      </c>
      <c r="M52" s="24">
        <v>911</v>
      </c>
      <c r="N52" s="24">
        <v>455</v>
      </c>
      <c r="O52" s="24">
        <v>456</v>
      </c>
      <c r="Q52" s="57"/>
      <c r="R52" s="57"/>
      <c r="S52" s="57"/>
      <c r="T52" s="57"/>
      <c r="U52" s="57"/>
      <c r="V52" s="57"/>
    </row>
    <row r="53" spans="1:22" x14ac:dyDescent="0.3">
      <c r="A53" s="7">
        <v>28</v>
      </c>
      <c r="B53" s="8" t="s">
        <v>75</v>
      </c>
      <c r="C53" s="75">
        <f t="shared" si="29"/>
        <v>8198</v>
      </c>
      <c r="D53" s="75">
        <v>4100</v>
      </c>
      <c r="E53" s="75">
        <v>4098</v>
      </c>
      <c r="F53" s="85">
        <v>12</v>
      </c>
      <c r="G53" s="24">
        <f t="shared" si="22"/>
        <v>988</v>
      </c>
      <c r="H53" s="24">
        <f>ROUND(D53*$F53/100,0)+3</f>
        <v>495</v>
      </c>
      <c r="I53" s="24">
        <f>ROUND(E53*$F53/100,0)+1</f>
        <v>493</v>
      </c>
      <c r="J53" s="86">
        <f t="shared" si="30"/>
        <v>0</v>
      </c>
      <c r="K53" s="83">
        <v>0</v>
      </c>
      <c r="L53" s="84">
        <v>0</v>
      </c>
      <c r="M53" s="24">
        <v>988</v>
      </c>
      <c r="N53" s="24">
        <v>495</v>
      </c>
      <c r="O53" s="24">
        <v>493</v>
      </c>
      <c r="Q53" s="57"/>
      <c r="R53" s="57"/>
      <c r="S53" s="57"/>
      <c r="T53" s="57"/>
      <c r="U53" s="57"/>
      <c r="V53" s="57"/>
    </row>
    <row r="54" spans="1:22" x14ac:dyDescent="0.3">
      <c r="A54" s="7">
        <v>29</v>
      </c>
      <c r="B54" s="8" t="s">
        <v>76</v>
      </c>
      <c r="C54" s="75">
        <f t="shared" si="29"/>
        <v>8213</v>
      </c>
      <c r="D54" s="75">
        <v>4140</v>
      </c>
      <c r="E54" s="75">
        <v>4073</v>
      </c>
      <c r="F54" s="85">
        <v>26.5</v>
      </c>
      <c r="G54" s="24">
        <f t="shared" si="22"/>
        <v>2176</v>
      </c>
      <c r="H54" s="24">
        <v>1097</v>
      </c>
      <c r="I54" s="24">
        <v>1079</v>
      </c>
      <c r="J54" s="86">
        <f t="shared" si="30"/>
        <v>2176</v>
      </c>
      <c r="K54" s="24">
        <v>1097</v>
      </c>
      <c r="L54" s="24">
        <v>1079</v>
      </c>
      <c r="M54" s="24">
        <v>0</v>
      </c>
      <c r="N54" s="83">
        <v>0</v>
      </c>
      <c r="O54" s="84">
        <v>0</v>
      </c>
      <c r="Q54" s="57"/>
      <c r="R54" s="57"/>
      <c r="S54" s="57"/>
      <c r="T54" s="57"/>
      <c r="U54" s="57"/>
      <c r="V54" s="57"/>
    </row>
    <row r="55" spans="1:22" x14ac:dyDescent="0.3">
      <c r="A55" s="7">
        <v>30</v>
      </c>
      <c r="B55" s="8" t="s">
        <v>77</v>
      </c>
      <c r="C55" s="75">
        <f t="shared" si="29"/>
        <v>8041</v>
      </c>
      <c r="D55" s="75">
        <v>4089</v>
      </c>
      <c r="E55" s="75">
        <v>3952</v>
      </c>
      <c r="F55" s="85">
        <v>12</v>
      </c>
      <c r="G55" s="24">
        <f t="shared" si="22"/>
        <v>967</v>
      </c>
      <c r="H55" s="24">
        <f>ROUND(D55*$F55/100,0)</f>
        <v>491</v>
      </c>
      <c r="I55" s="24">
        <f>ROUND(E55*$F55/100,0)+2</f>
        <v>476</v>
      </c>
      <c r="J55" s="86">
        <f t="shared" si="30"/>
        <v>0</v>
      </c>
      <c r="K55" s="83">
        <v>0</v>
      </c>
      <c r="L55" s="84">
        <v>0</v>
      </c>
      <c r="M55" s="24">
        <v>967</v>
      </c>
      <c r="N55" s="24">
        <v>491</v>
      </c>
      <c r="O55" s="24">
        <v>476</v>
      </c>
      <c r="Q55" s="57"/>
      <c r="R55" s="57"/>
      <c r="S55" s="57"/>
      <c r="T55" s="57"/>
      <c r="U55" s="57"/>
      <c r="V55" s="57"/>
    </row>
    <row r="56" spans="1:22" x14ac:dyDescent="0.3">
      <c r="A56" s="7">
        <v>31</v>
      </c>
      <c r="B56" s="8" t="s">
        <v>78</v>
      </c>
      <c r="C56" s="75">
        <f t="shared" si="29"/>
        <v>9232</v>
      </c>
      <c r="D56" s="75">
        <v>4654</v>
      </c>
      <c r="E56" s="75">
        <v>4578</v>
      </c>
      <c r="F56" s="85">
        <v>12</v>
      </c>
      <c r="G56" s="24">
        <f t="shared" si="22"/>
        <v>1113</v>
      </c>
      <c r="H56" s="24">
        <f>ROUND(D56*$F56/100,0)+2</f>
        <v>560</v>
      </c>
      <c r="I56" s="24">
        <f>ROUND(E56*$F56/100,0)+4</f>
        <v>553</v>
      </c>
      <c r="J56" s="86">
        <f t="shared" si="30"/>
        <v>0</v>
      </c>
      <c r="K56" s="83">
        <v>0</v>
      </c>
      <c r="L56" s="84">
        <v>0</v>
      </c>
      <c r="M56" s="24">
        <v>1113</v>
      </c>
      <c r="N56" s="24">
        <v>560</v>
      </c>
      <c r="O56" s="24">
        <v>553</v>
      </c>
      <c r="Q56" s="57"/>
      <c r="R56" s="57"/>
      <c r="S56" s="57"/>
      <c r="T56" s="57"/>
      <c r="U56" s="57"/>
      <c r="V56" s="57"/>
    </row>
    <row r="57" spans="1:22" x14ac:dyDescent="0.3">
      <c r="A57" s="7">
        <v>32</v>
      </c>
      <c r="B57" s="8" t="s">
        <v>79</v>
      </c>
      <c r="C57" s="75">
        <f t="shared" si="29"/>
        <v>10140</v>
      </c>
      <c r="D57" s="75">
        <v>5036</v>
      </c>
      <c r="E57" s="75">
        <v>5104</v>
      </c>
      <c r="F57" s="85">
        <v>26.5</v>
      </c>
      <c r="G57" s="24">
        <f t="shared" si="22"/>
        <v>2687</v>
      </c>
      <c r="H57" s="24">
        <v>1333</v>
      </c>
      <c r="I57" s="24">
        <v>1354</v>
      </c>
      <c r="J57" s="86">
        <f t="shared" si="30"/>
        <v>2687</v>
      </c>
      <c r="K57" s="24">
        <v>1333</v>
      </c>
      <c r="L57" s="24">
        <v>1354</v>
      </c>
      <c r="M57" s="24">
        <v>0</v>
      </c>
      <c r="N57" s="83">
        <v>0</v>
      </c>
      <c r="O57" s="84">
        <v>0</v>
      </c>
      <c r="Q57" s="57"/>
      <c r="R57" s="57"/>
      <c r="S57" s="57"/>
      <c r="T57" s="57"/>
      <c r="U57" s="57"/>
      <c r="V57" s="57"/>
    </row>
    <row r="58" spans="1:22" x14ac:dyDescent="0.3">
      <c r="A58" s="7">
        <v>33</v>
      </c>
      <c r="B58" s="8" t="s">
        <v>80</v>
      </c>
      <c r="C58" s="75">
        <f t="shared" si="29"/>
        <v>10488</v>
      </c>
      <c r="D58" s="75">
        <v>5147</v>
      </c>
      <c r="E58" s="75">
        <v>5341</v>
      </c>
      <c r="F58" s="85">
        <v>12</v>
      </c>
      <c r="G58" s="24">
        <f t="shared" si="22"/>
        <v>1262</v>
      </c>
      <c r="H58" s="24">
        <f>ROUND(D58*$F58/100,0)+2</f>
        <v>620</v>
      </c>
      <c r="I58" s="24">
        <f>ROUND(E58*$F58/100,0)+1</f>
        <v>642</v>
      </c>
      <c r="J58" s="86">
        <f t="shared" si="30"/>
        <v>0</v>
      </c>
      <c r="K58" s="83">
        <v>0</v>
      </c>
      <c r="L58" s="84">
        <v>0</v>
      </c>
      <c r="M58" s="24">
        <v>1262</v>
      </c>
      <c r="N58" s="24">
        <v>620</v>
      </c>
      <c r="O58" s="24">
        <v>642</v>
      </c>
      <c r="Q58" s="57"/>
      <c r="R58" s="57"/>
      <c r="S58" s="57"/>
      <c r="T58" s="57"/>
      <c r="U58" s="57"/>
      <c r="V58" s="57"/>
    </row>
    <row r="59" spans="1:22" x14ac:dyDescent="0.3">
      <c r="A59" s="7">
        <v>34</v>
      </c>
      <c r="B59" s="8" t="s">
        <v>81</v>
      </c>
      <c r="C59" s="75">
        <f t="shared" si="29"/>
        <v>10695</v>
      </c>
      <c r="D59" s="75">
        <v>5175</v>
      </c>
      <c r="E59" s="75">
        <v>5520</v>
      </c>
      <c r="F59" s="85">
        <v>12</v>
      </c>
      <c r="G59" s="24">
        <f t="shared" si="22"/>
        <v>1288</v>
      </c>
      <c r="H59" s="24">
        <f>ROUND(D59*$F59/100,0)+3</f>
        <v>624</v>
      </c>
      <c r="I59" s="24">
        <f>ROUND(E59*$F59/100,0)+2</f>
        <v>664</v>
      </c>
      <c r="J59" s="86">
        <f t="shared" si="30"/>
        <v>0</v>
      </c>
      <c r="K59" s="83">
        <v>0</v>
      </c>
      <c r="L59" s="84">
        <v>0</v>
      </c>
      <c r="M59" s="24">
        <v>1288</v>
      </c>
      <c r="N59" s="24">
        <v>624</v>
      </c>
      <c r="O59" s="24">
        <v>664</v>
      </c>
      <c r="Q59" s="57"/>
      <c r="R59" s="57"/>
      <c r="S59" s="57"/>
      <c r="T59" s="57"/>
      <c r="U59" s="57"/>
      <c r="V59" s="57"/>
    </row>
    <row r="60" spans="1:22" x14ac:dyDescent="0.3">
      <c r="A60" s="7">
        <v>35</v>
      </c>
      <c r="B60" s="8" t="s">
        <v>82</v>
      </c>
      <c r="C60" s="75">
        <f t="shared" si="29"/>
        <v>10757</v>
      </c>
      <c r="D60" s="75">
        <v>5176</v>
      </c>
      <c r="E60" s="75">
        <v>5581</v>
      </c>
      <c r="F60" s="85">
        <v>26.5</v>
      </c>
      <c r="G60" s="24">
        <f t="shared" si="22"/>
        <v>2852</v>
      </c>
      <c r="H60" s="24">
        <v>1372</v>
      </c>
      <c r="I60" s="24">
        <v>1480</v>
      </c>
      <c r="J60" s="86">
        <f t="shared" si="30"/>
        <v>2852</v>
      </c>
      <c r="K60" s="24">
        <v>1372</v>
      </c>
      <c r="L60" s="24">
        <v>1480</v>
      </c>
      <c r="M60" s="24">
        <v>0</v>
      </c>
      <c r="N60" s="83">
        <v>0</v>
      </c>
      <c r="O60" s="84">
        <v>0</v>
      </c>
      <c r="Q60" s="57"/>
      <c r="R60" s="57"/>
      <c r="S60" s="57"/>
      <c r="T60" s="57"/>
      <c r="U60" s="57"/>
      <c r="V60" s="57"/>
    </row>
    <row r="61" spans="1:22" x14ac:dyDescent="0.3">
      <c r="A61" s="7">
        <v>36</v>
      </c>
      <c r="B61" s="8" t="s">
        <v>83</v>
      </c>
      <c r="C61" s="75">
        <f t="shared" si="29"/>
        <v>11033</v>
      </c>
      <c r="D61" s="75">
        <v>5111</v>
      </c>
      <c r="E61" s="75">
        <v>5922</v>
      </c>
      <c r="F61" s="85">
        <v>12</v>
      </c>
      <c r="G61" s="24">
        <f t="shared" si="22"/>
        <v>1327</v>
      </c>
      <c r="H61" s="24">
        <f>ROUND(D61*$F61/100,0)+1</f>
        <v>614</v>
      </c>
      <c r="I61" s="24">
        <f>ROUND(E61*$F61/100,0)+2</f>
        <v>713</v>
      </c>
      <c r="J61" s="86">
        <f t="shared" si="30"/>
        <v>0</v>
      </c>
      <c r="K61" s="83">
        <v>0</v>
      </c>
      <c r="L61" s="84">
        <v>0</v>
      </c>
      <c r="M61" s="24">
        <v>1327</v>
      </c>
      <c r="N61" s="24">
        <v>614</v>
      </c>
      <c r="O61" s="24">
        <v>713</v>
      </c>
      <c r="Q61" s="57"/>
      <c r="R61" s="57"/>
      <c r="S61" s="57"/>
      <c r="T61" s="57"/>
      <c r="U61" s="57"/>
      <c r="V61" s="57"/>
    </row>
    <row r="62" spans="1:22" x14ac:dyDescent="0.3">
      <c r="A62" s="7">
        <v>37</v>
      </c>
      <c r="B62" s="8" t="s">
        <v>84</v>
      </c>
      <c r="C62" s="75">
        <f t="shared" si="29"/>
        <v>10682</v>
      </c>
      <c r="D62" s="75">
        <v>4949</v>
      </c>
      <c r="E62" s="75">
        <v>5733</v>
      </c>
      <c r="F62" s="85">
        <v>12</v>
      </c>
      <c r="G62" s="24">
        <f t="shared" si="22"/>
        <v>1285</v>
      </c>
      <c r="H62" s="24">
        <f>ROUND(D62*$F62/100,0)+2</f>
        <v>596</v>
      </c>
      <c r="I62" s="24">
        <f>ROUND(E62*$F62/100,0)+1</f>
        <v>689</v>
      </c>
      <c r="J62" s="86">
        <f t="shared" si="30"/>
        <v>0</v>
      </c>
      <c r="K62" s="83">
        <v>0</v>
      </c>
      <c r="L62" s="84">
        <v>0</v>
      </c>
      <c r="M62" s="24">
        <v>1285</v>
      </c>
      <c r="N62" s="24">
        <v>596</v>
      </c>
      <c r="O62" s="24">
        <v>689</v>
      </c>
      <c r="Q62" s="57"/>
      <c r="R62" s="57"/>
      <c r="S62" s="57"/>
      <c r="T62" s="57"/>
      <c r="U62" s="57"/>
      <c r="V62" s="57"/>
    </row>
    <row r="63" spans="1:22" x14ac:dyDescent="0.3">
      <c r="A63" s="7">
        <v>38</v>
      </c>
      <c r="B63" s="8" t="s">
        <v>85</v>
      </c>
      <c r="C63" s="75">
        <f t="shared" si="29"/>
        <v>10160</v>
      </c>
      <c r="D63" s="75">
        <v>4608</v>
      </c>
      <c r="E63" s="75">
        <v>5552</v>
      </c>
      <c r="F63" s="85">
        <v>26.5</v>
      </c>
      <c r="G63" s="24">
        <f t="shared" si="22"/>
        <v>2692</v>
      </c>
      <c r="H63" s="24">
        <v>1221</v>
      </c>
      <c r="I63" s="24">
        <v>1471</v>
      </c>
      <c r="J63" s="86">
        <f t="shared" si="30"/>
        <v>2692</v>
      </c>
      <c r="K63" s="24">
        <v>1221</v>
      </c>
      <c r="L63" s="24">
        <v>1471</v>
      </c>
      <c r="M63" s="24">
        <v>0</v>
      </c>
      <c r="N63" s="83">
        <v>0</v>
      </c>
      <c r="O63" s="84">
        <v>0</v>
      </c>
      <c r="Q63" s="57"/>
      <c r="R63" s="57"/>
      <c r="S63" s="57"/>
      <c r="T63" s="57"/>
      <c r="U63" s="57"/>
      <c r="V63" s="57"/>
    </row>
    <row r="64" spans="1:22" x14ac:dyDescent="0.3">
      <c r="A64" s="7">
        <v>39</v>
      </c>
      <c r="B64" s="8" t="s">
        <v>86</v>
      </c>
      <c r="C64" s="75">
        <f t="shared" si="29"/>
        <v>10046</v>
      </c>
      <c r="D64" s="75">
        <v>4501</v>
      </c>
      <c r="E64" s="75">
        <v>5545</v>
      </c>
      <c r="F64" s="85">
        <v>12</v>
      </c>
      <c r="G64" s="24">
        <f t="shared" si="22"/>
        <v>1211</v>
      </c>
      <c r="H64" s="24">
        <f>ROUND(D64*$F64/100,0)+3</f>
        <v>543</v>
      </c>
      <c r="I64" s="24">
        <f>ROUND(E64*$F64/100,0)+3</f>
        <v>668</v>
      </c>
      <c r="J64" s="86">
        <f t="shared" si="30"/>
        <v>0</v>
      </c>
      <c r="K64" s="83">
        <v>0</v>
      </c>
      <c r="L64" s="84">
        <v>0</v>
      </c>
      <c r="M64" s="24">
        <v>1211</v>
      </c>
      <c r="N64" s="24">
        <v>543</v>
      </c>
      <c r="O64" s="24">
        <v>668</v>
      </c>
      <c r="Q64" s="57"/>
      <c r="R64" s="57"/>
      <c r="S64" s="57"/>
      <c r="T64" s="57"/>
      <c r="U64" s="57"/>
      <c r="V64" s="57"/>
    </row>
    <row r="65" spans="1:22" x14ac:dyDescent="0.3">
      <c r="A65" s="7">
        <v>40</v>
      </c>
      <c r="B65" s="8" t="s">
        <v>87</v>
      </c>
      <c r="C65" s="75">
        <f t="shared" si="29"/>
        <v>9753</v>
      </c>
      <c r="D65" s="75">
        <v>4412</v>
      </c>
      <c r="E65" s="75">
        <v>5341</v>
      </c>
      <c r="F65" s="85">
        <v>11</v>
      </c>
      <c r="G65" s="24">
        <f t="shared" si="22"/>
        <v>1071</v>
      </c>
      <c r="H65" s="24">
        <f>ROUND(D65*$F65/100,0)-1</f>
        <v>484</v>
      </c>
      <c r="I65" s="24">
        <f>ROUND(E65*$F65/100,0)-1</f>
        <v>587</v>
      </c>
      <c r="J65" s="86">
        <f t="shared" si="30"/>
        <v>0</v>
      </c>
      <c r="K65" s="83">
        <v>0</v>
      </c>
      <c r="L65" s="84">
        <v>0</v>
      </c>
      <c r="M65" s="24">
        <v>1071</v>
      </c>
      <c r="N65" s="24">
        <v>484</v>
      </c>
      <c r="O65" s="24">
        <v>587</v>
      </c>
      <c r="Q65" s="57"/>
      <c r="R65" s="57"/>
      <c r="S65" s="57"/>
      <c r="T65" s="57"/>
      <c r="U65" s="57"/>
      <c r="V65" s="57"/>
    </row>
    <row r="66" spans="1:22" x14ac:dyDescent="0.3">
      <c r="A66" s="7">
        <v>41</v>
      </c>
      <c r="B66" s="8" t="s">
        <v>88</v>
      </c>
      <c r="C66" s="75">
        <f t="shared" si="29"/>
        <v>9087</v>
      </c>
      <c r="D66" s="75">
        <v>4048</v>
      </c>
      <c r="E66" s="75">
        <v>5039</v>
      </c>
      <c r="F66" s="85">
        <v>27</v>
      </c>
      <c r="G66" s="24">
        <f t="shared" si="22"/>
        <v>2452</v>
      </c>
      <c r="H66" s="24">
        <v>1092</v>
      </c>
      <c r="I66" s="24">
        <v>1360</v>
      </c>
      <c r="J66" s="86">
        <f t="shared" si="30"/>
        <v>2452</v>
      </c>
      <c r="K66" s="24">
        <v>1092</v>
      </c>
      <c r="L66" s="24">
        <v>1360</v>
      </c>
      <c r="M66" s="24">
        <v>0</v>
      </c>
      <c r="N66" s="83">
        <v>0</v>
      </c>
      <c r="O66" s="84">
        <v>0</v>
      </c>
      <c r="Q66" s="57"/>
      <c r="R66" s="57"/>
      <c r="S66" s="57"/>
      <c r="T66" s="57"/>
      <c r="U66" s="57"/>
      <c r="V66" s="57"/>
    </row>
    <row r="67" spans="1:22" x14ac:dyDescent="0.3">
      <c r="A67" s="7">
        <v>42</v>
      </c>
      <c r="B67" s="8" t="s">
        <v>89</v>
      </c>
      <c r="C67" s="75">
        <f t="shared" si="29"/>
        <v>8749</v>
      </c>
      <c r="D67" s="75">
        <v>3920</v>
      </c>
      <c r="E67" s="75">
        <v>4829</v>
      </c>
      <c r="F67" s="85">
        <v>11</v>
      </c>
      <c r="G67" s="24">
        <f t="shared" si="22"/>
        <v>962</v>
      </c>
      <c r="H67" s="24">
        <f t="shared" ref="H67" si="31">ROUND(D67*$F67/100,0)</f>
        <v>431</v>
      </c>
      <c r="I67" s="24">
        <f t="shared" ref="I67" si="32">ROUND(E67*$F67/100,0)</f>
        <v>531</v>
      </c>
      <c r="J67" s="86">
        <f t="shared" si="30"/>
        <v>0</v>
      </c>
      <c r="K67" s="83">
        <v>0</v>
      </c>
      <c r="L67" s="84">
        <v>0</v>
      </c>
      <c r="M67" s="24">
        <v>962</v>
      </c>
      <c r="N67" s="24">
        <v>431</v>
      </c>
      <c r="O67" s="24">
        <v>531</v>
      </c>
      <c r="Q67" s="57"/>
      <c r="R67" s="57"/>
      <c r="S67" s="57"/>
      <c r="T67" s="57"/>
      <c r="U67" s="57"/>
      <c r="V67" s="57"/>
    </row>
    <row r="68" spans="1:22" x14ac:dyDescent="0.3">
      <c r="A68" s="7">
        <v>43</v>
      </c>
      <c r="B68" s="8" t="s">
        <v>90</v>
      </c>
      <c r="C68" s="75">
        <f t="shared" si="29"/>
        <v>8544</v>
      </c>
      <c r="D68" s="75">
        <v>3826</v>
      </c>
      <c r="E68" s="75">
        <v>4718</v>
      </c>
      <c r="F68" s="85">
        <v>11</v>
      </c>
      <c r="G68" s="24">
        <f t="shared" si="22"/>
        <v>941</v>
      </c>
      <c r="H68" s="24">
        <f>ROUND(D68*$F68/100,0)+2</f>
        <v>423</v>
      </c>
      <c r="I68" s="24">
        <f>ROUND(E68*$F68/100,0)-1</f>
        <v>518</v>
      </c>
      <c r="J68" s="86">
        <f t="shared" si="30"/>
        <v>0</v>
      </c>
      <c r="K68" s="83">
        <v>0</v>
      </c>
      <c r="L68" s="84">
        <v>0</v>
      </c>
      <c r="M68" s="24">
        <v>941</v>
      </c>
      <c r="N68" s="24">
        <v>423</v>
      </c>
      <c r="O68" s="24">
        <v>518</v>
      </c>
      <c r="Q68" s="57"/>
      <c r="R68" s="57"/>
      <c r="S68" s="57"/>
      <c r="T68" s="57"/>
      <c r="U68" s="57"/>
      <c r="V68" s="57"/>
    </row>
    <row r="69" spans="1:22" x14ac:dyDescent="0.3">
      <c r="A69" s="7">
        <v>44</v>
      </c>
      <c r="B69" s="8" t="s">
        <v>91</v>
      </c>
      <c r="C69" s="75">
        <f t="shared" si="29"/>
        <v>8580</v>
      </c>
      <c r="D69" s="75">
        <v>3814</v>
      </c>
      <c r="E69" s="75">
        <v>4766</v>
      </c>
      <c r="F69" s="85">
        <v>32</v>
      </c>
      <c r="G69" s="24">
        <f t="shared" si="22"/>
        <v>2743</v>
      </c>
      <c r="H69" s="24">
        <v>1220</v>
      </c>
      <c r="I69" s="24">
        <v>1523</v>
      </c>
      <c r="J69" s="86">
        <f t="shared" si="30"/>
        <v>2743</v>
      </c>
      <c r="K69" s="24">
        <v>1220</v>
      </c>
      <c r="L69" s="24">
        <v>1523</v>
      </c>
      <c r="M69" s="24">
        <f t="shared" ref="M69:M79" si="33">SUM(N69:O69)</f>
        <v>0</v>
      </c>
      <c r="N69" s="86">
        <v>0</v>
      </c>
      <c r="O69" s="86">
        <v>0</v>
      </c>
      <c r="Q69" s="57"/>
      <c r="R69" s="57"/>
      <c r="S69" s="57"/>
      <c r="T69" s="57"/>
      <c r="U69" s="57"/>
      <c r="V69" s="57"/>
    </row>
    <row r="70" spans="1:22" x14ac:dyDescent="0.3">
      <c r="A70" s="7">
        <v>45</v>
      </c>
      <c r="B70" s="8" t="s">
        <v>92</v>
      </c>
      <c r="C70" s="75">
        <f t="shared" si="29"/>
        <v>8338</v>
      </c>
      <c r="D70" s="75">
        <v>3711</v>
      </c>
      <c r="E70" s="75">
        <v>4627</v>
      </c>
      <c r="F70" s="85">
        <v>32</v>
      </c>
      <c r="G70" s="24">
        <f t="shared" si="22"/>
        <v>2663</v>
      </c>
      <c r="H70" s="24">
        <v>1185</v>
      </c>
      <c r="I70" s="24">
        <v>1478</v>
      </c>
      <c r="J70" s="86">
        <f t="shared" si="30"/>
        <v>2663</v>
      </c>
      <c r="K70" s="24">
        <v>1185</v>
      </c>
      <c r="L70" s="24">
        <v>1478</v>
      </c>
      <c r="M70" s="24">
        <f t="shared" si="33"/>
        <v>0</v>
      </c>
      <c r="N70" s="83">
        <v>0</v>
      </c>
      <c r="O70" s="84">
        <v>0</v>
      </c>
      <c r="Q70" s="57"/>
      <c r="R70" s="57"/>
      <c r="S70" s="57"/>
      <c r="T70" s="57"/>
      <c r="U70" s="57"/>
      <c r="V70" s="57"/>
    </row>
    <row r="71" spans="1:22" x14ac:dyDescent="0.3">
      <c r="A71" s="7">
        <v>46</v>
      </c>
      <c r="B71" s="8" t="s">
        <v>93</v>
      </c>
      <c r="C71" s="75">
        <f t="shared" si="29"/>
        <v>8569</v>
      </c>
      <c r="D71" s="75">
        <v>3755</v>
      </c>
      <c r="E71" s="75">
        <v>4814</v>
      </c>
      <c r="F71" s="85">
        <v>32</v>
      </c>
      <c r="G71" s="24">
        <f t="shared" si="22"/>
        <v>2741</v>
      </c>
      <c r="H71" s="24">
        <v>1200</v>
      </c>
      <c r="I71" s="24">
        <v>1541</v>
      </c>
      <c r="J71" s="86">
        <f t="shared" si="30"/>
        <v>2741</v>
      </c>
      <c r="K71" s="24">
        <v>1200</v>
      </c>
      <c r="L71" s="24">
        <v>1541</v>
      </c>
      <c r="M71" s="24">
        <f t="shared" si="33"/>
        <v>0</v>
      </c>
      <c r="N71" s="83">
        <v>0</v>
      </c>
      <c r="O71" s="84">
        <v>0</v>
      </c>
      <c r="Q71" s="57"/>
      <c r="R71" s="57"/>
      <c r="S71" s="57"/>
      <c r="T71" s="57"/>
      <c r="U71" s="57"/>
      <c r="V71" s="57"/>
    </row>
    <row r="72" spans="1:22" x14ac:dyDescent="0.3">
      <c r="A72" s="7">
        <v>47</v>
      </c>
      <c r="B72" s="8" t="s">
        <v>94</v>
      </c>
      <c r="C72" s="75">
        <f t="shared" si="29"/>
        <v>8641</v>
      </c>
      <c r="D72" s="75">
        <v>3872</v>
      </c>
      <c r="E72" s="75">
        <v>4769</v>
      </c>
      <c r="F72" s="85">
        <v>32</v>
      </c>
      <c r="G72" s="24">
        <f t="shared" si="22"/>
        <v>2765</v>
      </c>
      <c r="H72" s="24">
        <v>1239</v>
      </c>
      <c r="I72" s="24">
        <v>1526</v>
      </c>
      <c r="J72" s="86">
        <f t="shared" si="30"/>
        <v>2765</v>
      </c>
      <c r="K72" s="24">
        <v>1239</v>
      </c>
      <c r="L72" s="24">
        <v>1526</v>
      </c>
      <c r="M72" s="24">
        <f t="shared" si="33"/>
        <v>0</v>
      </c>
      <c r="N72" s="83">
        <v>0</v>
      </c>
      <c r="O72" s="84">
        <v>0</v>
      </c>
      <c r="Q72" s="57"/>
      <c r="R72" s="57"/>
      <c r="S72" s="57"/>
      <c r="T72" s="57"/>
      <c r="U72" s="57"/>
      <c r="V72" s="57"/>
    </row>
    <row r="73" spans="1:22" x14ac:dyDescent="0.3">
      <c r="A73" s="7">
        <v>48</v>
      </c>
      <c r="B73" s="8" t="s">
        <v>95</v>
      </c>
      <c r="C73" s="75">
        <f t="shared" si="29"/>
        <v>8575</v>
      </c>
      <c r="D73" s="75">
        <v>3810</v>
      </c>
      <c r="E73" s="75">
        <v>4765</v>
      </c>
      <c r="F73" s="85">
        <v>32</v>
      </c>
      <c r="G73" s="24">
        <f t="shared" si="22"/>
        <v>2744</v>
      </c>
      <c r="H73" s="24">
        <v>1220</v>
      </c>
      <c r="I73" s="24">
        <v>1524</v>
      </c>
      <c r="J73" s="86">
        <f t="shared" si="30"/>
        <v>2744</v>
      </c>
      <c r="K73" s="24">
        <v>1220</v>
      </c>
      <c r="L73" s="24">
        <v>1524</v>
      </c>
      <c r="M73" s="24">
        <f t="shared" si="33"/>
        <v>0</v>
      </c>
      <c r="N73" s="83">
        <v>0</v>
      </c>
      <c r="O73" s="84">
        <v>0</v>
      </c>
      <c r="Q73" s="57"/>
      <c r="R73" s="57"/>
      <c r="S73" s="57"/>
      <c r="T73" s="57"/>
      <c r="U73" s="57"/>
      <c r="V73" s="57"/>
    </row>
    <row r="74" spans="1:22" x14ac:dyDescent="0.3">
      <c r="A74" s="7">
        <v>49</v>
      </c>
      <c r="B74" s="8" t="s">
        <v>96</v>
      </c>
      <c r="C74" s="75">
        <f t="shared" si="29"/>
        <v>8379</v>
      </c>
      <c r="D74" s="75">
        <v>3794</v>
      </c>
      <c r="E74" s="75">
        <v>4585</v>
      </c>
      <c r="F74" s="85">
        <v>32</v>
      </c>
      <c r="G74" s="24">
        <f t="shared" si="22"/>
        <v>2681</v>
      </c>
      <c r="H74" s="24">
        <v>1213</v>
      </c>
      <c r="I74" s="24">
        <v>1468</v>
      </c>
      <c r="J74" s="86">
        <f t="shared" si="30"/>
        <v>2681</v>
      </c>
      <c r="K74" s="24">
        <v>1213</v>
      </c>
      <c r="L74" s="24">
        <v>1468</v>
      </c>
      <c r="M74" s="24">
        <f t="shared" si="33"/>
        <v>0</v>
      </c>
      <c r="N74" s="83">
        <v>0</v>
      </c>
      <c r="O74" s="84">
        <v>0</v>
      </c>
      <c r="Q74" s="57"/>
      <c r="R74" s="57"/>
      <c r="S74" s="57"/>
      <c r="T74" s="57"/>
      <c r="U74" s="57"/>
      <c r="V74" s="57"/>
    </row>
    <row r="75" spans="1:22" x14ac:dyDescent="0.3">
      <c r="A75" s="7">
        <v>50</v>
      </c>
      <c r="B75" s="8" t="s">
        <v>97</v>
      </c>
      <c r="C75" s="75">
        <f t="shared" si="29"/>
        <v>8498</v>
      </c>
      <c r="D75" s="75">
        <v>3880</v>
      </c>
      <c r="E75" s="75">
        <v>4618</v>
      </c>
      <c r="F75" s="85">
        <v>32</v>
      </c>
      <c r="G75" s="24">
        <f t="shared" si="22"/>
        <v>2720</v>
      </c>
      <c r="H75" s="24">
        <v>1242</v>
      </c>
      <c r="I75" s="24">
        <v>1478</v>
      </c>
      <c r="J75" s="86">
        <f t="shared" si="30"/>
        <v>2720</v>
      </c>
      <c r="K75" s="24">
        <v>1242</v>
      </c>
      <c r="L75" s="24">
        <v>1478</v>
      </c>
      <c r="M75" s="24">
        <f t="shared" si="33"/>
        <v>0</v>
      </c>
      <c r="N75" s="83">
        <v>0</v>
      </c>
      <c r="O75" s="84">
        <v>0</v>
      </c>
      <c r="Q75" s="57"/>
      <c r="R75" s="57"/>
      <c r="S75" s="57"/>
      <c r="T75" s="57"/>
      <c r="U75" s="57"/>
      <c r="V75" s="57"/>
    </row>
    <row r="76" spans="1:22" x14ac:dyDescent="0.3">
      <c r="A76" s="7">
        <v>51</v>
      </c>
      <c r="B76" s="8" t="s">
        <v>98</v>
      </c>
      <c r="C76" s="75">
        <f t="shared" si="29"/>
        <v>8178</v>
      </c>
      <c r="D76" s="75">
        <v>3664</v>
      </c>
      <c r="E76" s="75">
        <v>4514</v>
      </c>
      <c r="F76" s="85">
        <v>32</v>
      </c>
      <c r="G76" s="24">
        <f t="shared" si="22"/>
        <v>2619</v>
      </c>
      <c r="H76" s="24">
        <v>1174</v>
      </c>
      <c r="I76" s="24">
        <v>1445</v>
      </c>
      <c r="J76" s="86">
        <f t="shared" si="30"/>
        <v>2619</v>
      </c>
      <c r="K76" s="24">
        <v>1174</v>
      </c>
      <c r="L76" s="24">
        <v>1445</v>
      </c>
      <c r="M76" s="24">
        <f t="shared" si="33"/>
        <v>0</v>
      </c>
      <c r="N76" s="83">
        <v>0</v>
      </c>
      <c r="O76" s="84">
        <v>0</v>
      </c>
      <c r="Q76" s="57"/>
      <c r="R76" s="57"/>
      <c r="S76" s="57"/>
      <c r="T76" s="57"/>
      <c r="U76" s="57"/>
      <c r="V76" s="57"/>
    </row>
    <row r="77" spans="1:22" x14ac:dyDescent="0.3">
      <c r="A77" s="7">
        <v>52</v>
      </c>
      <c r="B77" s="8" t="s">
        <v>99</v>
      </c>
      <c r="C77" s="75">
        <f t="shared" si="29"/>
        <v>8225</v>
      </c>
      <c r="D77" s="75">
        <v>3720</v>
      </c>
      <c r="E77" s="75">
        <v>4505</v>
      </c>
      <c r="F77" s="85">
        <v>32</v>
      </c>
      <c r="G77" s="24">
        <f t="shared" si="22"/>
        <v>2633</v>
      </c>
      <c r="H77" s="24">
        <v>1191</v>
      </c>
      <c r="I77" s="24">
        <v>1442</v>
      </c>
      <c r="J77" s="86">
        <f t="shared" si="30"/>
        <v>2633</v>
      </c>
      <c r="K77" s="24">
        <v>1191</v>
      </c>
      <c r="L77" s="24">
        <v>1442</v>
      </c>
      <c r="M77" s="24">
        <f t="shared" si="33"/>
        <v>0</v>
      </c>
      <c r="N77" s="83">
        <v>0</v>
      </c>
      <c r="O77" s="84">
        <v>0</v>
      </c>
      <c r="Q77" s="57"/>
      <c r="R77" s="57"/>
      <c r="S77" s="57"/>
      <c r="T77" s="57"/>
      <c r="U77" s="57"/>
      <c r="V77" s="57"/>
    </row>
    <row r="78" spans="1:22" x14ac:dyDescent="0.3">
      <c r="A78" s="7">
        <v>53</v>
      </c>
      <c r="B78" s="8" t="s">
        <v>100</v>
      </c>
      <c r="C78" s="75">
        <f t="shared" si="29"/>
        <v>8077</v>
      </c>
      <c r="D78" s="75">
        <v>3603</v>
      </c>
      <c r="E78" s="75">
        <v>4474</v>
      </c>
      <c r="F78" s="85">
        <v>32</v>
      </c>
      <c r="G78" s="24">
        <f t="shared" si="22"/>
        <v>2587</v>
      </c>
      <c r="H78" s="24">
        <v>1155</v>
      </c>
      <c r="I78" s="24">
        <v>1432</v>
      </c>
      <c r="J78" s="86">
        <f t="shared" si="30"/>
        <v>2587</v>
      </c>
      <c r="K78" s="24">
        <v>1155</v>
      </c>
      <c r="L78" s="24">
        <v>1432</v>
      </c>
      <c r="M78" s="24">
        <f t="shared" si="33"/>
        <v>0</v>
      </c>
      <c r="N78" s="83">
        <v>0</v>
      </c>
      <c r="O78" s="84">
        <v>0</v>
      </c>
      <c r="Q78" s="57"/>
      <c r="R78" s="57"/>
      <c r="S78" s="57"/>
      <c r="T78" s="57"/>
      <c r="U78" s="57"/>
      <c r="V78" s="57"/>
    </row>
    <row r="79" spans="1:22" x14ac:dyDescent="0.3">
      <c r="A79" s="7">
        <v>54</v>
      </c>
      <c r="B79" s="8" t="s">
        <v>101</v>
      </c>
      <c r="C79" s="75">
        <f t="shared" si="29"/>
        <v>8074</v>
      </c>
      <c r="D79" s="75">
        <v>3629</v>
      </c>
      <c r="E79" s="75">
        <v>4445</v>
      </c>
      <c r="F79" s="85">
        <v>32</v>
      </c>
      <c r="G79" s="24">
        <f t="shared" si="22"/>
        <v>2584</v>
      </c>
      <c r="H79" s="24">
        <v>1161</v>
      </c>
      <c r="I79" s="24">
        <v>1423</v>
      </c>
      <c r="J79" s="86">
        <f t="shared" si="30"/>
        <v>2584</v>
      </c>
      <c r="K79" s="24">
        <v>1161</v>
      </c>
      <c r="L79" s="24">
        <v>1423</v>
      </c>
      <c r="M79" s="24">
        <f t="shared" si="33"/>
        <v>0</v>
      </c>
      <c r="N79" s="83">
        <v>0</v>
      </c>
      <c r="O79" s="84">
        <v>0</v>
      </c>
      <c r="Q79" s="57"/>
      <c r="R79" s="57"/>
      <c r="S79" s="57"/>
      <c r="T79" s="57"/>
      <c r="U79" s="57"/>
      <c r="V79" s="57"/>
    </row>
    <row r="80" spans="1:22" x14ac:dyDescent="0.3">
      <c r="A80" s="7">
        <v>55</v>
      </c>
      <c r="B80" s="8" t="s">
        <v>102</v>
      </c>
      <c r="C80" s="75">
        <f t="shared" si="29"/>
        <v>8486</v>
      </c>
      <c r="D80" s="75">
        <v>3829</v>
      </c>
      <c r="E80" s="75">
        <v>4657</v>
      </c>
      <c r="F80" s="85">
        <v>32</v>
      </c>
      <c r="G80" s="24">
        <f t="shared" ref="G80:G130" si="34">SUM(H80:I80)</f>
        <v>2715</v>
      </c>
      <c r="H80" s="24">
        <v>1225</v>
      </c>
      <c r="I80" s="24">
        <v>1490</v>
      </c>
      <c r="J80" s="86">
        <f t="shared" si="30"/>
        <v>2715</v>
      </c>
      <c r="K80" s="24">
        <v>1225</v>
      </c>
      <c r="L80" s="24">
        <v>1490</v>
      </c>
      <c r="M80" s="24">
        <f t="shared" ref="M80:M131" si="35">SUM(N80:O80)</f>
        <v>0</v>
      </c>
      <c r="N80" s="83">
        <v>0</v>
      </c>
      <c r="O80" s="84">
        <v>0</v>
      </c>
      <c r="Q80" s="57"/>
      <c r="R80" s="57"/>
      <c r="S80" s="57"/>
      <c r="T80" s="57"/>
      <c r="U80" s="57"/>
      <c r="V80" s="57"/>
    </row>
    <row r="81" spans="1:22" x14ac:dyDescent="0.3">
      <c r="A81" s="7">
        <v>56</v>
      </c>
      <c r="B81" s="8" t="s">
        <v>103</v>
      </c>
      <c r="C81" s="75">
        <f t="shared" si="29"/>
        <v>8498</v>
      </c>
      <c r="D81" s="75">
        <v>3773</v>
      </c>
      <c r="E81" s="75">
        <v>4725</v>
      </c>
      <c r="F81" s="85">
        <v>32</v>
      </c>
      <c r="G81" s="24">
        <f t="shared" si="34"/>
        <v>2719</v>
      </c>
      <c r="H81" s="24">
        <v>1206</v>
      </c>
      <c r="I81" s="24">
        <v>1513</v>
      </c>
      <c r="J81" s="86">
        <f t="shared" si="30"/>
        <v>2719</v>
      </c>
      <c r="K81" s="24">
        <v>1206</v>
      </c>
      <c r="L81" s="24">
        <v>1513</v>
      </c>
      <c r="M81" s="24">
        <f t="shared" si="35"/>
        <v>0</v>
      </c>
      <c r="N81" s="83">
        <v>0</v>
      </c>
      <c r="O81" s="84">
        <v>0</v>
      </c>
      <c r="Q81" s="57"/>
      <c r="R81" s="57"/>
      <c r="S81" s="57"/>
      <c r="T81" s="57"/>
      <c r="U81" s="57"/>
      <c r="V81" s="57"/>
    </row>
    <row r="82" spans="1:22" x14ac:dyDescent="0.3">
      <c r="A82" s="7">
        <v>57</v>
      </c>
      <c r="B82" s="8" t="s">
        <v>104</v>
      </c>
      <c r="C82" s="75">
        <f t="shared" si="29"/>
        <v>8870</v>
      </c>
      <c r="D82" s="75">
        <v>4030</v>
      </c>
      <c r="E82" s="75">
        <v>4840</v>
      </c>
      <c r="F82" s="85">
        <v>32</v>
      </c>
      <c r="G82" s="24">
        <f t="shared" si="34"/>
        <v>2837</v>
      </c>
      <c r="H82" s="24">
        <v>1288</v>
      </c>
      <c r="I82" s="24">
        <v>1549</v>
      </c>
      <c r="J82" s="86">
        <f t="shared" si="30"/>
        <v>2837</v>
      </c>
      <c r="K82" s="24">
        <v>1288</v>
      </c>
      <c r="L82" s="24">
        <v>1549</v>
      </c>
      <c r="M82" s="24">
        <f t="shared" si="35"/>
        <v>0</v>
      </c>
      <c r="N82" s="83">
        <v>0</v>
      </c>
      <c r="O82" s="84">
        <v>0</v>
      </c>
      <c r="Q82" s="57"/>
      <c r="R82" s="57"/>
      <c r="S82" s="57"/>
      <c r="T82" s="57"/>
      <c r="U82" s="57"/>
      <c r="V82" s="57"/>
    </row>
    <row r="83" spans="1:22" x14ac:dyDescent="0.3">
      <c r="A83" s="7">
        <v>58</v>
      </c>
      <c r="B83" s="8" t="s">
        <v>105</v>
      </c>
      <c r="C83" s="75">
        <f t="shared" si="29"/>
        <v>8759</v>
      </c>
      <c r="D83" s="75">
        <v>3895</v>
      </c>
      <c r="E83" s="75">
        <v>4864</v>
      </c>
      <c r="F83" s="85">
        <v>32</v>
      </c>
      <c r="G83" s="24">
        <f t="shared" si="34"/>
        <v>2804</v>
      </c>
      <c r="H83" s="24">
        <v>1247</v>
      </c>
      <c r="I83" s="24">
        <v>1557</v>
      </c>
      <c r="J83" s="86">
        <f t="shared" si="30"/>
        <v>2804</v>
      </c>
      <c r="K83" s="24">
        <v>1247</v>
      </c>
      <c r="L83" s="24">
        <v>1557</v>
      </c>
      <c r="M83" s="24">
        <f t="shared" si="35"/>
        <v>0</v>
      </c>
      <c r="N83" s="83">
        <v>0</v>
      </c>
      <c r="O83" s="84">
        <v>0</v>
      </c>
      <c r="Q83" s="57"/>
      <c r="R83" s="57"/>
      <c r="S83" s="57"/>
      <c r="T83" s="57"/>
      <c r="U83" s="57"/>
      <c r="V83" s="57"/>
    </row>
    <row r="84" spans="1:22" x14ac:dyDescent="0.3">
      <c r="A84" s="7">
        <v>59</v>
      </c>
      <c r="B84" s="8" t="s">
        <v>106</v>
      </c>
      <c r="C84" s="75">
        <f t="shared" si="29"/>
        <v>9115</v>
      </c>
      <c r="D84" s="75">
        <v>4033</v>
      </c>
      <c r="E84" s="75">
        <v>5082</v>
      </c>
      <c r="F84" s="85">
        <v>32</v>
      </c>
      <c r="G84" s="24">
        <f t="shared" si="34"/>
        <v>2919</v>
      </c>
      <c r="H84" s="24">
        <v>1291</v>
      </c>
      <c r="I84" s="24">
        <v>1628</v>
      </c>
      <c r="J84" s="86">
        <f t="shared" si="30"/>
        <v>2919</v>
      </c>
      <c r="K84" s="24">
        <v>1291</v>
      </c>
      <c r="L84" s="24">
        <v>1628</v>
      </c>
      <c r="M84" s="24">
        <f t="shared" si="35"/>
        <v>0</v>
      </c>
      <c r="N84" s="83">
        <v>0</v>
      </c>
      <c r="O84" s="84">
        <v>0</v>
      </c>
      <c r="Q84" s="57"/>
      <c r="R84" s="57"/>
      <c r="S84" s="57"/>
      <c r="T84" s="57"/>
      <c r="U84" s="57"/>
      <c r="V84" s="57"/>
    </row>
    <row r="85" spans="1:22" x14ac:dyDescent="0.3">
      <c r="A85" s="7">
        <v>60</v>
      </c>
      <c r="B85" s="8" t="s">
        <v>107</v>
      </c>
      <c r="C85" s="75">
        <f t="shared" si="29"/>
        <v>9204</v>
      </c>
      <c r="D85" s="75">
        <v>3999</v>
      </c>
      <c r="E85" s="75">
        <v>5205</v>
      </c>
      <c r="F85" s="85">
        <v>32</v>
      </c>
      <c r="G85" s="24">
        <f t="shared" si="34"/>
        <v>2944</v>
      </c>
      <c r="H85" s="24">
        <v>1280</v>
      </c>
      <c r="I85" s="24">
        <v>1664</v>
      </c>
      <c r="J85" s="86">
        <f t="shared" si="30"/>
        <v>2944</v>
      </c>
      <c r="K85" s="24">
        <v>1280</v>
      </c>
      <c r="L85" s="24">
        <v>1664</v>
      </c>
      <c r="M85" s="24">
        <f t="shared" si="35"/>
        <v>0</v>
      </c>
      <c r="N85" s="83">
        <v>0</v>
      </c>
      <c r="O85" s="84">
        <v>0</v>
      </c>
      <c r="Q85" s="57"/>
      <c r="R85" s="57"/>
      <c r="S85" s="57"/>
      <c r="T85" s="57"/>
      <c r="U85" s="57"/>
      <c r="V85" s="57"/>
    </row>
    <row r="86" spans="1:22" x14ac:dyDescent="0.3">
      <c r="A86" s="7">
        <v>61</v>
      </c>
      <c r="B86" s="8" t="s">
        <v>108</v>
      </c>
      <c r="C86" s="75">
        <f t="shared" si="29"/>
        <v>9378</v>
      </c>
      <c r="D86" s="75">
        <v>4090</v>
      </c>
      <c r="E86" s="75">
        <v>5288</v>
      </c>
      <c r="F86" s="85">
        <v>32</v>
      </c>
      <c r="G86" s="24">
        <f t="shared" si="34"/>
        <v>3000</v>
      </c>
      <c r="H86" s="24">
        <v>1309</v>
      </c>
      <c r="I86" s="24">
        <v>1691</v>
      </c>
      <c r="J86" s="86">
        <f t="shared" si="30"/>
        <v>3000</v>
      </c>
      <c r="K86" s="24">
        <v>1309</v>
      </c>
      <c r="L86" s="24">
        <v>1691</v>
      </c>
      <c r="M86" s="24">
        <f t="shared" si="35"/>
        <v>0</v>
      </c>
      <c r="N86" s="83">
        <v>0</v>
      </c>
      <c r="O86" s="84">
        <v>0</v>
      </c>
      <c r="Q86" s="57"/>
      <c r="R86" s="57"/>
      <c r="S86" s="57"/>
      <c r="T86" s="57"/>
      <c r="U86" s="57"/>
      <c r="V86" s="57"/>
    </row>
    <row r="87" spans="1:22" x14ac:dyDescent="0.3">
      <c r="A87" s="7">
        <v>62</v>
      </c>
      <c r="B87" s="8" t="s">
        <v>109</v>
      </c>
      <c r="C87" s="75">
        <f t="shared" si="29"/>
        <v>9612</v>
      </c>
      <c r="D87" s="75">
        <v>4162</v>
      </c>
      <c r="E87" s="75">
        <v>5450</v>
      </c>
      <c r="F87" s="85">
        <v>32</v>
      </c>
      <c r="G87" s="24">
        <f t="shared" si="34"/>
        <v>3087</v>
      </c>
      <c r="H87" s="24">
        <v>1338</v>
      </c>
      <c r="I87" s="24">
        <v>1749</v>
      </c>
      <c r="J87" s="86">
        <f t="shared" si="30"/>
        <v>3087</v>
      </c>
      <c r="K87" s="24">
        <v>1338</v>
      </c>
      <c r="L87" s="24">
        <v>1749</v>
      </c>
      <c r="M87" s="24">
        <f t="shared" si="35"/>
        <v>0</v>
      </c>
      <c r="N87" s="83">
        <v>0</v>
      </c>
      <c r="O87" s="84">
        <v>0</v>
      </c>
      <c r="Q87" s="57"/>
      <c r="R87" s="57"/>
      <c r="S87" s="57"/>
      <c r="T87" s="57"/>
      <c r="U87" s="57"/>
      <c r="V87" s="57"/>
    </row>
    <row r="88" spans="1:22" x14ac:dyDescent="0.3">
      <c r="A88" s="7">
        <v>63</v>
      </c>
      <c r="B88" s="8" t="s">
        <v>110</v>
      </c>
      <c r="C88" s="75">
        <f t="shared" si="29"/>
        <v>9576</v>
      </c>
      <c r="D88" s="75">
        <v>4077</v>
      </c>
      <c r="E88" s="75">
        <v>5499</v>
      </c>
      <c r="F88" s="85">
        <v>32</v>
      </c>
      <c r="G88" s="24">
        <f t="shared" si="34"/>
        <v>3064</v>
      </c>
      <c r="H88" s="24">
        <v>1305</v>
      </c>
      <c r="I88" s="24">
        <v>1759</v>
      </c>
      <c r="J88" s="86">
        <f t="shared" si="30"/>
        <v>3064</v>
      </c>
      <c r="K88" s="24">
        <v>1305</v>
      </c>
      <c r="L88" s="24">
        <v>1759</v>
      </c>
      <c r="M88" s="24">
        <f t="shared" si="35"/>
        <v>0</v>
      </c>
      <c r="N88" s="83">
        <v>0</v>
      </c>
      <c r="O88" s="84">
        <v>0</v>
      </c>
      <c r="Q88" s="57"/>
      <c r="R88" s="57"/>
      <c r="S88" s="57"/>
      <c r="T88" s="57"/>
      <c r="U88" s="57"/>
      <c r="V88" s="57"/>
    </row>
    <row r="89" spans="1:22" x14ac:dyDescent="0.3">
      <c r="A89" s="7">
        <v>64</v>
      </c>
      <c r="B89" s="8" t="s">
        <v>111</v>
      </c>
      <c r="C89" s="75">
        <f t="shared" si="29"/>
        <v>8946</v>
      </c>
      <c r="D89" s="75">
        <v>3779</v>
      </c>
      <c r="E89" s="75">
        <v>5167</v>
      </c>
      <c r="F89" s="85">
        <v>32</v>
      </c>
      <c r="G89" s="24">
        <f t="shared" si="34"/>
        <v>2861</v>
      </c>
      <c r="H89" s="24">
        <v>1208</v>
      </c>
      <c r="I89" s="24">
        <v>1653</v>
      </c>
      <c r="J89" s="86">
        <f t="shared" si="30"/>
        <v>2861</v>
      </c>
      <c r="K89" s="24">
        <v>1208</v>
      </c>
      <c r="L89" s="24">
        <v>1653</v>
      </c>
      <c r="M89" s="24">
        <f t="shared" si="35"/>
        <v>0</v>
      </c>
      <c r="N89" s="83">
        <v>0</v>
      </c>
      <c r="O89" s="84">
        <v>0</v>
      </c>
      <c r="Q89" s="57"/>
      <c r="R89" s="57"/>
      <c r="S89" s="57"/>
      <c r="T89" s="57"/>
      <c r="U89" s="57"/>
      <c r="V89" s="57"/>
    </row>
    <row r="90" spans="1:22" x14ac:dyDescent="0.3">
      <c r="A90" s="7">
        <v>65</v>
      </c>
      <c r="B90" s="8" t="s">
        <v>112</v>
      </c>
      <c r="C90" s="75">
        <f t="shared" si="29"/>
        <v>8428</v>
      </c>
      <c r="D90" s="75">
        <v>3515</v>
      </c>
      <c r="E90" s="75">
        <v>4913</v>
      </c>
      <c r="F90" s="85">
        <v>32</v>
      </c>
      <c r="G90" s="24">
        <f t="shared" si="34"/>
        <v>2699</v>
      </c>
      <c r="H90" s="24">
        <v>1126</v>
      </c>
      <c r="I90" s="24">
        <v>1573</v>
      </c>
      <c r="J90" s="86">
        <f t="shared" si="30"/>
        <v>2699</v>
      </c>
      <c r="K90" s="24">
        <v>1126</v>
      </c>
      <c r="L90" s="24">
        <v>1573</v>
      </c>
      <c r="M90" s="24">
        <f t="shared" si="35"/>
        <v>0</v>
      </c>
      <c r="N90" s="83">
        <v>0</v>
      </c>
      <c r="O90" s="84">
        <v>0</v>
      </c>
      <c r="Q90" s="57"/>
      <c r="R90" s="57"/>
      <c r="S90" s="57"/>
      <c r="T90" s="57"/>
      <c r="U90" s="57"/>
      <c r="V90" s="57"/>
    </row>
    <row r="91" spans="1:22" x14ac:dyDescent="0.3">
      <c r="A91" s="7">
        <v>66</v>
      </c>
      <c r="B91" s="8" t="s">
        <v>113</v>
      </c>
      <c r="C91" s="75">
        <f t="shared" si="29"/>
        <v>8211</v>
      </c>
      <c r="D91" s="75">
        <v>3380</v>
      </c>
      <c r="E91" s="75">
        <v>4831</v>
      </c>
      <c r="F91" s="85">
        <v>32</v>
      </c>
      <c r="G91" s="24">
        <f t="shared" si="34"/>
        <v>2625</v>
      </c>
      <c r="H91" s="24">
        <v>1080</v>
      </c>
      <c r="I91" s="24">
        <v>1545</v>
      </c>
      <c r="J91" s="86">
        <f t="shared" si="30"/>
        <v>2625</v>
      </c>
      <c r="K91" s="24">
        <v>1080</v>
      </c>
      <c r="L91" s="24">
        <v>1545</v>
      </c>
      <c r="M91" s="24">
        <f t="shared" si="35"/>
        <v>0</v>
      </c>
      <c r="N91" s="83"/>
      <c r="O91" s="84"/>
      <c r="Q91" s="57"/>
      <c r="R91" s="57"/>
      <c r="S91" s="57"/>
    </row>
    <row r="92" spans="1:22" x14ac:dyDescent="0.3">
      <c r="A92" s="7">
        <v>67</v>
      </c>
      <c r="B92" s="8" t="s">
        <v>114</v>
      </c>
      <c r="C92" s="75">
        <f t="shared" si="29"/>
        <v>7672</v>
      </c>
      <c r="D92" s="75">
        <v>3231</v>
      </c>
      <c r="E92" s="75">
        <v>4441</v>
      </c>
      <c r="F92" s="85">
        <v>32</v>
      </c>
      <c r="G92" s="24">
        <f t="shared" si="34"/>
        <v>2453</v>
      </c>
      <c r="H92" s="24">
        <v>1033</v>
      </c>
      <c r="I92" s="24">
        <v>1420</v>
      </c>
      <c r="J92" s="86">
        <f t="shared" si="30"/>
        <v>2453</v>
      </c>
      <c r="K92" s="24">
        <v>1033</v>
      </c>
      <c r="L92" s="24">
        <v>1420</v>
      </c>
      <c r="M92" s="24">
        <f t="shared" si="35"/>
        <v>0</v>
      </c>
      <c r="N92" s="83"/>
      <c r="O92" s="84"/>
      <c r="Q92" s="57"/>
      <c r="R92" s="57"/>
      <c r="S92" s="57"/>
    </row>
    <row r="93" spans="1:22" x14ac:dyDescent="0.3">
      <c r="A93" s="7">
        <v>68</v>
      </c>
      <c r="B93" s="8" t="s">
        <v>115</v>
      </c>
      <c r="C93" s="75">
        <f t="shared" si="29"/>
        <v>7332</v>
      </c>
      <c r="D93" s="75">
        <v>2919</v>
      </c>
      <c r="E93" s="75">
        <v>4413</v>
      </c>
      <c r="F93" s="85">
        <v>32</v>
      </c>
      <c r="G93" s="24">
        <f t="shared" si="34"/>
        <v>2346</v>
      </c>
      <c r="H93" s="24">
        <v>933</v>
      </c>
      <c r="I93" s="24">
        <v>1413</v>
      </c>
      <c r="J93" s="86">
        <f t="shared" si="30"/>
        <v>2346</v>
      </c>
      <c r="K93" s="24">
        <v>933</v>
      </c>
      <c r="L93" s="24">
        <v>1413</v>
      </c>
      <c r="M93" s="24">
        <f t="shared" si="35"/>
        <v>0</v>
      </c>
      <c r="N93" s="83"/>
      <c r="O93" s="84"/>
      <c r="Q93" s="57"/>
      <c r="R93" s="57"/>
      <c r="S93" s="57"/>
    </row>
    <row r="94" spans="1:22" x14ac:dyDescent="0.3">
      <c r="A94" s="7">
        <v>69</v>
      </c>
      <c r="B94" s="8" t="s">
        <v>116</v>
      </c>
      <c r="C94" s="75">
        <f t="shared" si="29"/>
        <v>7618</v>
      </c>
      <c r="D94" s="75">
        <v>3064</v>
      </c>
      <c r="E94" s="75">
        <v>4554</v>
      </c>
      <c r="F94" s="85">
        <v>32</v>
      </c>
      <c r="G94" s="24">
        <f t="shared" si="34"/>
        <v>2437</v>
      </c>
      <c r="H94" s="24">
        <v>980</v>
      </c>
      <c r="I94" s="24">
        <v>1457</v>
      </c>
      <c r="J94" s="86">
        <f t="shared" si="30"/>
        <v>2437</v>
      </c>
      <c r="K94" s="24">
        <v>980</v>
      </c>
      <c r="L94" s="24">
        <v>1457</v>
      </c>
      <c r="M94" s="24">
        <f t="shared" si="35"/>
        <v>0</v>
      </c>
      <c r="N94" s="83"/>
      <c r="O94" s="84"/>
      <c r="Q94" s="57"/>
      <c r="R94" s="57"/>
      <c r="S94" s="57"/>
    </row>
    <row r="95" spans="1:22" x14ac:dyDescent="0.3">
      <c r="A95" s="7">
        <v>70</v>
      </c>
      <c r="B95" s="8" t="s">
        <v>117</v>
      </c>
      <c r="C95" s="75">
        <f t="shared" si="29"/>
        <v>6637</v>
      </c>
      <c r="D95" s="75">
        <v>2594</v>
      </c>
      <c r="E95" s="75">
        <v>4043</v>
      </c>
      <c r="F95" s="85">
        <v>32.200000000000003</v>
      </c>
      <c r="G95" s="24">
        <f t="shared" si="34"/>
        <v>2139</v>
      </c>
      <c r="H95" s="24">
        <v>837</v>
      </c>
      <c r="I95" s="24">
        <v>1302</v>
      </c>
      <c r="J95" s="86">
        <f t="shared" si="30"/>
        <v>2139</v>
      </c>
      <c r="K95" s="24">
        <v>837</v>
      </c>
      <c r="L95" s="24">
        <v>1302</v>
      </c>
      <c r="M95" s="24">
        <f t="shared" si="35"/>
        <v>0</v>
      </c>
      <c r="N95" s="83"/>
      <c r="O95" s="84"/>
      <c r="Q95" s="57"/>
      <c r="R95" s="57"/>
      <c r="S95" s="57"/>
    </row>
    <row r="96" spans="1:22" x14ac:dyDescent="0.3">
      <c r="A96" s="7">
        <v>71</v>
      </c>
      <c r="B96" s="8" t="s">
        <v>118</v>
      </c>
      <c r="C96" s="75">
        <f t="shared" si="29"/>
        <v>6803</v>
      </c>
      <c r="D96" s="75">
        <v>2645</v>
      </c>
      <c r="E96" s="75">
        <v>4158</v>
      </c>
      <c r="F96" s="85">
        <v>32.200000000000003</v>
      </c>
      <c r="G96" s="24">
        <f t="shared" si="34"/>
        <v>2178</v>
      </c>
      <c r="H96" s="24">
        <v>845</v>
      </c>
      <c r="I96" s="24">
        <v>1333</v>
      </c>
      <c r="J96" s="86">
        <f t="shared" si="30"/>
        <v>2178</v>
      </c>
      <c r="K96" s="24">
        <v>845</v>
      </c>
      <c r="L96" s="24">
        <v>1333</v>
      </c>
      <c r="M96" s="24">
        <f t="shared" si="35"/>
        <v>0</v>
      </c>
      <c r="N96" s="83"/>
      <c r="O96" s="84"/>
      <c r="Q96" s="57"/>
      <c r="R96" s="57"/>
      <c r="S96" s="57"/>
    </row>
    <row r="97" spans="1:19" x14ac:dyDescent="0.3">
      <c r="A97" s="7">
        <v>72</v>
      </c>
      <c r="B97" s="8" t="s">
        <v>119</v>
      </c>
      <c r="C97" s="75">
        <f t="shared" si="29"/>
        <v>6276</v>
      </c>
      <c r="D97" s="75">
        <v>2415</v>
      </c>
      <c r="E97" s="75">
        <v>3861</v>
      </c>
      <c r="F97" s="85">
        <v>32.200000000000003</v>
      </c>
      <c r="G97" s="24">
        <f t="shared" si="34"/>
        <v>2021</v>
      </c>
      <c r="H97" s="24">
        <v>778</v>
      </c>
      <c r="I97" s="24">
        <v>1243</v>
      </c>
      <c r="J97" s="86">
        <f t="shared" si="30"/>
        <v>2021</v>
      </c>
      <c r="K97" s="24">
        <v>778</v>
      </c>
      <c r="L97" s="24">
        <v>1243</v>
      </c>
      <c r="M97" s="24">
        <f t="shared" si="35"/>
        <v>0</v>
      </c>
      <c r="N97" s="83"/>
      <c r="O97" s="84"/>
      <c r="Q97" s="57"/>
      <c r="R97" s="57"/>
      <c r="S97" s="57"/>
    </row>
    <row r="98" spans="1:19" x14ac:dyDescent="0.3">
      <c r="A98" s="7">
        <v>73</v>
      </c>
      <c r="B98" s="8" t="s">
        <v>120</v>
      </c>
      <c r="C98" s="75">
        <f t="shared" si="29"/>
        <v>5896</v>
      </c>
      <c r="D98" s="75">
        <v>2226</v>
      </c>
      <c r="E98" s="75">
        <v>3670</v>
      </c>
      <c r="F98" s="85">
        <v>32.200000000000003</v>
      </c>
      <c r="G98" s="24">
        <f t="shared" si="34"/>
        <v>1898</v>
      </c>
      <c r="H98" s="24">
        <v>715</v>
      </c>
      <c r="I98" s="24">
        <v>1183</v>
      </c>
      <c r="J98" s="86">
        <f t="shared" si="30"/>
        <v>1898</v>
      </c>
      <c r="K98" s="24">
        <v>715</v>
      </c>
      <c r="L98" s="24">
        <v>1183</v>
      </c>
      <c r="M98" s="24">
        <f t="shared" si="35"/>
        <v>0</v>
      </c>
      <c r="N98" s="83"/>
      <c r="O98" s="84"/>
      <c r="Q98" s="57"/>
      <c r="R98" s="57"/>
      <c r="S98" s="57"/>
    </row>
    <row r="99" spans="1:19" x14ac:dyDescent="0.3">
      <c r="A99" s="7">
        <v>74</v>
      </c>
      <c r="B99" s="8" t="s">
        <v>121</v>
      </c>
      <c r="C99" s="75">
        <f t="shared" si="29"/>
        <v>5882</v>
      </c>
      <c r="D99" s="75">
        <v>2157</v>
      </c>
      <c r="E99" s="75">
        <v>3725</v>
      </c>
      <c r="F99" s="85">
        <v>32.200000000000003</v>
      </c>
      <c r="G99" s="24">
        <f t="shared" si="34"/>
        <v>1894</v>
      </c>
      <c r="H99" s="24">
        <v>695</v>
      </c>
      <c r="I99" s="24">
        <v>1199</v>
      </c>
      <c r="J99" s="86">
        <f t="shared" si="30"/>
        <v>1894</v>
      </c>
      <c r="K99" s="24">
        <v>695</v>
      </c>
      <c r="L99" s="24">
        <v>1199</v>
      </c>
      <c r="M99" s="24">
        <f t="shared" si="35"/>
        <v>0</v>
      </c>
      <c r="N99" s="83"/>
      <c r="O99" s="84"/>
      <c r="Q99" s="57"/>
      <c r="R99" s="57"/>
      <c r="S99" s="57"/>
    </row>
    <row r="100" spans="1:19" x14ac:dyDescent="0.3">
      <c r="A100" s="7">
        <v>75</v>
      </c>
      <c r="B100" s="8" t="s">
        <v>122</v>
      </c>
      <c r="C100" s="75">
        <f t="shared" si="29"/>
        <v>4815</v>
      </c>
      <c r="D100" s="75">
        <v>1739</v>
      </c>
      <c r="E100" s="75">
        <v>3076</v>
      </c>
      <c r="F100" s="85">
        <v>32.200000000000003</v>
      </c>
      <c r="G100" s="24">
        <f t="shared" si="34"/>
        <v>1551</v>
      </c>
      <c r="H100" s="24">
        <v>560</v>
      </c>
      <c r="I100" s="24">
        <v>991</v>
      </c>
      <c r="J100" s="86">
        <f t="shared" si="30"/>
        <v>1551</v>
      </c>
      <c r="K100" s="24">
        <v>560</v>
      </c>
      <c r="L100" s="24">
        <v>991</v>
      </c>
      <c r="M100" s="24">
        <f t="shared" si="35"/>
        <v>0</v>
      </c>
      <c r="N100" s="83"/>
      <c r="O100" s="84"/>
      <c r="Q100" s="57"/>
      <c r="R100" s="57"/>
      <c r="S100" s="57"/>
    </row>
    <row r="101" spans="1:19" x14ac:dyDescent="0.3">
      <c r="A101" s="7">
        <v>76</v>
      </c>
      <c r="B101" s="8" t="s">
        <v>123</v>
      </c>
      <c r="C101" s="75">
        <f t="shared" si="29"/>
        <v>4998</v>
      </c>
      <c r="D101" s="75">
        <v>1827</v>
      </c>
      <c r="E101" s="75">
        <v>3171</v>
      </c>
      <c r="F101" s="85">
        <v>32.200000000000003</v>
      </c>
      <c r="G101" s="24">
        <f t="shared" si="34"/>
        <v>1609</v>
      </c>
      <c r="H101" s="24">
        <v>589</v>
      </c>
      <c r="I101" s="24">
        <v>1020</v>
      </c>
      <c r="J101" s="86">
        <f t="shared" si="30"/>
        <v>1609</v>
      </c>
      <c r="K101" s="24">
        <v>589</v>
      </c>
      <c r="L101" s="24">
        <v>1020</v>
      </c>
      <c r="M101" s="24">
        <f t="shared" si="35"/>
        <v>0</v>
      </c>
      <c r="N101" s="83"/>
      <c r="O101" s="84"/>
      <c r="Q101" s="57"/>
      <c r="R101" s="57"/>
      <c r="S101" s="57"/>
    </row>
    <row r="102" spans="1:19" x14ac:dyDescent="0.3">
      <c r="A102" s="7">
        <v>77</v>
      </c>
      <c r="B102" s="8" t="s">
        <v>124</v>
      </c>
      <c r="C102" s="75">
        <f t="shared" si="29"/>
        <v>4158</v>
      </c>
      <c r="D102" s="75">
        <v>1493</v>
      </c>
      <c r="E102" s="75">
        <v>2665</v>
      </c>
      <c r="F102" s="85">
        <v>32.200000000000003</v>
      </c>
      <c r="G102" s="24">
        <f t="shared" si="34"/>
        <v>1340</v>
      </c>
      <c r="H102" s="24">
        <v>482</v>
      </c>
      <c r="I102" s="24">
        <v>858</v>
      </c>
      <c r="J102" s="86">
        <f t="shared" si="30"/>
        <v>1340</v>
      </c>
      <c r="K102" s="24">
        <v>482</v>
      </c>
      <c r="L102" s="24">
        <v>858</v>
      </c>
      <c r="M102" s="24">
        <f t="shared" si="35"/>
        <v>0</v>
      </c>
      <c r="N102" s="83"/>
      <c r="O102" s="84"/>
      <c r="Q102" s="57"/>
      <c r="R102" s="57"/>
      <c r="S102" s="57"/>
    </row>
    <row r="103" spans="1:19" x14ac:dyDescent="0.3">
      <c r="A103" s="7">
        <v>78</v>
      </c>
      <c r="B103" s="8" t="s">
        <v>125</v>
      </c>
      <c r="C103" s="75">
        <f t="shared" si="29"/>
        <v>2748</v>
      </c>
      <c r="D103" s="75">
        <v>935</v>
      </c>
      <c r="E103" s="75">
        <v>1813</v>
      </c>
      <c r="F103" s="85">
        <v>32.200000000000003</v>
      </c>
      <c r="G103" s="24">
        <f t="shared" si="34"/>
        <v>887</v>
      </c>
      <c r="H103" s="24">
        <v>302</v>
      </c>
      <c r="I103" s="24">
        <v>585</v>
      </c>
      <c r="J103" s="86">
        <f t="shared" si="30"/>
        <v>887</v>
      </c>
      <c r="K103" s="24">
        <v>302</v>
      </c>
      <c r="L103" s="24">
        <v>585</v>
      </c>
      <c r="M103" s="24">
        <f t="shared" si="35"/>
        <v>0</v>
      </c>
      <c r="N103" s="83"/>
      <c r="O103" s="84"/>
      <c r="Q103" s="57"/>
      <c r="R103" s="57"/>
      <c r="S103" s="57"/>
    </row>
    <row r="104" spans="1:19" x14ac:dyDescent="0.3">
      <c r="A104" s="7">
        <v>79</v>
      </c>
      <c r="B104" s="8" t="s">
        <v>126</v>
      </c>
      <c r="C104" s="75">
        <f t="shared" si="29"/>
        <v>2317</v>
      </c>
      <c r="D104" s="75">
        <v>826</v>
      </c>
      <c r="E104" s="75">
        <v>1491</v>
      </c>
      <c r="F104" s="85">
        <v>32.200000000000003</v>
      </c>
      <c r="G104" s="24">
        <f t="shared" si="34"/>
        <v>747</v>
      </c>
      <c r="H104" s="24">
        <v>268</v>
      </c>
      <c r="I104" s="24">
        <v>479</v>
      </c>
      <c r="J104" s="86">
        <f t="shared" si="30"/>
        <v>747</v>
      </c>
      <c r="K104" s="24">
        <v>268</v>
      </c>
      <c r="L104" s="24">
        <v>479</v>
      </c>
      <c r="M104" s="24">
        <f t="shared" si="35"/>
        <v>0</v>
      </c>
      <c r="N104" s="83"/>
      <c r="O104" s="84"/>
      <c r="Q104" s="57"/>
      <c r="R104" s="57"/>
      <c r="S104" s="57"/>
    </row>
    <row r="105" spans="1:19" x14ac:dyDescent="0.3">
      <c r="A105" s="7">
        <v>80</v>
      </c>
      <c r="B105" s="8" t="s">
        <v>127</v>
      </c>
      <c r="C105" s="75">
        <f t="shared" si="29"/>
        <v>2327</v>
      </c>
      <c r="D105" s="75">
        <v>801</v>
      </c>
      <c r="E105" s="75">
        <v>1526</v>
      </c>
      <c r="F105" s="85">
        <v>32.200000000000003</v>
      </c>
      <c r="G105" s="24">
        <f t="shared" si="34"/>
        <v>748</v>
      </c>
      <c r="H105" s="24">
        <v>257</v>
      </c>
      <c r="I105" s="24">
        <v>491</v>
      </c>
      <c r="J105" s="86">
        <f t="shared" si="30"/>
        <v>748</v>
      </c>
      <c r="K105" s="24">
        <v>257</v>
      </c>
      <c r="L105" s="24">
        <v>491</v>
      </c>
      <c r="M105" s="24">
        <f t="shared" si="35"/>
        <v>0</v>
      </c>
      <c r="N105" s="83"/>
      <c r="O105" s="84"/>
      <c r="Q105" s="57"/>
      <c r="R105" s="57"/>
      <c r="S105" s="57"/>
    </row>
    <row r="106" spans="1:19" x14ac:dyDescent="0.3">
      <c r="A106" s="7">
        <v>81</v>
      </c>
      <c r="B106" s="8" t="s">
        <v>128</v>
      </c>
      <c r="C106" s="75">
        <f t="shared" si="29"/>
        <v>3701</v>
      </c>
      <c r="D106" s="75">
        <v>1218</v>
      </c>
      <c r="E106" s="75">
        <v>2483</v>
      </c>
      <c r="F106" s="85">
        <v>32.200000000000003</v>
      </c>
      <c r="G106" s="24">
        <f t="shared" si="34"/>
        <v>1192</v>
      </c>
      <c r="H106" s="24">
        <v>393</v>
      </c>
      <c r="I106" s="24">
        <v>799</v>
      </c>
      <c r="J106" s="86">
        <f t="shared" si="30"/>
        <v>1192</v>
      </c>
      <c r="K106" s="24">
        <v>393</v>
      </c>
      <c r="L106" s="24">
        <v>799</v>
      </c>
      <c r="M106" s="24">
        <f t="shared" si="35"/>
        <v>0</v>
      </c>
      <c r="N106" s="83"/>
      <c r="O106" s="84"/>
      <c r="Q106" s="57"/>
      <c r="R106" s="57"/>
      <c r="S106" s="57"/>
    </row>
    <row r="107" spans="1:19" x14ac:dyDescent="0.3">
      <c r="A107" s="7">
        <v>82</v>
      </c>
      <c r="B107" s="8" t="s">
        <v>129</v>
      </c>
      <c r="C107" s="75">
        <f t="shared" si="29"/>
        <v>4565</v>
      </c>
      <c r="D107" s="75">
        <v>1456</v>
      </c>
      <c r="E107" s="75">
        <v>3109</v>
      </c>
      <c r="F107" s="85">
        <v>32.200000000000003</v>
      </c>
      <c r="G107" s="24">
        <f t="shared" si="34"/>
        <v>1471</v>
      </c>
      <c r="H107" s="24">
        <v>469</v>
      </c>
      <c r="I107" s="24">
        <v>1002</v>
      </c>
      <c r="J107" s="86">
        <f t="shared" si="30"/>
        <v>1471</v>
      </c>
      <c r="K107" s="24">
        <v>469</v>
      </c>
      <c r="L107" s="24">
        <v>1002</v>
      </c>
      <c r="M107" s="24">
        <f t="shared" si="35"/>
        <v>0</v>
      </c>
      <c r="N107" s="83"/>
      <c r="O107" s="84"/>
      <c r="Q107" s="57"/>
      <c r="R107" s="57"/>
      <c r="S107" s="57"/>
    </row>
    <row r="108" spans="1:19" x14ac:dyDescent="0.3">
      <c r="A108" s="7">
        <v>83</v>
      </c>
      <c r="B108" s="8" t="s">
        <v>130</v>
      </c>
      <c r="C108" s="75">
        <f t="shared" si="29"/>
        <v>5060</v>
      </c>
      <c r="D108" s="75">
        <v>1549</v>
      </c>
      <c r="E108" s="75">
        <v>3511</v>
      </c>
      <c r="F108" s="85">
        <v>32.200000000000003</v>
      </c>
      <c r="G108" s="24">
        <f t="shared" si="34"/>
        <v>1629</v>
      </c>
      <c r="H108" s="24">
        <v>499</v>
      </c>
      <c r="I108" s="24">
        <v>1130</v>
      </c>
      <c r="J108" s="86">
        <f t="shared" si="30"/>
        <v>1629</v>
      </c>
      <c r="K108" s="24">
        <v>499</v>
      </c>
      <c r="L108" s="24">
        <v>1130</v>
      </c>
      <c r="M108" s="24">
        <f t="shared" si="35"/>
        <v>0</v>
      </c>
      <c r="N108" s="83"/>
      <c r="O108" s="84"/>
      <c r="Q108" s="57"/>
      <c r="R108" s="57"/>
      <c r="S108" s="57"/>
    </row>
    <row r="109" spans="1:19" x14ac:dyDescent="0.3">
      <c r="A109" s="7">
        <v>84</v>
      </c>
      <c r="B109" s="8" t="s">
        <v>131</v>
      </c>
      <c r="C109" s="75">
        <f t="shared" si="29"/>
        <v>4831</v>
      </c>
      <c r="D109" s="75">
        <v>1413</v>
      </c>
      <c r="E109" s="75">
        <v>3418</v>
      </c>
      <c r="F109" s="85">
        <v>32.200000000000003</v>
      </c>
      <c r="G109" s="24">
        <f t="shared" si="34"/>
        <v>1555</v>
      </c>
      <c r="H109" s="24">
        <v>456</v>
      </c>
      <c r="I109" s="24">
        <v>1099</v>
      </c>
      <c r="J109" s="86">
        <f t="shared" si="30"/>
        <v>1555</v>
      </c>
      <c r="K109" s="24">
        <v>456</v>
      </c>
      <c r="L109" s="24">
        <v>1099</v>
      </c>
      <c r="M109" s="24">
        <f t="shared" si="35"/>
        <v>0</v>
      </c>
      <c r="N109" s="83"/>
      <c r="O109" s="84"/>
      <c r="Q109" s="57"/>
      <c r="R109" s="57"/>
      <c r="S109" s="57"/>
    </row>
    <row r="110" spans="1:19" x14ac:dyDescent="0.3">
      <c r="A110" s="7">
        <v>85</v>
      </c>
      <c r="B110" s="8" t="s">
        <v>132</v>
      </c>
      <c r="C110" s="75">
        <f t="shared" si="29"/>
        <v>4740</v>
      </c>
      <c r="D110" s="75">
        <v>1361</v>
      </c>
      <c r="E110" s="75">
        <v>3379</v>
      </c>
      <c r="F110" s="85">
        <v>32.200000000000003</v>
      </c>
      <c r="G110" s="24">
        <f t="shared" si="34"/>
        <v>1528</v>
      </c>
      <c r="H110" s="24">
        <v>441</v>
      </c>
      <c r="I110" s="24">
        <v>1087</v>
      </c>
      <c r="J110" s="86">
        <f t="shared" si="30"/>
        <v>1528</v>
      </c>
      <c r="K110" s="24">
        <v>441</v>
      </c>
      <c r="L110" s="24">
        <v>1087</v>
      </c>
      <c r="M110" s="24">
        <f t="shared" si="35"/>
        <v>0</v>
      </c>
      <c r="N110" s="83"/>
      <c r="O110" s="84"/>
      <c r="Q110" s="57"/>
      <c r="R110" s="57"/>
      <c r="S110" s="57"/>
    </row>
    <row r="111" spans="1:19" x14ac:dyDescent="0.3">
      <c r="A111" s="7">
        <v>86</v>
      </c>
      <c r="B111" s="8" t="s">
        <v>133</v>
      </c>
      <c r="C111" s="75">
        <f t="shared" si="29"/>
        <v>4395</v>
      </c>
      <c r="D111" s="75">
        <v>1265</v>
      </c>
      <c r="E111" s="75">
        <v>3130</v>
      </c>
      <c r="F111" s="85">
        <v>32.200000000000003</v>
      </c>
      <c r="G111" s="24">
        <f t="shared" si="34"/>
        <v>1417</v>
      </c>
      <c r="H111" s="24">
        <v>407</v>
      </c>
      <c r="I111" s="24">
        <v>1010</v>
      </c>
      <c r="J111" s="86">
        <f t="shared" si="30"/>
        <v>1417</v>
      </c>
      <c r="K111" s="24">
        <v>407</v>
      </c>
      <c r="L111" s="24">
        <v>1010</v>
      </c>
      <c r="M111" s="24">
        <f t="shared" si="35"/>
        <v>0</v>
      </c>
      <c r="N111" s="83"/>
      <c r="O111" s="84"/>
      <c r="Q111" s="57"/>
      <c r="R111" s="57"/>
      <c r="S111" s="57"/>
    </row>
    <row r="112" spans="1:19" x14ac:dyDescent="0.3">
      <c r="A112" s="7">
        <v>87</v>
      </c>
      <c r="B112" s="8" t="s">
        <v>134</v>
      </c>
      <c r="C112" s="75">
        <f t="shared" si="29"/>
        <v>3603</v>
      </c>
      <c r="D112" s="75">
        <v>1092</v>
      </c>
      <c r="E112" s="75">
        <v>2511</v>
      </c>
      <c r="F112" s="85">
        <v>32.200000000000003</v>
      </c>
      <c r="G112" s="24">
        <f t="shared" si="34"/>
        <v>1162</v>
      </c>
      <c r="H112" s="24">
        <v>353</v>
      </c>
      <c r="I112" s="24">
        <v>809</v>
      </c>
      <c r="J112" s="86">
        <f t="shared" si="30"/>
        <v>1162</v>
      </c>
      <c r="K112" s="24">
        <v>353</v>
      </c>
      <c r="L112" s="24">
        <v>809</v>
      </c>
      <c r="M112" s="24">
        <f t="shared" si="35"/>
        <v>0</v>
      </c>
      <c r="N112" s="83"/>
      <c r="O112" s="84"/>
      <c r="Q112" s="57"/>
      <c r="R112" s="57"/>
      <c r="S112" s="57"/>
    </row>
    <row r="113" spans="1:19" x14ac:dyDescent="0.3">
      <c r="A113" s="7">
        <v>88</v>
      </c>
      <c r="B113" s="8" t="s">
        <v>135</v>
      </c>
      <c r="C113" s="75">
        <f t="shared" ref="C113:C130" si="36">D113+E113</f>
        <v>3073</v>
      </c>
      <c r="D113" s="75">
        <v>995</v>
      </c>
      <c r="E113" s="75">
        <v>2078</v>
      </c>
      <c r="F113" s="85">
        <v>32.200000000000003</v>
      </c>
      <c r="G113" s="24">
        <f t="shared" si="34"/>
        <v>990</v>
      </c>
      <c r="H113" s="24">
        <v>320</v>
      </c>
      <c r="I113" s="24">
        <v>670</v>
      </c>
      <c r="J113" s="86">
        <f t="shared" ref="J113:J130" si="37">K113+L113</f>
        <v>990</v>
      </c>
      <c r="K113" s="24">
        <v>320</v>
      </c>
      <c r="L113" s="24">
        <v>670</v>
      </c>
      <c r="M113" s="24">
        <f t="shared" si="35"/>
        <v>0</v>
      </c>
      <c r="N113" s="83"/>
      <c r="O113" s="84"/>
      <c r="Q113" s="57"/>
      <c r="R113" s="57"/>
      <c r="S113" s="57"/>
    </row>
    <row r="114" spans="1:19" x14ac:dyDescent="0.3">
      <c r="A114" s="7">
        <v>89</v>
      </c>
      <c r="B114" s="8" t="s">
        <v>136</v>
      </c>
      <c r="C114" s="75">
        <f t="shared" si="36"/>
        <v>2273</v>
      </c>
      <c r="D114" s="75">
        <v>732</v>
      </c>
      <c r="E114" s="75">
        <v>1541</v>
      </c>
      <c r="F114" s="85">
        <v>32.200000000000003</v>
      </c>
      <c r="G114" s="24">
        <f t="shared" si="34"/>
        <v>729</v>
      </c>
      <c r="H114" s="24">
        <v>233</v>
      </c>
      <c r="I114" s="24">
        <v>496</v>
      </c>
      <c r="J114" s="86">
        <f t="shared" si="37"/>
        <v>729</v>
      </c>
      <c r="K114" s="24">
        <v>233</v>
      </c>
      <c r="L114" s="24">
        <v>496</v>
      </c>
      <c r="M114" s="24">
        <f t="shared" si="35"/>
        <v>0</v>
      </c>
      <c r="N114" s="83"/>
      <c r="O114" s="84"/>
      <c r="Q114" s="57"/>
      <c r="R114" s="57"/>
      <c r="S114" s="57"/>
    </row>
    <row r="115" spans="1:19" x14ac:dyDescent="0.3">
      <c r="A115" s="7">
        <v>90</v>
      </c>
      <c r="B115" s="8" t="s">
        <v>137</v>
      </c>
      <c r="C115" s="75">
        <f t="shared" si="36"/>
        <v>1963</v>
      </c>
      <c r="D115" s="75">
        <v>643</v>
      </c>
      <c r="E115" s="75">
        <v>1320</v>
      </c>
      <c r="F115" s="85">
        <v>32.200000000000003</v>
      </c>
      <c r="G115" s="24">
        <f t="shared" si="34"/>
        <v>629</v>
      </c>
      <c r="H115" s="24">
        <v>206</v>
      </c>
      <c r="I115" s="24">
        <v>423</v>
      </c>
      <c r="J115" s="86">
        <f t="shared" si="37"/>
        <v>629</v>
      </c>
      <c r="K115" s="24">
        <v>206</v>
      </c>
      <c r="L115" s="24">
        <v>423</v>
      </c>
      <c r="M115" s="24">
        <f t="shared" si="35"/>
        <v>0</v>
      </c>
      <c r="N115" s="83"/>
      <c r="O115" s="84"/>
      <c r="Q115" s="57"/>
      <c r="R115" s="57"/>
      <c r="S115" s="57"/>
    </row>
    <row r="116" spans="1:19" x14ac:dyDescent="0.3">
      <c r="A116" s="7">
        <v>91</v>
      </c>
      <c r="B116" s="8" t="s">
        <v>138</v>
      </c>
      <c r="C116" s="75">
        <f t="shared" si="36"/>
        <v>2060</v>
      </c>
      <c r="D116" s="75">
        <v>649</v>
      </c>
      <c r="E116" s="75">
        <v>1411</v>
      </c>
      <c r="F116" s="85">
        <v>32.200000000000003</v>
      </c>
      <c r="G116" s="24">
        <f t="shared" si="34"/>
        <v>663</v>
      </c>
      <c r="H116" s="24">
        <v>208</v>
      </c>
      <c r="I116" s="24">
        <v>455</v>
      </c>
      <c r="J116" s="86">
        <f t="shared" si="37"/>
        <v>663</v>
      </c>
      <c r="K116" s="24">
        <v>208</v>
      </c>
      <c r="L116" s="24">
        <v>455</v>
      </c>
      <c r="M116" s="24">
        <f t="shared" si="35"/>
        <v>0</v>
      </c>
      <c r="N116" s="83"/>
      <c r="O116" s="84"/>
      <c r="Q116" s="57"/>
      <c r="R116" s="57"/>
      <c r="S116" s="57"/>
    </row>
    <row r="117" spans="1:19" x14ac:dyDescent="0.3">
      <c r="A117" s="7">
        <v>92</v>
      </c>
      <c r="B117" s="8" t="s">
        <v>139</v>
      </c>
      <c r="C117" s="75">
        <f t="shared" si="36"/>
        <v>1375</v>
      </c>
      <c r="D117" s="75">
        <v>433</v>
      </c>
      <c r="E117" s="75">
        <v>942</v>
      </c>
      <c r="F117" s="85">
        <v>32.200000000000003</v>
      </c>
      <c r="G117" s="24">
        <f t="shared" si="34"/>
        <v>443</v>
      </c>
      <c r="H117" s="24">
        <v>140</v>
      </c>
      <c r="I117" s="24">
        <v>303</v>
      </c>
      <c r="J117" s="86">
        <f t="shared" si="37"/>
        <v>443</v>
      </c>
      <c r="K117" s="24">
        <v>140</v>
      </c>
      <c r="L117" s="24">
        <v>303</v>
      </c>
      <c r="M117" s="24">
        <f t="shared" si="35"/>
        <v>0</v>
      </c>
      <c r="N117" s="83"/>
      <c r="O117" s="84"/>
      <c r="Q117" s="57"/>
      <c r="R117" s="57"/>
      <c r="S117" s="57"/>
    </row>
    <row r="118" spans="1:19" x14ac:dyDescent="0.3">
      <c r="A118" s="7">
        <v>93</v>
      </c>
      <c r="B118" s="8" t="s">
        <v>140</v>
      </c>
      <c r="C118" s="75">
        <f t="shared" si="36"/>
        <v>1857</v>
      </c>
      <c r="D118" s="75">
        <v>538</v>
      </c>
      <c r="E118" s="75">
        <v>1319</v>
      </c>
      <c r="F118" s="85">
        <v>32.200000000000003</v>
      </c>
      <c r="G118" s="24">
        <f t="shared" si="34"/>
        <v>597</v>
      </c>
      <c r="H118" s="24">
        <v>173</v>
      </c>
      <c r="I118" s="24">
        <v>424</v>
      </c>
      <c r="J118" s="86">
        <f t="shared" si="37"/>
        <v>597</v>
      </c>
      <c r="K118" s="24">
        <v>173</v>
      </c>
      <c r="L118" s="24">
        <v>424</v>
      </c>
      <c r="M118" s="24">
        <f t="shared" si="35"/>
        <v>0</v>
      </c>
      <c r="N118" s="83"/>
      <c r="O118" s="84"/>
      <c r="Q118" s="57"/>
      <c r="R118" s="57"/>
      <c r="S118" s="57"/>
    </row>
    <row r="119" spans="1:19" x14ac:dyDescent="0.3">
      <c r="A119" s="7">
        <v>94</v>
      </c>
      <c r="B119" s="8" t="s">
        <v>141</v>
      </c>
      <c r="C119" s="75">
        <f t="shared" si="36"/>
        <v>1397</v>
      </c>
      <c r="D119" s="75">
        <v>375</v>
      </c>
      <c r="E119" s="75">
        <v>1022</v>
      </c>
      <c r="F119" s="85">
        <v>32.200000000000003</v>
      </c>
      <c r="G119" s="24">
        <f t="shared" si="34"/>
        <v>451</v>
      </c>
      <c r="H119" s="24">
        <v>121</v>
      </c>
      <c r="I119" s="24">
        <v>330</v>
      </c>
      <c r="J119" s="86">
        <f t="shared" si="37"/>
        <v>451</v>
      </c>
      <c r="K119" s="24">
        <v>121</v>
      </c>
      <c r="L119" s="24">
        <v>330</v>
      </c>
      <c r="M119" s="24">
        <f t="shared" si="35"/>
        <v>0</v>
      </c>
      <c r="N119" s="83"/>
      <c r="O119" s="84"/>
      <c r="Q119" s="57"/>
      <c r="R119" s="57"/>
      <c r="S119" s="57"/>
    </row>
    <row r="120" spans="1:19" x14ac:dyDescent="0.3">
      <c r="A120" s="7">
        <v>95</v>
      </c>
      <c r="B120" s="8" t="s">
        <v>142</v>
      </c>
      <c r="C120" s="75">
        <f t="shared" si="36"/>
        <v>1186</v>
      </c>
      <c r="D120" s="75">
        <v>289</v>
      </c>
      <c r="E120" s="75">
        <v>897</v>
      </c>
      <c r="F120" s="85">
        <v>32.200000000000003</v>
      </c>
      <c r="G120" s="24">
        <f t="shared" si="34"/>
        <v>385</v>
      </c>
      <c r="H120" s="24">
        <v>95</v>
      </c>
      <c r="I120" s="24">
        <v>290</v>
      </c>
      <c r="J120" s="86">
        <f t="shared" si="37"/>
        <v>385</v>
      </c>
      <c r="K120" s="24">
        <v>95</v>
      </c>
      <c r="L120" s="24">
        <v>290</v>
      </c>
      <c r="M120" s="24">
        <f t="shared" si="35"/>
        <v>0</v>
      </c>
      <c r="N120" s="83"/>
      <c r="O120" s="84"/>
      <c r="Q120" s="57"/>
      <c r="R120" s="57"/>
      <c r="S120" s="57"/>
    </row>
    <row r="121" spans="1:19" x14ac:dyDescent="0.3">
      <c r="A121" s="7">
        <v>96</v>
      </c>
      <c r="B121" s="8" t="s">
        <v>143</v>
      </c>
      <c r="C121" s="75">
        <f t="shared" si="36"/>
        <v>947</v>
      </c>
      <c r="D121" s="75">
        <v>291</v>
      </c>
      <c r="E121" s="75">
        <v>656</v>
      </c>
      <c r="F121" s="85">
        <v>32.200000000000003</v>
      </c>
      <c r="G121" s="24">
        <f t="shared" si="34"/>
        <v>306</v>
      </c>
      <c r="H121" s="24">
        <v>94</v>
      </c>
      <c r="I121" s="24">
        <v>212</v>
      </c>
      <c r="J121" s="86">
        <f t="shared" si="37"/>
        <v>306</v>
      </c>
      <c r="K121" s="24">
        <v>94</v>
      </c>
      <c r="L121" s="24">
        <v>212</v>
      </c>
      <c r="M121" s="24">
        <f t="shared" si="35"/>
        <v>0</v>
      </c>
      <c r="N121" s="83"/>
      <c r="O121" s="84"/>
      <c r="Q121" s="57"/>
      <c r="R121" s="57"/>
      <c r="S121" s="57"/>
    </row>
    <row r="122" spans="1:19" x14ac:dyDescent="0.3">
      <c r="A122" s="7">
        <v>97</v>
      </c>
      <c r="B122" s="8" t="s">
        <v>144</v>
      </c>
      <c r="C122" s="75">
        <f t="shared" si="36"/>
        <v>759</v>
      </c>
      <c r="D122" s="75">
        <v>179</v>
      </c>
      <c r="E122" s="75">
        <v>580</v>
      </c>
      <c r="F122" s="85">
        <v>32.200000000000003</v>
      </c>
      <c r="G122" s="24">
        <f t="shared" si="34"/>
        <v>247</v>
      </c>
      <c r="H122" s="24">
        <v>60</v>
      </c>
      <c r="I122" s="24">
        <v>187</v>
      </c>
      <c r="J122" s="86">
        <f t="shared" si="37"/>
        <v>247</v>
      </c>
      <c r="K122" s="24">
        <v>60</v>
      </c>
      <c r="L122" s="24">
        <v>187</v>
      </c>
      <c r="M122" s="24">
        <f t="shared" si="35"/>
        <v>0</v>
      </c>
      <c r="N122" s="83"/>
      <c r="O122" s="84"/>
      <c r="Q122" s="57"/>
      <c r="R122" s="57"/>
      <c r="S122" s="57"/>
    </row>
    <row r="123" spans="1:19" x14ac:dyDescent="0.3">
      <c r="A123" s="7">
        <v>98</v>
      </c>
      <c r="B123" s="8" t="s">
        <v>145</v>
      </c>
      <c r="C123" s="75">
        <f t="shared" si="36"/>
        <v>494</v>
      </c>
      <c r="D123" s="75">
        <v>113</v>
      </c>
      <c r="E123" s="75">
        <v>381</v>
      </c>
      <c r="F123" s="85">
        <v>32.200000000000003</v>
      </c>
      <c r="G123" s="24">
        <f t="shared" si="34"/>
        <v>157</v>
      </c>
      <c r="H123" s="24">
        <v>36</v>
      </c>
      <c r="I123" s="24">
        <v>121</v>
      </c>
      <c r="J123" s="86">
        <f t="shared" si="37"/>
        <v>157</v>
      </c>
      <c r="K123" s="24">
        <v>36</v>
      </c>
      <c r="L123" s="24">
        <v>121</v>
      </c>
      <c r="M123" s="24">
        <f t="shared" si="35"/>
        <v>0</v>
      </c>
      <c r="N123" s="83"/>
      <c r="O123" s="84"/>
      <c r="Q123" s="57"/>
      <c r="R123" s="57"/>
      <c r="S123" s="57"/>
    </row>
    <row r="124" spans="1:19" x14ac:dyDescent="0.3">
      <c r="A124" s="7">
        <v>99</v>
      </c>
      <c r="B124" s="8" t="s">
        <v>146</v>
      </c>
      <c r="C124" s="75">
        <f t="shared" si="36"/>
        <v>396</v>
      </c>
      <c r="D124" s="75">
        <v>91</v>
      </c>
      <c r="E124" s="75">
        <v>305</v>
      </c>
      <c r="F124" s="85">
        <v>32.200000000000003</v>
      </c>
      <c r="G124" s="24">
        <f t="shared" si="34"/>
        <v>127</v>
      </c>
      <c r="H124" s="24">
        <v>29</v>
      </c>
      <c r="I124" s="24">
        <v>98</v>
      </c>
      <c r="J124" s="86">
        <f t="shared" si="37"/>
        <v>127</v>
      </c>
      <c r="K124" s="24">
        <v>29</v>
      </c>
      <c r="L124" s="24">
        <v>98</v>
      </c>
      <c r="M124" s="24">
        <f t="shared" si="35"/>
        <v>0</v>
      </c>
      <c r="N124" s="83"/>
      <c r="O124" s="84"/>
      <c r="Q124" s="57"/>
      <c r="R124" s="57"/>
      <c r="S124" s="57"/>
    </row>
    <row r="125" spans="1:19" x14ac:dyDescent="0.3">
      <c r="A125" s="7">
        <v>100</v>
      </c>
      <c r="B125" s="8" t="s">
        <v>147</v>
      </c>
      <c r="C125" s="75">
        <f t="shared" si="36"/>
        <v>286</v>
      </c>
      <c r="D125" s="75">
        <v>63</v>
      </c>
      <c r="E125" s="75">
        <v>223</v>
      </c>
      <c r="F125" s="85">
        <v>32.200000000000003</v>
      </c>
      <c r="G125" s="24">
        <f t="shared" si="34"/>
        <v>94</v>
      </c>
      <c r="H125" s="24">
        <v>21</v>
      </c>
      <c r="I125" s="24">
        <v>73</v>
      </c>
      <c r="J125" s="86">
        <f t="shared" si="37"/>
        <v>94</v>
      </c>
      <c r="K125" s="24">
        <v>21</v>
      </c>
      <c r="L125" s="24">
        <v>73</v>
      </c>
      <c r="M125" s="24">
        <f t="shared" si="35"/>
        <v>0</v>
      </c>
      <c r="N125" s="83"/>
      <c r="O125" s="84"/>
      <c r="Q125" s="57"/>
      <c r="R125" s="57"/>
      <c r="S125" s="57"/>
    </row>
    <row r="126" spans="1:19" x14ac:dyDescent="0.3">
      <c r="A126" s="7">
        <v>101</v>
      </c>
      <c r="B126" s="8" t="s">
        <v>148</v>
      </c>
      <c r="C126" s="75">
        <f t="shared" si="36"/>
        <v>197</v>
      </c>
      <c r="D126" s="75">
        <v>55</v>
      </c>
      <c r="E126" s="75">
        <v>142</v>
      </c>
      <c r="F126" s="85">
        <v>32.200000000000003</v>
      </c>
      <c r="G126" s="24">
        <f t="shared" si="34"/>
        <v>65</v>
      </c>
      <c r="H126" s="24">
        <v>17</v>
      </c>
      <c r="I126" s="24">
        <v>48</v>
      </c>
      <c r="J126" s="86">
        <f t="shared" si="37"/>
        <v>65</v>
      </c>
      <c r="K126" s="24">
        <v>17</v>
      </c>
      <c r="L126" s="24">
        <v>48</v>
      </c>
      <c r="M126" s="24">
        <f t="shared" si="35"/>
        <v>0</v>
      </c>
      <c r="N126" s="83"/>
      <c r="O126" s="84"/>
      <c r="Q126" s="57"/>
      <c r="R126" s="57"/>
      <c r="S126" s="57"/>
    </row>
    <row r="127" spans="1:19" x14ac:dyDescent="0.3">
      <c r="A127" s="7">
        <v>102</v>
      </c>
      <c r="B127" s="8" t="s">
        <v>149</v>
      </c>
      <c r="C127" s="75">
        <f t="shared" si="36"/>
        <v>132</v>
      </c>
      <c r="D127" s="75">
        <v>32</v>
      </c>
      <c r="E127" s="75">
        <v>100</v>
      </c>
      <c r="F127" s="85">
        <v>32.200000000000003</v>
      </c>
      <c r="G127" s="24">
        <f t="shared" si="34"/>
        <v>42</v>
      </c>
      <c r="H127" s="24">
        <v>10</v>
      </c>
      <c r="I127" s="24">
        <v>32</v>
      </c>
      <c r="J127" s="86">
        <f t="shared" si="37"/>
        <v>42</v>
      </c>
      <c r="K127" s="24">
        <v>10</v>
      </c>
      <c r="L127" s="24">
        <v>32</v>
      </c>
      <c r="M127" s="24">
        <f t="shared" si="35"/>
        <v>0</v>
      </c>
      <c r="N127" s="83"/>
      <c r="O127" s="84"/>
      <c r="Q127" s="57"/>
      <c r="R127" s="57"/>
      <c r="S127" s="57"/>
    </row>
    <row r="128" spans="1:19" x14ac:dyDescent="0.3">
      <c r="A128" s="7">
        <v>103</v>
      </c>
      <c r="B128" s="8" t="s">
        <v>150</v>
      </c>
      <c r="C128" s="75">
        <f t="shared" si="36"/>
        <v>150</v>
      </c>
      <c r="D128" s="75">
        <v>28</v>
      </c>
      <c r="E128" s="75">
        <v>122</v>
      </c>
      <c r="F128" s="85">
        <v>32.200000000000003</v>
      </c>
      <c r="G128" s="24">
        <f t="shared" si="34"/>
        <v>50</v>
      </c>
      <c r="H128" s="24">
        <v>8</v>
      </c>
      <c r="I128" s="24">
        <v>42</v>
      </c>
      <c r="J128" s="86">
        <f t="shared" si="37"/>
        <v>50</v>
      </c>
      <c r="K128" s="24">
        <v>8</v>
      </c>
      <c r="L128" s="24">
        <v>42</v>
      </c>
      <c r="M128" s="24">
        <f t="shared" si="35"/>
        <v>0</v>
      </c>
      <c r="N128" s="83"/>
      <c r="O128" s="84"/>
      <c r="Q128" s="57"/>
      <c r="R128" s="57"/>
      <c r="S128" s="57"/>
    </row>
    <row r="129" spans="1:19" x14ac:dyDescent="0.3">
      <c r="A129" s="7">
        <v>104</v>
      </c>
      <c r="B129" s="8" t="s">
        <v>151</v>
      </c>
      <c r="C129" s="75">
        <f t="shared" si="36"/>
        <v>90</v>
      </c>
      <c r="D129" s="75">
        <v>20</v>
      </c>
      <c r="E129" s="75">
        <v>70</v>
      </c>
      <c r="F129" s="85">
        <v>32.200000000000003</v>
      </c>
      <c r="G129" s="24">
        <f t="shared" si="34"/>
        <v>28</v>
      </c>
      <c r="H129" s="24">
        <v>6</v>
      </c>
      <c r="I129" s="24">
        <v>22</v>
      </c>
      <c r="J129" s="86">
        <f t="shared" si="37"/>
        <v>28</v>
      </c>
      <c r="K129" s="24">
        <v>6</v>
      </c>
      <c r="L129" s="24">
        <v>22</v>
      </c>
      <c r="M129" s="24">
        <f t="shared" si="35"/>
        <v>0</v>
      </c>
      <c r="N129" s="83"/>
      <c r="O129" s="84"/>
      <c r="Q129" s="57"/>
      <c r="R129" s="57"/>
      <c r="S129" s="57"/>
    </row>
    <row r="130" spans="1:19" x14ac:dyDescent="0.3">
      <c r="A130" s="12">
        <v>105</v>
      </c>
      <c r="B130" s="13" t="s">
        <v>152</v>
      </c>
      <c r="C130" s="75">
        <f t="shared" si="36"/>
        <v>142</v>
      </c>
      <c r="D130" s="75">
        <v>26</v>
      </c>
      <c r="E130" s="75">
        <v>116</v>
      </c>
      <c r="F130" s="85">
        <v>32.200000000000003</v>
      </c>
      <c r="G130" s="24">
        <f t="shared" si="34"/>
        <v>45</v>
      </c>
      <c r="H130" s="24">
        <v>8</v>
      </c>
      <c r="I130" s="24">
        <v>37</v>
      </c>
      <c r="J130" s="86">
        <f t="shared" si="37"/>
        <v>45</v>
      </c>
      <c r="K130" s="24">
        <v>8</v>
      </c>
      <c r="L130" s="24">
        <v>37</v>
      </c>
      <c r="M130" s="24">
        <f t="shared" si="35"/>
        <v>0</v>
      </c>
      <c r="N130" s="83"/>
      <c r="O130" s="84"/>
      <c r="Q130" s="57"/>
      <c r="R130" s="57"/>
      <c r="S130" s="57"/>
    </row>
    <row r="131" spans="1:19" x14ac:dyDescent="0.3">
      <c r="A131" s="14">
        <v>106</v>
      </c>
      <c r="B131" s="15" t="s">
        <v>153</v>
      </c>
      <c r="C131" s="16">
        <f>SUM(C95:C130)</f>
        <v>102529</v>
      </c>
      <c r="D131" s="16">
        <f t="shared" ref="D131:E131" si="38">SUM(D95:D130)</f>
        <v>34564</v>
      </c>
      <c r="E131" s="16">
        <f t="shared" si="38"/>
        <v>67965</v>
      </c>
      <c r="F131" s="87"/>
      <c r="G131" s="24">
        <f t="shared" ref="G131:G132" si="39">SUM(H131:I131)</f>
        <v>33014</v>
      </c>
      <c r="H131" s="24">
        <f>SUM(H95:H130)</f>
        <v>11131</v>
      </c>
      <c r="I131" s="24">
        <f>SUM(I95:I130)</f>
        <v>21883</v>
      </c>
      <c r="J131" s="24">
        <f>SUM(K131:L131)</f>
        <v>33014</v>
      </c>
      <c r="K131" s="24">
        <f t="shared" ref="K131:L131" si="40">SUM(K95:K130)</f>
        <v>11131</v>
      </c>
      <c r="L131" s="24">
        <f t="shared" si="40"/>
        <v>21883</v>
      </c>
      <c r="M131" s="24">
        <f t="shared" si="35"/>
        <v>0</v>
      </c>
      <c r="N131" s="83"/>
      <c r="O131" s="84"/>
      <c r="Q131" s="57"/>
      <c r="R131" s="57"/>
      <c r="S131" s="57"/>
    </row>
    <row r="132" spans="1:19" s="17" customFormat="1" ht="19.5" thickBot="1" x14ac:dyDescent="0.35">
      <c r="A132" s="14">
        <v>106</v>
      </c>
      <c r="B132" s="15" t="s">
        <v>154</v>
      </c>
      <c r="C132" s="69">
        <f>SUM(C32:C130,C29,C16)</f>
        <v>681967</v>
      </c>
      <c r="D132" s="69">
        <f t="shared" ref="D132:E132" si="41">SUM(D32:D130,D29,D16)</f>
        <v>308828</v>
      </c>
      <c r="E132" s="69">
        <f t="shared" si="41"/>
        <v>373139</v>
      </c>
      <c r="F132" s="70"/>
      <c r="G132" s="24">
        <f t="shared" si="39"/>
        <v>296314</v>
      </c>
      <c r="H132" s="24">
        <f>SUM(H32:H130,H29,H16)</f>
        <v>139950</v>
      </c>
      <c r="I132" s="24">
        <f>SUM(I32:I130,I29,I16)</f>
        <v>156364</v>
      </c>
      <c r="J132" s="22">
        <f>SUM(K132:L132)</f>
        <v>120646</v>
      </c>
      <c r="K132" s="22">
        <f>SUM(K48:K130)</f>
        <v>50212</v>
      </c>
      <c r="L132" s="22">
        <f>SUM(L48:L130)</f>
        <v>70434</v>
      </c>
      <c r="M132" s="71">
        <f>SUM(M32:M131,M29,M16)</f>
        <v>172878</v>
      </c>
      <c r="N132" s="71">
        <f t="shared" ref="N132:O132" si="42">SUM(N32:N131,N29,N16)</f>
        <v>88208</v>
      </c>
      <c r="O132" s="71">
        <f t="shared" si="42"/>
        <v>84670</v>
      </c>
    </row>
    <row r="133" spans="1:19" ht="45.75" customHeight="1" x14ac:dyDescent="0.3">
      <c r="A133" s="119" t="s">
        <v>155</v>
      </c>
      <c r="B133" s="119"/>
      <c r="C133" s="119"/>
      <c r="D133" s="119"/>
      <c r="E133" s="119"/>
      <c r="F133" s="119"/>
      <c r="G133" s="119"/>
      <c r="H133" s="119"/>
      <c r="I133" s="119"/>
    </row>
    <row r="134" spans="1:19" ht="45.75" customHeight="1" x14ac:dyDescent="0.3">
      <c r="A134" s="119" t="s">
        <v>156</v>
      </c>
      <c r="B134" s="119"/>
      <c r="C134" s="119"/>
      <c r="D134" s="119"/>
      <c r="E134" s="119"/>
      <c r="F134" s="119"/>
      <c r="G134" s="119"/>
      <c r="H134" s="119"/>
      <c r="I134" s="119"/>
    </row>
    <row r="135" spans="1:19" ht="45.75" customHeight="1" x14ac:dyDescent="0.3">
      <c r="A135" s="119" t="s">
        <v>157</v>
      </c>
      <c r="B135" s="119"/>
      <c r="C135" s="119"/>
      <c r="D135" s="119"/>
      <c r="E135" s="119"/>
      <c r="F135" s="119"/>
      <c r="G135" s="119"/>
      <c r="H135" s="119"/>
      <c r="I135" s="119"/>
    </row>
    <row r="136" spans="1:19" ht="45.75" customHeight="1" x14ac:dyDescent="0.3">
      <c r="A136" s="119" t="s">
        <v>158</v>
      </c>
      <c r="B136" s="119"/>
      <c r="C136" s="119"/>
      <c r="D136" s="119"/>
      <c r="E136" s="119"/>
      <c r="F136" s="119"/>
      <c r="G136" s="119"/>
      <c r="H136" s="119"/>
      <c r="I136" s="119"/>
    </row>
    <row r="139" spans="1:19" x14ac:dyDescent="0.3">
      <c r="A139" s="110" t="s">
        <v>161</v>
      </c>
      <c r="B139" s="110"/>
      <c r="C139" s="73">
        <f>C50+C51+C53+C54+C56+C57+C59+C60+C62+C63+C65+C66+C68+C69</f>
        <v>128472</v>
      </c>
      <c r="D139" s="73">
        <f>SUM(D48:D90)</f>
        <v>175309</v>
      </c>
      <c r="E139" s="73">
        <f>SUM(E48:E85)</f>
        <v>179015</v>
      </c>
    </row>
    <row r="140" spans="1:19" x14ac:dyDescent="0.3">
      <c r="A140" s="74"/>
      <c r="B140" s="2"/>
      <c r="C140" s="2"/>
      <c r="D140" s="111">
        <f>D139+E139</f>
        <v>354324</v>
      </c>
      <c r="E140" s="112"/>
    </row>
  </sheetData>
  <mergeCells count="14">
    <mergeCell ref="A139:B139"/>
    <mergeCell ref="D140:E140"/>
    <mergeCell ref="J3:L4"/>
    <mergeCell ref="M3:O4"/>
    <mergeCell ref="A133:I133"/>
    <mergeCell ref="A134:I134"/>
    <mergeCell ref="A135:I135"/>
    <mergeCell ref="A136:I136"/>
    <mergeCell ref="A2:I2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8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2020-01-31T08:07:35Z</cp:lastPrinted>
  <dcterms:created xsi:type="dcterms:W3CDTF">2020-01-09T13:03:44Z</dcterms:created>
  <dcterms:modified xsi:type="dcterms:W3CDTF">2020-03-20T15:15:37Z</dcterms:modified>
</cp:coreProperties>
</file>