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rv\Общая\КСГ 2021\2021-04-29 Протокол № 5\"/>
    </mc:Choice>
  </mc:AlternateContent>
  <xr:revisionPtr revIDLastSave="0" documentId="13_ncr:1_{1AFDBBEA-B154-4581-B37C-A5908E8D74A9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ожение 1" sheetId="1" r:id="rId1"/>
    <sheet name="Приложение 2" sheetId="2" r:id="rId2"/>
    <sheet name="Приложение 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K19" i="3"/>
  <c r="K14" i="3"/>
  <c r="L14" i="3"/>
  <c r="J9" i="2" l="1"/>
  <c r="J10" i="2"/>
  <c r="I9" i="2"/>
  <c r="I10" i="2"/>
  <c r="L18" i="3" l="1"/>
  <c r="L19" i="3"/>
  <c r="L9" i="3" l="1"/>
  <c r="L10" i="3"/>
  <c r="L11" i="3"/>
  <c r="L12" i="3"/>
  <c r="L13" i="3"/>
  <c r="L15" i="3"/>
  <c r="L16" i="3"/>
  <c r="L17" i="3"/>
  <c r="K9" i="3"/>
  <c r="K10" i="3"/>
  <c r="K11" i="3"/>
  <c r="K12" i="3"/>
  <c r="K13" i="3"/>
  <c r="K15" i="3"/>
  <c r="K16" i="3"/>
  <c r="K17" i="3"/>
  <c r="G6" i="2" l="1"/>
  <c r="K4" i="3" l="1"/>
  <c r="I4" i="2" l="1"/>
  <c r="J9" i="1" l="1"/>
  <c r="J10" i="1"/>
  <c r="I9" i="1"/>
  <c r="I10" i="1"/>
</calcChain>
</file>

<file path=xl/sharedStrings.xml><?xml version="1.0" encoding="utf-8"?>
<sst xmlns="http://schemas.openxmlformats.org/spreadsheetml/2006/main" count="125" uniqueCount="52">
  <si>
    <t>Код МО</t>
  </si>
  <si>
    <t>Наименование МО</t>
  </si>
  <si>
    <t>Вид МО</t>
  </si>
  <si>
    <t>Профиль</t>
  </si>
  <si>
    <t>Кол-во</t>
  </si>
  <si>
    <t>Сумма, руб.</t>
  </si>
  <si>
    <t xml:space="preserve">Отклонение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</si>
  <si>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</si>
  <si>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</si>
  <si>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</si>
  <si>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</si>
  <si>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</si>
  <si>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</si>
  <si>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</si>
  <si>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</si>
  <si>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</si>
  <si>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</si>
  <si>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к Протоколу заседания </t>
  </si>
  <si>
    <t xml:space="preserve"> Комиссии по разработке  </t>
  </si>
  <si>
    <t xml:space="preserve"> Приложение № 1 </t>
  </si>
  <si>
    <t xml:space="preserve"> Приложение № 2 </t>
  </si>
  <si>
    <t xml:space="preserve"> Приложение № 3</t>
  </si>
  <si>
    <t>Плановые объемы на 2021 год по Протоколу №15 от 25.12.2020 г.</t>
  </si>
  <si>
    <t>056-Нефрология</t>
  </si>
  <si>
    <t>136-Акушерство и гинекология (не патология, не роды)</t>
  </si>
  <si>
    <t xml:space="preserve"> ГБУЗ "РКБ" </t>
  </si>
  <si>
    <t>11</t>
  </si>
  <si>
    <t xml:space="preserve"> ТП ОМС № 5 от 29.04.2021 г. </t>
  </si>
  <si>
    <t>Измененные объемы на 2021 год по Протоколу № 5 от 29.04.2021 г.</t>
  </si>
  <si>
    <t>Измененные объемы на 2021 год по Протоколу №5 от 29.04.2021 г.</t>
  </si>
  <si>
    <t>Вид МП</t>
  </si>
  <si>
    <t>КС</t>
  </si>
  <si>
    <t>184-Акушерство и гинекология (искусственное прерывание беременности)</t>
  </si>
  <si>
    <t>12</t>
  </si>
  <si>
    <t xml:space="preserve">Профиль медицинской помощи                                                                                   </t>
  </si>
  <si>
    <t>Единица измерения</t>
  </si>
  <si>
    <t>Вид диализа</t>
  </si>
  <si>
    <t>ООО "БМК"</t>
  </si>
  <si>
    <t>ДС</t>
  </si>
  <si>
    <t>Случай</t>
  </si>
  <si>
    <t>КСГ</t>
  </si>
  <si>
    <t>Услуга</t>
  </si>
  <si>
    <t>ГД</t>
  </si>
  <si>
    <t>ГДФ</t>
  </si>
  <si>
    <t>АПП</t>
  </si>
  <si>
    <t>ООО "Алания Хелскеа"</t>
  </si>
  <si>
    <t>ПД</t>
  </si>
  <si>
    <t>ГБУЗ "Поликлиника №7" МЗ РСО-А</t>
  </si>
  <si>
    <t>Посещения с профилактической и иными целями(дети)</t>
  </si>
  <si>
    <t>068-Педиатрия</t>
  </si>
  <si>
    <t>Обращения по заболеванию (взрослые)</t>
  </si>
  <si>
    <t>136-Акушерство и гинекология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</si>
</sst>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1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3" xfId="0" applyNumberFormat="1" applyFont="1" applyBorder="1"/>
    <xf numFmtId="164" fontId="0" fillId="0" borderId="0" xfId="1" applyFont="1" applyBorder="1"/>
    <xf numFmtId="164" fontId="0" fillId="0" borderId="0" xfId="1" applyNumberFormat="1" applyFont="1"/>
    <xf numFmtId="164" fontId="0" fillId="0" borderId="0" xfId="1" applyNumberFormat="1" applyFont="1" applyBorder="1"/>
    <xf numFmtId="165" fontId="0" fillId="0" borderId="0" xfId="1" applyNumberFormat="1" applyFont="1" applyBorder="1"/>
    <xf numFmtId="165" fontId="0" fillId="0" borderId="0" xfId="1" applyNumberFormat="1" applyFont="1"/>
    <xf numFmtId="0" fontId="3" fillId="0" borderId="4" xfId="0" applyNumberFormat="1" applyFont="1" applyBorder="1"/>
    <xf numFmtId="164" fontId="3" fillId="0" borderId="0" xfId="1" applyNumberFormat="1" applyFont="1"/>
    <xf numFmtId="0" fontId="3" fillId="0" borderId="5" xfId="0" applyNumberFormat="1" applyFont="1" applyBorder="1"/>
    <xf numFmtId="164" fontId="3" fillId="0" borderId="0" xfId="1" applyNumberFormat="1" applyFont="1" applyBorder="1"/>
    <xf numFmtId="0" fontId="0" fillId="0" borderId="0" xfId="1" applyNumberFormat="1" applyFont="1" applyFill="1" applyAlignment="1"/>
    <xf numFmtId="0" fontId="5" fillId="0" borderId="4" xfId="0" applyNumberFormat="1" applyFont="1" applyBorder="1"/>
    <xf numFmtId="164" fontId="5" fillId="0" borderId="0" xfId="1" applyNumberFormat="1" applyFont="1"/>
    <xf numFmtId="0" fontId="0" fillId="0" borderId="0" xfId="0" applyNumberFormat="1" applyFont="1" applyBorder="1"/>
    <xf numFmtId="0" fontId="3" fillId="0" borderId="0" xfId="0" applyNumberFormat="1" applyFont="1" applyBorder="1"/>
    <xf numFmtId="0" fontId="5" fillId="0" borderId="0" xfId="0" applyNumberFormat="1" applyFont="1" applyBorder="1"/>
    <xf numFmtId="165" fontId="0" fillId="0" borderId="0" xfId="0" applyNumberFormat="1" applyFont="1"/>
    <xf numFmtId="0" fontId="0" fillId="0" borderId="0" xfId="0" applyNumberFormat="1"/>
    <xf numFmtId="0" fontId="7" fillId="0" borderId="2" xfId="0" applyFont="1" applyBorder="1" applyAlignment="1">
      <alignment horizontal="center" vertical="center"/>
    </xf>
    <xf numFmtId="0" fontId="3" fillId="0" borderId="6" xfId="0" applyNumberFormat="1" applyFont="1" applyBorder="1"/>
    <xf numFmtId="0" fontId="0" fillId="0" borderId="0" xfId="0" applyProtection="1">
      <protection hidden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9">
    <dxf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-* #,##0.00\ _₽_-;\-* #,##0.00\ _₽_-;_-* &quot;-&quot;??\ _₽_-;_-@_-"/>
    </dxf>
    <dxf>
      <numFmt numFmtId="165" formatCode="_-* #,##0\ _₽_-;\-* #,##0\ _₽_-;_-* &quot;-&quot;??\ _₽_-;_-@_-"/>
    </dxf>
    <dxf>
      <numFmt numFmtId="165" formatCode="_-* #,##0\ _₽_-;\-* #,##0\ _₽_-;_-* &quot;-&quot;??\ _₽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_₽_-;\-* #,##0.00\ _₽_-;_-* &quot;-&quot;??\ _₽_-;_-@_-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8:J10" totalsRowShown="0" headerRowDxfId="28" headerRowBorderDxfId="27">
  <autoFilter ref="A8:J10" xr:uid="{00000000-0009-0000-0100-000001000000}"/>
  <tableColumns count="10">
    <tableColumn id="1" xr3:uid="{00000000-0010-0000-0000-000001000000}" name="1"/>
    <tableColumn id="2" xr3:uid="{00000000-0010-0000-0000-000002000000}" name="2"/>
    <tableColumn id="3" xr3:uid="{00000000-0010-0000-0000-000003000000}" name="3" dataDxfId="26"/>
    <tableColumn id="4" xr3:uid="{00000000-0010-0000-0000-000004000000}" name="4" dataDxfId="25"/>
    <tableColumn id="5" xr3:uid="{00000000-0010-0000-0000-000005000000}" name="5" dataDxfId="24" dataCellStyle="Финансовый"/>
    <tableColumn id="6" xr3:uid="{00000000-0010-0000-0000-000006000000}" name="6" dataDxfId="23" dataCellStyle="Финансовый"/>
    <tableColumn id="7" xr3:uid="{00000000-0010-0000-0000-000007000000}" name="7" dataDxfId="22" dataCellStyle="Финансовый"/>
    <tableColumn id="8" xr3:uid="{00000000-0010-0000-0000-000008000000}" name="8" dataCellStyle="Финансовый"/>
    <tableColumn id="9" xr3:uid="{00000000-0010-0000-0000-000009000000}" name="9" dataDxfId="21" dataCellStyle="Финансовый">
      <calculatedColumnFormula>Таблица1[[#This Row],[7]]-Таблица1[[#This Row],[5]]</calculatedColumnFormula>
    </tableColumn>
    <tableColumn id="10" xr3:uid="{00000000-0010-0000-0000-00000A000000}" name="10" dataDxfId="20" dataCellStyle="Финансовый">
      <calculatedColumnFormula>Таблица1[[#This Row],[8]]-Таблица1[[#This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3" displayName="Таблица13" ref="A8:J10" totalsRowShown="0" headerRowDxfId="19" headerRowBorderDxfId="18">
  <autoFilter ref="A8:J10" xr:uid="{00000000-0009-0000-0100-000002000000}"/>
  <tableColumns count="10">
    <tableColumn id="1" xr3:uid="{00000000-0010-0000-0100-000001000000}" name="1"/>
    <tableColumn id="2" xr3:uid="{00000000-0010-0000-0100-000002000000}" name="2"/>
    <tableColumn id="3" xr3:uid="{00000000-0010-0000-0100-000003000000}" name="3" dataDxfId="17"/>
    <tableColumn id="4" xr3:uid="{00000000-0010-0000-0100-000004000000}" name="4" dataDxfId="16"/>
    <tableColumn id="5" xr3:uid="{00000000-0010-0000-0100-000005000000}" name="5" dataDxfId="15" dataCellStyle="Финансовый"/>
    <tableColumn id="6" xr3:uid="{00000000-0010-0000-0100-000006000000}" name="6" dataDxfId="14" dataCellStyle="Финансовый"/>
    <tableColumn id="7" xr3:uid="{00000000-0010-0000-0100-000007000000}" name="7" dataDxfId="13" dataCellStyle="Финансовый"/>
    <tableColumn id="8" xr3:uid="{00000000-0010-0000-0100-000008000000}" name="8" dataCellStyle="Финансовый"/>
    <tableColumn id="9" xr3:uid="{00000000-0010-0000-0100-000009000000}" name="9" dataDxfId="12" dataCellStyle="Финансовый">
      <calculatedColumnFormula>Таблица13[[#This Row],[7]]-Таблица13[[#This Row],[5]]</calculatedColumnFormula>
    </tableColumn>
    <tableColumn id="10" xr3:uid="{00000000-0010-0000-0100-00000A000000}" name="10" dataDxfId="11" dataCellStyle="Финансовый">
      <calculatedColumnFormula>Таблица13[[#This Row],[8]]-Таблица13[[#This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Таблица134" displayName="Таблица134" ref="A8:L19" totalsRowShown="0" headerRowDxfId="10" headerRowBorderDxfId="9">
  <autoFilter ref="A8:L19" xr:uid="{00000000-0009-0000-0100-000003000000}"/>
  <tableColumns count="12">
    <tableColumn id="1" xr3:uid="{00000000-0010-0000-0200-000001000000}" name="1"/>
    <tableColumn id="2" xr3:uid="{00000000-0010-0000-0200-000002000000}" name="2"/>
    <tableColumn id="3" xr3:uid="{00000000-0010-0000-0200-000003000000}" name="3" dataDxfId="8"/>
    <tableColumn id="4" xr3:uid="{00000000-0010-0000-0200-000004000000}" name="4" dataDxfId="7"/>
    <tableColumn id="12" xr3:uid="{00000000-0010-0000-0200-00000C000000}" name="5" dataDxfId="6"/>
    <tableColumn id="11" xr3:uid="{00000000-0010-0000-0200-00000B000000}" name="6" dataDxfId="5"/>
    <tableColumn id="5" xr3:uid="{00000000-0010-0000-0200-000005000000}" name="7" dataDxfId="4" dataCellStyle="Финансовый"/>
    <tableColumn id="6" xr3:uid="{00000000-0010-0000-0200-000006000000}" name="8" dataDxfId="3" dataCellStyle="Финансовый"/>
    <tableColumn id="7" xr3:uid="{00000000-0010-0000-0200-000007000000}" name="9" dataDxfId="2" dataCellStyle="Финансовый"/>
    <tableColumn id="8" xr3:uid="{00000000-0010-0000-0200-000008000000}" name="10" dataCellStyle="Финансовый"/>
    <tableColumn id="9" xr3:uid="{00000000-0010-0000-0200-000009000000}" name="11" dataDxfId="1" dataCellStyle="Финансовый">
      <calculatedColumnFormula>Таблица134[[#This Row],[9]]-Таблица134[[#This Row],[7]]</calculatedColumnFormula>
    </tableColumn>
    <tableColumn id="10" xr3:uid="{00000000-0010-0000-0200-00000A000000}" name="12" dataDxfId="0" dataCellStyle="Финансовый">
      <calculatedColumnFormula>Таблица134[[#This Row],[10]]-Таблица134[[#This Row],[8]]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workbookViewId="0">
      <selection activeCell="D25" sqref="D25"/>
    </sheetView>
  </sheetViews>
  <sheetFormatPr defaultRowHeight="15" x14ac:dyDescent="0.25"/>
  <cols>
    <col min="1" max="1" width="11.85546875" customWidth="1"/>
    <col min="2" max="2" width="15.5703125" customWidth="1"/>
    <col min="3" max="3" width="14.7109375" customWidth="1"/>
    <col min="4" max="4" width="70.85546875" customWidth="1"/>
    <col min="5" max="5" width="11.85546875" customWidth="1"/>
    <col min="6" max="6" width="16.5703125" bestFit="1" customWidth="1"/>
    <col min="7" max="7" width="11.85546875" customWidth="1"/>
    <col min="8" max="8" width="16.5703125" bestFit="1" customWidth="1"/>
    <col min="9" max="9" width="11.85546875" customWidth="1"/>
    <col min="10" max="10" width="16.5703125" bestFit="1" customWidth="1"/>
  </cols>
  <sheetData>
    <row r="1" spans="1:10" x14ac:dyDescent="0.25">
      <c r="I1" s="28" t="s">
        <v>19</v>
      </c>
      <c r="J1" s="28"/>
    </row>
    <row r="2" spans="1:10" x14ac:dyDescent="0.25">
      <c r="I2" t="s">
        <v>17</v>
      </c>
    </row>
    <row r="3" spans="1:10" x14ac:dyDescent="0.25">
      <c r="I3" t="s">
        <v>18</v>
      </c>
    </row>
    <row r="4" spans="1:10" x14ac:dyDescent="0.25">
      <c r="I4" t="s">
        <v>27</v>
      </c>
    </row>
    <row r="6" spans="1:10" ht="63.75" customHeight="1" x14ac:dyDescent="0.25">
      <c r="A6" s="29" t="s">
        <v>0</v>
      </c>
      <c r="B6" s="29" t="s">
        <v>1</v>
      </c>
      <c r="C6" s="29" t="s">
        <v>30</v>
      </c>
      <c r="D6" s="29" t="s">
        <v>3</v>
      </c>
      <c r="E6" s="29" t="s">
        <v>22</v>
      </c>
      <c r="F6" s="29"/>
      <c r="G6" s="29" t="s">
        <v>28</v>
      </c>
      <c r="H6" s="29"/>
      <c r="I6" s="29" t="s">
        <v>6</v>
      </c>
      <c r="J6" s="29"/>
    </row>
    <row r="7" spans="1:10" x14ac:dyDescent="0.25">
      <c r="A7" s="29"/>
      <c r="B7" s="29"/>
      <c r="C7" s="29"/>
      <c r="D7" s="29"/>
      <c r="E7" s="3" t="s">
        <v>4</v>
      </c>
      <c r="F7" s="3" t="s">
        <v>5</v>
      </c>
      <c r="G7" s="3" t="s">
        <v>4</v>
      </c>
      <c r="H7" s="3" t="s">
        <v>5</v>
      </c>
      <c r="I7" s="3" t="s">
        <v>4</v>
      </c>
      <c r="J7" s="3" t="s">
        <v>5</v>
      </c>
    </row>
    <row r="8" spans="1:10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</row>
    <row r="9" spans="1:10" x14ac:dyDescent="0.25">
      <c r="A9" s="23">
        <v>150001</v>
      </c>
      <c r="B9" s="24" t="s">
        <v>25</v>
      </c>
      <c r="C9" s="2" t="s">
        <v>31</v>
      </c>
      <c r="D9" s="24" t="s">
        <v>24</v>
      </c>
      <c r="E9" s="17">
        <v>1572</v>
      </c>
      <c r="F9" s="9">
        <v>39326188.160000004</v>
      </c>
      <c r="G9" s="12">
        <v>1297</v>
      </c>
      <c r="H9" s="1">
        <v>32446606.897913489</v>
      </c>
      <c r="I9" s="12">
        <f>Таблица1[[#This Row],[7]]-Таблица1[[#This Row],[5]]</f>
        <v>-275</v>
      </c>
      <c r="J9" s="1">
        <f>Таблица1[[#This Row],[8]]-Таблица1[[#This Row],[6]]</f>
        <v>-6879581.2620865144</v>
      </c>
    </row>
    <row r="10" spans="1:10" x14ac:dyDescent="0.25">
      <c r="A10" s="6"/>
      <c r="B10" s="6"/>
      <c r="C10" s="2"/>
      <c r="D10" s="24" t="s">
        <v>32</v>
      </c>
      <c r="E10" s="11"/>
      <c r="F10" s="10"/>
      <c r="G10" s="11">
        <v>30</v>
      </c>
      <c r="H10" s="8">
        <v>210326.80032000004</v>
      </c>
      <c r="I10" s="11">
        <f>Таблица1[[#This Row],[7]]-Таблица1[[#This Row],[5]]</f>
        <v>30</v>
      </c>
      <c r="J10" s="8">
        <f>Таблица1[[#This Row],[8]]-Таблица1[[#This Row],[6]]</f>
        <v>210326.80032000004</v>
      </c>
    </row>
  </sheetData>
  <mergeCells count="8">
    <mergeCell ref="I1:J1"/>
    <mergeCell ref="E6:F6"/>
    <mergeCell ref="G6:H6"/>
    <mergeCell ref="I6:J6"/>
    <mergeCell ref="A6:A7"/>
    <mergeCell ref="B6:B7"/>
    <mergeCell ref="C6:C7"/>
    <mergeCell ref="D6:D7"/>
  </mergeCells>
  <pageMargins left="0.25" right="0.25" top="0.75" bottom="0.75" header="0.3" footer="0.3"/>
  <pageSetup paperSize="9" scale="6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"/>
  <sheetViews>
    <sheetView tabSelected="1" workbookViewId="0">
      <selection activeCell="C25" sqref="C25"/>
    </sheetView>
  </sheetViews>
  <sheetFormatPr defaultRowHeight="15" x14ac:dyDescent="0.25"/>
  <cols>
    <col min="1" max="1" width="11.85546875" customWidth="1"/>
    <col min="2" max="2" width="33.140625" bestFit="1" customWidth="1"/>
    <col min="3" max="3" width="53.28515625" bestFit="1" customWidth="1"/>
    <col min="4" max="4" width="29.85546875" bestFit="1" customWidth="1"/>
    <col min="5" max="5" width="11.85546875" customWidth="1"/>
    <col min="6" max="6" width="16.5703125" bestFit="1" customWidth="1"/>
    <col min="7" max="7" width="11.85546875" customWidth="1"/>
    <col min="8" max="8" width="16.5703125" bestFit="1" customWidth="1"/>
    <col min="9" max="9" width="11.85546875" customWidth="1"/>
    <col min="10" max="10" width="16.5703125" bestFit="1" customWidth="1"/>
  </cols>
  <sheetData>
    <row r="1" spans="1:10" x14ac:dyDescent="0.25">
      <c r="I1" s="28" t="s">
        <v>20</v>
      </c>
      <c r="J1" s="28"/>
    </row>
    <row r="2" spans="1:10" x14ac:dyDescent="0.25">
      <c r="I2" t="s">
        <v>17</v>
      </c>
    </row>
    <row r="3" spans="1:10" x14ac:dyDescent="0.25">
      <c r="I3" t="s">
        <v>18</v>
      </c>
    </row>
    <row r="4" spans="1:10" x14ac:dyDescent="0.25">
      <c r="I4" t="str">
        <f>'Приложение 1'!I4</f>
        <v xml:space="preserve"> ТП ОМС № 5 от 29.04.2021 г. </v>
      </c>
    </row>
    <row r="6" spans="1:10" ht="63.75" customHeight="1" x14ac:dyDescent="0.25">
      <c r="A6" s="29" t="s">
        <v>0</v>
      </c>
      <c r="B6" s="29" t="s">
        <v>1</v>
      </c>
      <c r="C6" s="29" t="s">
        <v>2</v>
      </c>
      <c r="D6" s="29" t="s">
        <v>3</v>
      </c>
      <c r="E6" s="29" t="s">
        <v>22</v>
      </c>
      <c r="F6" s="29"/>
      <c r="G6" s="29" t="str">
        <f>'Приложение 1'!G6:H6</f>
        <v>Измененные объемы на 2021 год по Протоколу № 5 от 29.04.2021 г.</v>
      </c>
      <c r="H6" s="29"/>
      <c r="I6" s="29" t="s">
        <v>6</v>
      </c>
      <c r="J6" s="29"/>
    </row>
    <row r="7" spans="1:10" x14ac:dyDescent="0.25">
      <c r="A7" s="29"/>
      <c r="B7" s="29"/>
      <c r="C7" s="29"/>
      <c r="D7" s="29"/>
      <c r="E7" s="3" t="s">
        <v>4</v>
      </c>
      <c r="F7" s="3" t="s">
        <v>5</v>
      </c>
      <c r="G7" s="3" t="s">
        <v>4</v>
      </c>
      <c r="H7" s="3" t="s">
        <v>5</v>
      </c>
      <c r="I7" s="3" t="s">
        <v>4</v>
      </c>
      <c r="J7" s="3" t="s">
        <v>5</v>
      </c>
    </row>
    <row r="8" spans="1:10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</row>
    <row r="9" spans="1:10" x14ac:dyDescent="0.25">
      <c r="A9">
        <v>150041</v>
      </c>
      <c r="B9" t="s">
        <v>47</v>
      </c>
      <c r="C9" s="2" t="s">
        <v>48</v>
      </c>
      <c r="D9" s="4" t="s">
        <v>49</v>
      </c>
      <c r="E9" s="11">
        <v>1499</v>
      </c>
      <c r="F9" s="10">
        <v>497645.34</v>
      </c>
      <c r="G9" s="12">
        <v>24396</v>
      </c>
      <c r="H9" s="1">
        <v>497645.34</v>
      </c>
      <c r="I9" s="12">
        <f>Таблица13[[#This Row],[7]]-Таблица13[[#This Row],[5]]</f>
        <v>22897</v>
      </c>
      <c r="J9" s="1">
        <f>Таблица13[[#This Row],[8]]-Таблица13[[#This Row],[6]]</f>
        <v>0</v>
      </c>
    </row>
    <row r="10" spans="1:10" x14ac:dyDescent="0.25">
      <c r="A10" s="6"/>
      <c r="B10" s="6"/>
      <c r="C10" s="2" t="s">
        <v>50</v>
      </c>
      <c r="D10" s="7" t="s">
        <v>51</v>
      </c>
      <c r="E10" s="11">
        <v>12847</v>
      </c>
      <c r="F10" s="10">
        <v>25413578.140000001</v>
      </c>
      <c r="G10" s="11">
        <v>4560</v>
      </c>
      <c r="H10" s="8">
        <v>25413578.140000001</v>
      </c>
      <c r="I10" s="11">
        <f>Таблица13[[#This Row],[7]]-Таблица13[[#This Row],[5]]</f>
        <v>-8287</v>
      </c>
      <c r="J10" s="8">
        <f>Таблица13[[#This Row],[8]]-Таблица13[[#This Row],[6]]</f>
        <v>0</v>
      </c>
    </row>
  </sheetData>
  <mergeCells count="8">
    <mergeCell ref="I1:J1"/>
    <mergeCell ref="A6:A7"/>
    <mergeCell ref="B6:B7"/>
    <mergeCell ref="C6:C7"/>
    <mergeCell ref="D6:D7"/>
    <mergeCell ref="E6:F6"/>
    <mergeCell ref="G6:H6"/>
    <mergeCell ref="I6:J6"/>
  </mergeCells>
  <phoneticPr fontId="4" type="noConversion"/>
  <pageMargins left="0.25" right="0.25" top="0.75" bottom="0.75" header="0.3" footer="0.3"/>
  <pageSetup paperSize="9" scale="66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"/>
  <sheetViews>
    <sheetView topLeftCell="A6" workbookViewId="0">
      <selection activeCell="A20" sqref="A20:XFD50"/>
    </sheetView>
  </sheetViews>
  <sheetFormatPr defaultRowHeight="15" x14ac:dyDescent="0.25"/>
  <cols>
    <col min="1" max="1" width="11.85546875" customWidth="1"/>
    <col min="2" max="2" width="23.42578125" customWidth="1"/>
    <col min="3" max="3" width="6" customWidth="1"/>
    <col min="4" max="4" width="18.140625" customWidth="1"/>
    <col min="5" max="5" width="12.5703125" customWidth="1"/>
    <col min="6" max="6" width="8.5703125" customWidth="1"/>
    <col min="7" max="7" width="11.85546875" customWidth="1"/>
    <col min="8" max="8" width="16.5703125" bestFit="1" customWidth="1"/>
    <col min="9" max="9" width="11.85546875" customWidth="1"/>
    <col min="10" max="10" width="16.5703125" bestFit="1" customWidth="1"/>
    <col min="11" max="11" width="11.85546875" customWidth="1"/>
    <col min="12" max="12" width="16.5703125" bestFit="1" customWidth="1"/>
  </cols>
  <sheetData>
    <row r="1" spans="1:12" x14ac:dyDescent="0.25">
      <c r="K1" s="28" t="s">
        <v>21</v>
      </c>
      <c r="L1" s="28"/>
    </row>
    <row r="2" spans="1:12" x14ac:dyDescent="0.25">
      <c r="K2" t="s">
        <v>17</v>
      </c>
    </row>
    <row r="3" spans="1:12" x14ac:dyDescent="0.25">
      <c r="K3" t="s">
        <v>18</v>
      </c>
    </row>
    <row r="4" spans="1:12" x14ac:dyDescent="0.25">
      <c r="K4" t="str">
        <f>'Приложение 1'!I4</f>
        <v xml:space="preserve"> ТП ОМС № 5 от 29.04.2021 г. </v>
      </c>
    </row>
    <row r="6" spans="1:12" ht="63.75" customHeight="1" x14ac:dyDescent="0.25">
      <c r="A6" s="29" t="s">
        <v>0</v>
      </c>
      <c r="B6" s="29" t="s">
        <v>1</v>
      </c>
      <c r="C6" s="29" t="s">
        <v>2</v>
      </c>
      <c r="D6" s="30" t="s">
        <v>34</v>
      </c>
      <c r="E6" s="31" t="s">
        <v>35</v>
      </c>
      <c r="F6" s="31" t="s">
        <v>36</v>
      </c>
      <c r="G6" s="29" t="s">
        <v>22</v>
      </c>
      <c r="H6" s="29"/>
      <c r="I6" s="29" t="s">
        <v>29</v>
      </c>
      <c r="J6" s="29"/>
      <c r="K6" s="29" t="s">
        <v>6</v>
      </c>
      <c r="L6" s="29"/>
    </row>
    <row r="7" spans="1:12" x14ac:dyDescent="0.25">
      <c r="A7" s="29"/>
      <c r="B7" s="29"/>
      <c r="C7" s="29"/>
      <c r="D7" s="30"/>
      <c r="E7" s="32"/>
      <c r="F7" s="32"/>
      <c r="G7" s="3" t="s">
        <v>4</v>
      </c>
      <c r="H7" s="3" t="s">
        <v>5</v>
      </c>
      <c r="I7" s="3" t="s">
        <v>4</v>
      </c>
      <c r="J7" s="3" t="s">
        <v>5</v>
      </c>
      <c r="K7" s="3" t="s">
        <v>4</v>
      </c>
      <c r="L7" s="3" t="s">
        <v>5</v>
      </c>
    </row>
    <row r="8" spans="1:12" x14ac:dyDescent="0.2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  <c r="H8" s="5" t="s">
        <v>14</v>
      </c>
      <c r="I8" s="5" t="s">
        <v>15</v>
      </c>
      <c r="J8" s="5" t="s">
        <v>16</v>
      </c>
      <c r="K8" s="5" t="s">
        <v>26</v>
      </c>
      <c r="L8" s="5" t="s">
        <v>33</v>
      </c>
    </row>
    <row r="9" spans="1:12" ht="15.75" x14ac:dyDescent="0.25">
      <c r="A9">
        <v>150104</v>
      </c>
      <c r="B9" t="s">
        <v>37</v>
      </c>
      <c r="C9" s="2" t="s">
        <v>38</v>
      </c>
      <c r="D9" s="25" t="s">
        <v>23</v>
      </c>
      <c r="E9" s="20" t="s">
        <v>39</v>
      </c>
      <c r="F9" s="20" t="s">
        <v>40</v>
      </c>
      <c r="G9" s="11">
        <v>96</v>
      </c>
      <c r="H9" s="10">
        <v>2703156.0200000005</v>
      </c>
      <c r="I9" s="12">
        <v>105</v>
      </c>
      <c r="J9" s="1">
        <v>2956576.8968750006</v>
      </c>
      <c r="K9" s="12">
        <f>Таблица134[[#This Row],[9]]-Таблица134[[#This Row],[7]]</f>
        <v>9</v>
      </c>
      <c r="L9" s="1">
        <f>Таблица134[[#This Row],[10]]-Таблица134[[#This Row],[8]]</f>
        <v>253420.87687500007</v>
      </c>
    </row>
    <row r="10" spans="1:12" x14ac:dyDescent="0.25">
      <c r="A10" s="6"/>
      <c r="B10" s="6"/>
      <c r="C10" s="2"/>
      <c r="D10" s="7"/>
      <c r="E10" s="20" t="s">
        <v>41</v>
      </c>
      <c r="F10" s="20" t="s">
        <v>42</v>
      </c>
      <c r="G10" s="11">
        <v>936</v>
      </c>
      <c r="H10" s="10">
        <v>4069007.2800000003</v>
      </c>
      <c r="I10" s="11">
        <v>1053</v>
      </c>
      <c r="J10" s="8">
        <v>4577633.1900000004</v>
      </c>
      <c r="K10" s="11">
        <f>Таблица134[[#This Row],[9]]-Таблица134[[#This Row],[7]]</f>
        <v>117</v>
      </c>
      <c r="L10" s="8">
        <f>Таблица134[[#This Row],[10]]-Таблица134[[#This Row],[8]]</f>
        <v>508625.91000000015</v>
      </c>
    </row>
    <row r="11" spans="1:12" x14ac:dyDescent="0.25">
      <c r="A11" s="6"/>
      <c r="B11" s="6"/>
      <c r="C11" s="2"/>
      <c r="D11" s="15"/>
      <c r="E11" s="21" t="s">
        <v>41</v>
      </c>
      <c r="F11" s="21" t="s">
        <v>43</v>
      </c>
      <c r="G11" s="11">
        <v>312</v>
      </c>
      <c r="H11" s="16">
        <v>1464843.1199999999</v>
      </c>
      <c r="I11" s="11">
        <v>312</v>
      </c>
      <c r="J11" s="8">
        <v>1464843.1199999999</v>
      </c>
      <c r="K11" s="11">
        <f>Таблица134[[#This Row],[9]]-Таблица134[[#This Row],[7]]</f>
        <v>0</v>
      </c>
      <c r="L11" s="10">
        <f>Таблица134[[#This Row],[10]]-Таблица134[[#This Row],[8]]</f>
        <v>0</v>
      </c>
    </row>
    <row r="12" spans="1:12" ht="15.75" x14ac:dyDescent="0.25">
      <c r="A12">
        <v>150104</v>
      </c>
      <c r="B12" t="s">
        <v>37</v>
      </c>
      <c r="C12" s="2" t="s">
        <v>44</v>
      </c>
      <c r="D12" s="25" t="s">
        <v>23</v>
      </c>
      <c r="E12" s="20" t="s">
        <v>41</v>
      </c>
      <c r="F12" s="20" t="s">
        <v>42</v>
      </c>
      <c r="G12" s="11">
        <v>3120</v>
      </c>
      <c r="H12" s="16">
        <v>13563357.600000001</v>
      </c>
      <c r="I12" s="11">
        <v>3861</v>
      </c>
      <c r="J12" s="8">
        <v>16784655.029999997</v>
      </c>
      <c r="K12" s="11">
        <f>Таблица134[[#This Row],[9]]-Таблица134[[#This Row],[7]]</f>
        <v>741</v>
      </c>
      <c r="L12" s="10">
        <f>Таблица134[[#This Row],[10]]-Таблица134[[#This Row],[8]]</f>
        <v>3221297.429999996</v>
      </c>
    </row>
    <row r="13" spans="1:12" x14ac:dyDescent="0.25">
      <c r="A13" s="6"/>
      <c r="C13" s="2"/>
      <c r="D13" s="13"/>
      <c r="E13" s="21" t="s">
        <v>41</v>
      </c>
      <c r="F13" s="21" t="s">
        <v>43</v>
      </c>
      <c r="G13" s="12">
        <v>624</v>
      </c>
      <c r="H13" s="14">
        <v>2929686.2399999998</v>
      </c>
      <c r="I13" s="12">
        <v>741</v>
      </c>
      <c r="J13" s="1">
        <v>3479002.41</v>
      </c>
      <c r="K13" s="12">
        <f>Таблица134[[#This Row],[9]]-Таблица134[[#This Row],[7]]</f>
        <v>117</v>
      </c>
      <c r="L13" s="9">
        <f>Таблица134[[#This Row],[10]]-Таблица134[[#This Row],[8]]</f>
        <v>549316.17000000039</v>
      </c>
    </row>
    <row r="14" spans="1:12" x14ac:dyDescent="0.25">
      <c r="A14" s="6"/>
      <c r="C14" s="2"/>
      <c r="D14" s="26"/>
      <c r="E14" s="21" t="s">
        <v>41</v>
      </c>
      <c r="F14" s="27" t="s">
        <v>46</v>
      </c>
      <c r="G14" s="12">
        <v>365</v>
      </c>
      <c r="H14" s="14">
        <v>1464073.4</v>
      </c>
      <c r="I14" s="12">
        <v>365</v>
      </c>
      <c r="J14" s="1">
        <v>1464073.4</v>
      </c>
      <c r="K14" s="12">
        <f>Таблица134[[#This Row],[9]]-Таблица134[[#This Row],[7]]</f>
        <v>0</v>
      </c>
      <c r="L14" s="9">
        <f>Таблица134[[#This Row],[10]]-Таблица134[[#This Row],[8]]</f>
        <v>0</v>
      </c>
    </row>
    <row r="15" spans="1:12" ht="15.75" x14ac:dyDescent="0.25">
      <c r="A15" s="6">
        <v>150138</v>
      </c>
      <c r="B15" s="6" t="s">
        <v>45</v>
      </c>
      <c r="C15" s="2" t="s">
        <v>38</v>
      </c>
      <c r="D15" s="25" t="s">
        <v>23</v>
      </c>
      <c r="E15" s="20" t="s">
        <v>39</v>
      </c>
      <c r="F15" s="20" t="s">
        <v>40</v>
      </c>
      <c r="G15" s="11">
        <v>300</v>
      </c>
      <c r="H15" s="16">
        <v>8447362.5600000005</v>
      </c>
      <c r="I15" s="11">
        <v>291</v>
      </c>
      <c r="J15" s="8">
        <v>8193941.6831999999</v>
      </c>
      <c r="K15" s="11">
        <f>Таблица134[[#This Row],[9]]-Таблица134[[#This Row],[7]]</f>
        <v>-9</v>
      </c>
      <c r="L15" s="10">
        <f>Таблица134[[#This Row],[10]]-Таблица134[[#This Row],[8]]</f>
        <v>-253420.87680000067</v>
      </c>
    </row>
    <row r="16" spans="1:12" x14ac:dyDescent="0.25">
      <c r="A16" s="6"/>
      <c r="C16" s="2"/>
      <c r="D16" s="7"/>
      <c r="E16" s="20" t="s">
        <v>41</v>
      </c>
      <c r="F16" s="20" t="s">
        <v>42</v>
      </c>
      <c r="G16" s="12">
        <v>3276</v>
      </c>
      <c r="H16" s="14">
        <v>14241525.48</v>
      </c>
      <c r="I16" s="12">
        <v>3159</v>
      </c>
      <c r="J16" s="1">
        <v>13732899.570000002</v>
      </c>
      <c r="K16" s="12">
        <f>Таблица134[[#This Row],[9]]-Таблица134[[#This Row],[7]]</f>
        <v>-117</v>
      </c>
      <c r="L16" s="9">
        <f>Таблица134[[#This Row],[10]]-Таблица134[[#This Row],[8]]</f>
        <v>-508625.90999999829</v>
      </c>
    </row>
    <row r="17" spans="1:12" x14ac:dyDescent="0.25">
      <c r="A17" s="6"/>
      <c r="B17" s="6"/>
      <c r="C17" s="2"/>
      <c r="D17" s="15"/>
      <c r="E17" s="21" t="s">
        <v>41</v>
      </c>
      <c r="F17" s="21" t="s">
        <v>43</v>
      </c>
      <c r="G17" s="11">
        <v>624</v>
      </c>
      <c r="H17" s="16">
        <v>2929686.2399999998</v>
      </c>
      <c r="I17" s="11">
        <v>624</v>
      </c>
      <c r="J17" s="8">
        <v>2929686.2399999998</v>
      </c>
      <c r="K17" s="11">
        <f>Таблица134[[#This Row],[9]]-Таблица134[[#This Row],[7]]</f>
        <v>0</v>
      </c>
      <c r="L17" s="10">
        <f>Таблица134[[#This Row],[10]]-Таблица134[[#This Row],[8]]</f>
        <v>0</v>
      </c>
    </row>
    <row r="18" spans="1:12" x14ac:dyDescent="0.25">
      <c r="A18" s="6">
        <v>150138</v>
      </c>
      <c r="B18" s="6" t="s">
        <v>45</v>
      </c>
      <c r="C18" s="2" t="s">
        <v>44</v>
      </c>
      <c r="D18" s="18" t="s">
        <v>23</v>
      </c>
      <c r="E18" s="22" t="s">
        <v>41</v>
      </c>
      <c r="F18" s="22" t="s">
        <v>42</v>
      </c>
      <c r="G18" s="12">
        <v>9516</v>
      </c>
      <c r="H18" s="19">
        <v>41368240.68</v>
      </c>
      <c r="I18" s="12">
        <v>8892</v>
      </c>
      <c r="J18" s="1">
        <v>38655569.159999996</v>
      </c>
      <c r="K18" s="12">
        <f>Таблица134[[#This Row],[9]]-Таблица134[[#This Row],[7]]</f>
        <v>-624</v>
      </c>
      <c r="L18" s="9">
        <f>Таблица134[[#This Row],[10]]-Таблица134[[#This Row],[8]]</f>
        <v>-2712671.5200000033</v>
      </c>
    </row>
    <row r="19" spans="1:12" x14ac:dyDescent="0.25">
      <c r="A19" s="6"/>
      <c r="C19" s="2"/>
      <c r="D19" s="18"/>
      <c r="E19" s="22" t="s">
        <v>41</v>
      </c>
      <c r="F19" s="22" t="s">
        <v>43</v>
      </c>
      <c r="G19" s="12">
        <v>1716</v>
      </c>
      <c r="H19" s="19">
        <v>8056637.1600000001</v>
      </c>
      <c r="I19" s="12">
        <v>1599</v>
      </c>
      <c r="J19" s="1">
        <v>7507320.9900000012</v>
      </c>
      <c r="K19" s="12">
        <f>Таблица134[[#This Row],[9]]-Таблица134[[#This Row],[7]]</f>
        <v>-117</v>
      </c>
      <c r="L19" s="9">
        <f>Таблица134[[#This Row],[10]]-Таблица134[[#This Row],[8]]</f>
        <v>-549316.16999999899</v>
      </c>
    </row>
  </sheetData>
  <mergeCells count="10">
    <mergeCell ref="K1:L1"/>
    <mergeCell ref="A6:A7"/>
    <mergeCell ref="B6:B7"/>
    <mergeCell ref="C6:C7"/>
    <mergeCell ref="D6:D7"/>
    <mergeCell ref="G6:H6"/>
    <mergeCell ref="I6:J6"/>
    <mergeCell ref="K6:L6"/>
    <mergeCell ref="F6:F7"/>
    <mergeCell ref="E6:E7"/>
  </mergeCells>
  <pageMargins left="0.25" right="0.25" top="0.75" bottom="0.75" header="0.3" footer="0.3"/>
  <pageSetup paperSize="9" scale="8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Боциева Р. А.</cp:lastModifiedBy>
  <cp:lastPrinted>2021-05-13T12:36:55Z</cp:lastPrinted>
  <dcterms:created xsi:type="dcterms:W3CDTF">2021-03-15T11:54:38Z</dcterms:created>
  <dcterms:modified xsi:type="dcterms:W3CDTF">2021-05-13T12:37:10Z</dcterms:modified>
</cp:coreProperties>
</file>