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\\srv\Общая\КСГ 2021\2021-04-01 Протокол № 4\"/>
    </mc:Choice>
  </mc:AlternateContent>
  <xr:revisionPtr revIDLastSave="0" documentId="13_ncr:1_{758C4679-B7CC-437E-85BD-86AAE73B1074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Приложение 1" sheetId="1" r:id="rId1"/>
    <sheet name="Приложение 2" sheetId="2" r:id="rId2"/>
    <sheet name="Приложение 3" sheetId="3" r:id="rId3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2" l="1"/>
  <c r="J10" i="2"/>
  <c r="I9" i="2"/>
  <c r="I10" i="2"/>
  <c r="J49" i="3" l="1"/>
  <c r="K49" i="3"/>
  <c r="J48" i="3"/>
  <c r="K48" i="3"/>
  <c r="J47" i="3" l="1"/>
  <c r="K47" i="3"/>
  <c r="J30" i="3"/>
  <c r="J31" i="3"/>
  <c r="J32" i="3"/>
  <c r="J33" i="3"/>
  <c r="J34" i="3"/>
  <c r="J35" i="3"/>
  <c r="J36" i="3"/>
  <c r="J37" i="3"/>
  <c r="J38" i="3"/>
  <c r="J39" i="3"/>
  <c r="J40" i="3"/>
  <c r="J41" i="3"/>
  <c r="J42" i="3"/>
  <c r="J43" i="3"/>
  <c r="J44" i="3"/>
  <c r="J45" i="3"/>
  <c r="J46" i="3"/>
  <c r="K30" i="3"/>
  <c r="K31" i="3"/>
  <c r="K32" i="3"/>
  <c r="K33" i="3"/>
  <c r="K34" i="3"/>
  <c r="K35" i="3"/>
  <c r="K36" i="3"/>
  <c r="K37" i="3"/>
  <c r="K38" i="3"/>
  <c r="K39" i="3"/>
  <c r="K40" i="3"/>
  <c r="K41" i="3"/>
  <c r="K42" i="3"/>
  <c r="K43" i="3"/>
  <c r="K44" i="3"/>
  <c r="K45" i="3"/>
  <c r="K46" i="3"/>
  <c r="J29" i="3" l="1"/>
  <c r="K29" i="3"/>
  <c r="J17" i="3"/>
  <c r="J18" i="3"/>
  <c r="J19" i="3"/>
  <c r="J20" i="3"/>
  <c r="J21" i="3"/>
  <c r="J22" i="3"/>
  <c r="J23" i="3"/>
  <c r="J24" i="3"/>
  <c r="J25" i="3"/>
  <c r="J26" i="3"/>
  <c r="J27" i="3"/>
  <c r="J28" i="3"/>
  <c r="K17" i="3"/>
  <c r="K18" i="3"/>
  <c r="K19" i="3"/>
  <c r="K20" i="3"/>
  <c r="K21" i="3"/>
  <c r="K22" i="3"/>
  <c r="K23" i="3"/>
  <c r="K24" i="3"/>
  <c r="K25" i="3"/>
  <c r="K26" i="3"/>
  <c r="K27" i="3"/>
  <c r="K28" i="3"/>
  <c r="K9" i="3" l="1"/>
  <c r="K10" i="3"/>
  <c r="K11" i="3"/>
  <c r="K12" i="3"/>
  <c r="K13" i="3"/>
  <c r="K14" i="3"/>
  <c r="K15" i="3"/>
  <c r="K16" i="3"/>
  <c r="J9" i="3"/>
  <c r="J10" i="3"/>
  <c r="J11" i="3"/>
  <c r="J12" i="3"/>
  <c r="J13" i="3"/>
  <c r="J14" i="3"/>
  <c r="J15" i="3"/>
  <c r="J16" i="3"/>
  <c r="G6" i="2" l="1"/>
  <c r="I11" i="1" l="1"/>
  <c r="I12" i="1"/>
  <c r="I13" i="1"/>
  <c r="I14" i="1"/>
  <c r="J11" i="1"/>
  <c r="J12" i="1"/>
  <c r="J13" i="1"/>
  <c r="J14" i="1"/>
  <c r="J4" i="3" l="1"/>
  <c r="I4" i="2" l="1"/>
  <c r="J9" i="1" l="1"/>
  <c r="J10" i="1"/>
  <c r="I9" i="1"/>
  <c r="I10" i="1"/>
</calcChain>
</file>

<file path=xl/sharedStrings.xml><?xml version="1.0" encoding="utf-8"?>
<sst xmlns="http://schemas.openxmlformats.org/spreadsheetml/2006/main" count="197" uniqueCount="81">
  <si>
    <t>Код МО</t>
  </si>
  <si>
    <t>Наименование МО</t>
  </si>
  <si>
    <t>Вид МО</t>
  </si>
  <si>
    <t>Профиль</t>
  </si>
  <si>
    <t>Кол-во</t>
  </si>
  <si>
    <t>Сумма, руб.</t>
  </si>
  <si>
    <t xml:space="preserve">Отклонение 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</si>
  <si>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</si>
  <si>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</si>
  <si>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</si>
  <si>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</si>
  <si>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</si>
  <si>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</si>
  <si>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</si>
  <si>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</si>
  <si>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</si>
  <si>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</si>
  <si>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 xml:space="preserve"> к Протоколу заседания </t>
  </si>
  <si>
    <t xml:space="preserve"> Комиссии по разработке  </t>
  </si>
  <si>
    <t xml:space="preserve"> Приложение № 1 </t>
  </si>
  <si>
    <t>КС (КСГ)</t>
  </si>
  <si>
    <t xml:space="preserve"> Приложение № 2 </t>
  </si>
  <si>
    <t xml:space="preserve"> Приложение № 3</t>
  </si>
  <si>
    <t>Плановые объемы на 2021 год по Протоколу №15 от 25.12.2020 г.</t>
  </si>
  <si>
    <t>065-Офтальмология</t>
  </si>
  <si>
    <t xml:space="preserve"> ТП ОМС № 4 от 01.04.2021 г. </t>
  </si>
  <si>
    <t>Измененные объемы на 2021 год по Протоколу №4 от 01.04.2021 г.</t>
  </si>
  <si>
    <t xml:space="preserve"> ГАУЗ  «РОЦ» </t>
  </si>
  <si>
    <t>КС (ВМП)</t>
  </si>
  <si>
    <t>АПП (Обращения по заболеванию (взрослые))</t>
  </si>
  <si>
    <t>АПП (Неотложная помощь в медорганизации (взрослые))</t>
  </si>
  <si>
    <t>Прима</t>
  </si>
  <si>
    <t xml:space="preserve"> ГБУ "Санаторий "Осетия"</t>
  </si>
  <si>
    <t>158-Медицинская реабилитация</t>
  </si>
  <si>
    <t>011-Гастроэнтерология</t>
  </si>
  <si>
    <t>014-Гериатрия</t>
  </si>
  <si>
    <t>028-Инфекционные болезни</t>
  </si>
  <si>
    <t>029-Кардиология</t>
  </si>
  <si>
    <t>030-Колопроктология</t>
  </si>
  <si>
    <t>053-Неврология</t>
  </si>
  <si>
    <t>054-Нейрохирургия</t>
  </si>
  <si>
    <t>055-Неонатология</t>
  </si>
  <si>
    <t>056-Нефрология</t>
  </si>
  <si>
    <t>075-Пульмонология</t>
  </si>
  <si>
    <t>081-Сердечно-сосудистая хирургия</t>
  </si>
  <si>
    <t>100-Травматология и ортопедия</t>
  </si>
  <si>
    <t>108-Урология</t>
  </si>
  <si>
    <t>112-Хирургия (в т.ч.  абдоминальная)</t>
  </si>
  <si>
    <t>116-Челюстно-лицевая хирургия</t>
  </si>
  <si>
    <t>127-Паталогия беременных</t>
  </si>
  <si>
    <t>128-Для беременных и рожениц</t>
  </si>
  <si>
    <t>136-Акушерство и гинекология (не патология, не роды)</t>
  </si>
  <si>
    <t>162-Оториноларингология (без кохлеарной)</t>
  </si>
  <si>
    <t xml:space="preserve"> ГБУЗ "РКБ" </t>
  </si>
  <si>
    <t>11</t>
  </si>
  <si>
    <t>Группа ВМП</t>
  </si>
  <si>
    <t>001-Хирургия абдоминальная</t>
  </si>
  <si>
    <t>060-Онкология</t>
  </si>
  <si>
    <t>ВМП 1</t>
  </si>
  <si>
    <t>ВМП 3</t>
  </si>
  <si>
    <t>ВМП 4</t>
  </si>
  <si>
    <t>ВМП 5</t>
  </si>
  <si>
    <t>ВМП 12</t>
  </si>
  <si>
    <t>ВМП 14</t>
  </si>
  <si>
    <t>ВМП 16</t>
  </si>
  <si>
    <t>ВМП 20</t>
  </si>
  <si>
    <t>ВМП 36</t>
  </si>
  <si>
    <t>ВМП 37</t>
  </si>
  <si>
    <t>ВМП 38</t>
  </si>
  <si>
    <t>ВМП 39</t>
  </si>
  <si>
    <t>ВМП 40</t>
  </si>
  <si>
    <t>ВМП 41</t>
  </si>
  <si>
    <t>ВМП 42</t>
  </si>
  <si>
    <t>ВМП 49</t>
  </si>
  <si>
    <t>ВМП 50</t>
  </si>
  <si>
    <t>ДС (КСГ)</t>
  </si>
  <si>
    <t xml:space="preserve"> ГБУЗ "РКБСМП" </t>
  </si>
  <si>
    <t xml:space="preserve"> ГБУЗ "Правобережная ЦРКБ"</t>
  </si>
  <si>
    <t>Разовые посещения по заболеванию (дети)</t>
  </si>
  <si>
    <t>Разовые посещения по заболеванию (взрослые)</t>
  </si>
  <si>
    <t>085-Стоматология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</si>
</sst>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₽_-;\-* #,##0.00\ _₽_-;_-* &quot;-&quot;??\ _₽_-;_-@_-"/>
    <numFmt numFmtId="165" formatCode="_-* #,##0\ _₽_-;\-* #,##0\ _₽_-;_-* &quot;-&quot;??\ _₽_-;_-@_-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2">
    <xf numFmtId="0" fontId="0" fillId="0" borderId="0" xfId="0"/>
    <xf numFmtId="164" fontId="0" fillId="0" borderId="0" xfId="1" applyFont="1"/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2" xfId="0" applyNumberFormat="1" applyFont="1" applyBorder="1"/>
    <xf numFmtId="0" fontId="0" fillId="0" borderId="1" xfId="0" applyBorder="1" applyAlignment="1">
      <alignment horizontal="center" vertical="center"/>
    </xf>
    <xf numFmtId="0" fontId="0" fillId="0" borderId="0" xfId="0" applyBorder="1"/>
    <xf numFmtId="0" fontId="0" fillId="0" borderId="3" xfId="0" applyNumberFormat="1" applyFont="1" applyBorder="1"/>
    <xf numFmtId="164" fontId="0" fillId="0" borderId="0" xfId="1" applyFont="1" applyBorder="1"/>
    <xf numFmtId="0" fontId="0" fillId="0" borderId="0" xfId="0" applyBorder="1" applyAlignment="1">
      <alignment horizontal="center" vertical="center"/>
    </xf>
    <xf numFmtId="164" fontId="0" fillId="0" borderId="0" xfId="1" applyNumberFormat="1" applyFont="1"/>
    <xf numFmtId="164" fontId="0" fillId="0" borderId="0" xfId="1" applyNumberFormat="1" applyFont="1" applyBorder="1"/>
    <xf numFmtId="165" fontId="0" fillId="0" borderId="0" xfId="1" applyNumberFormat="1" applyFont="1" applyBorder="1"/>
    <xf numFmtId="165" fontId="0" fillId="0" borderId="0" xfId="1" applyNumberFormat="1" applyFont="1"/>
    <xf numFmtId="0" fontId="3" fillId="0" borderId="4" xfId="0" applyNumberFormat="1" applyFont="1" applyBorder="1"/>
    <xf numFmtId="164" fontId="3" fillId="0" borderId="0" xfId="1" applyNumberFormat="1" applyFont="1"/>
    <xf numFmtId="0" fontId="3" fillId="0" borderId="5" xfId="0" applyNumberFormat="1" applyFont="1" applyBorder="1"/>
    <xf numFmtId="164" fontId="3" fillId="0" borderId="0" xfId="1" applyNumberFormat="1" applyFont="1" applyBorder="1"/>
    <xf numFmtId="0" fontId="0" fillId="0" borderId="0" xfId="1" applyNumberFormat="1" applyFont="1" applyFill="1" applyAlignment="1"/>
    <xf numFmtId="0" fontId="5" fillId="0" borderId="4" xfId="0" applyNumberFormat="1" applyFont="1" applyBorder="1"/>
    <xf numFmtId="164" fontId="5" fillId="0" borderId="0" xfId="1" applyNumberFormat="1" applyFont="1"/>
    <xf numFmtId="0" fontId="5" fillId="0" borderId="5" xfId="0" applyNumberFormat="1" applyFont="1" applyBorder="1"/>
    <xf numFmtId="164" fontId="5" fillId="0" borderId="0" xfId="1" applyNumberFormat="1" applyFont="1" applyBorder="1"/>
    <xf numFmtId="0" fontId="0" fillId="0" borderId="0" xfId="0" applyNumberFormat="1" applyFont="1" applyBorder="1"/>
    <xf numFmtId="0" fontId="3" fillId="0" borderId="0" xfId="0" applyNumberFormat="1" applyFont="1" applyBorder="1"/>
    <xf numFmtId="0" fontId="5" fillId="0" borderId="0" xfId="0" applyNumberFormat="1" applyFont="1" applyBorder="1"/>
    <xf numFmtId="0" fontId="5" fillId="0" borderId="0" xfId="0" applyNumberFormat="1" applyFont="1"/>
    <xf numFmtId="0" fontId="0" fillId="0" borderId="5" xfId="0" applyNumberFormat="1" applyFont="1" applyBorder="1"/>
    <xf numFmtId="0" fontId="0" fillId="0" borderId="0" xfId="0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28">
    <dxf>
      <numFmt numFmtId="164" formatCode="_-* #,##0.00\ _₽_-;\-* #,##0.00\ _₽_-;_-* &quot;-&quot;??\ _₽_-;_-@_-"/>
    </dxf>
    <dxf>
      <numFmt numFmtId="165" formatCode="_-* #,##0\ _₽_-;\-* #,##0\ _₽_-;_-* &quot;-&quot;??\ _₽_-;_-@_-"/>
    </dxf>
    <dxf>
      <numFmt numFmtId="164" formatCode="_-* #,##0.00\ _₽_-;\-* #,##0.00\ _₽_-;_-* &quot;-&quot;??\ _₽_-;_-@_-"/>
    </dxf>
    <dxf>
      <numFmt numFmtId="165" formatCode="_-* #,##0\ _₽_-;\-* #,##0\ _₽_-;_-* &quot;-&quot;??\ _₽_-;_-@_-"/>
    </dxf>
    <dxf>
      <numFmt numFmtId="165" formatCode="_-* #,##0\ _₽_-;\-* #,##0\ _₽_-;_-* &quot;-&quot;??\ _₽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-* #,##0.00\ _₽_-;\-* #,##0.00\ _₽_-;_-* &quot;-&quot;??\ _₽_-;_-@_-"/>
    </dxf>
    <dxf>
      <numFmt numFmtId="165" formatCode="_-* #,##0\ _₽_-;\-* #,##0\ _₽_-;_-* &quot;-&quot;??\ _₽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</dxf>
    <dxf>
      <border>
        <bottom style="thin">
          <color rgb="FF000000"/>
        </bottom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numFmt numFmtId="165" formatCode="_-* #,##0\ _₽_-;\-* #,##0\ _₽_-;_-* &quot;-&quot;??\ _₽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-* #,##0.00\ _₽_-;\-* #,##0.00\ _₽_-;_-* &quot;-&quot;??\ _₽_-;_-@_-"/>
    </dxf>
    <dxf>
      <numFmt numFmtId="165" formatCode="_-* #,##0\ _₽_-;\-* #,##0\ _₽_-;_-* &quot;-&quot;??\ _₽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</dxf>
    <dxf>
      <border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numFmt numFmtId="164" formatCode="_-* #,##0.00\ _₽_-;\-* #,##0.00\ _₽_-;_-* &quot;-&quot;??\ _₽_-;_-@_-"/>
    </dxf>
    <dxf>
      <numFmt numFmtId="165" formatCode="_-* #,##0\ _₽_-;\-* #,##0\ _₽_-;_-* &quot;-&quot;??\ _₽_-;_-@_-"/>
    </dxf>
    <dxf>
      <numFmt numFmtId="165" formatCode="_-* #,##0\ _₽_-;\-* #,##0\ _₽_-;_-* &quot;-&quot;??\ _₽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-* #,##0.00\ _₽_-;\-* #,##0.00\ _₽_-;_-* &quot;-&quot;??\ _₽_-;_-@_-"/>
    </dxf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</dxf>
    <dxf>
      <border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Таблица1" displayName="Таблица1" ref="A8:J14" totalsRowShown="0" headerRowDxfId="27" headerRowBorderDxfId="26">
  <autoFilter ref="A8:J14" xr:uid="{00000000-0009-0000-0100-000001000000}"/>
  <tableColumns count="10">
    <tableColumn id="1" xr3:uid="{00000000-0010-0000-0000-000001000000}" name="1"/>
    <tableColumn id="2" xr3:uid="{00000000-0010-0000-0000-000002000000}" name="2"/>
    <tableColumn id="3" xr3:uid="{00000000-0010-0000-0000-000003000000}" name="3" dataDxfId="25"/>
    <tableColumn id="4" xr3:uid="{00000000-0010-0000-0000-000004000000}" name="4" dataDxfId="24"/>
    <tableColumn id="5" xr3:uid="{00000000-0010-0000-0000-000005000000}" name="5" dataDxfId="23" dataCellStyle="Финансовый"/>
    <tableColumn id="6" xr3:uid="{00000000-0010-0000-0000-000006000000}" name="6" dataDxfId="22" dataCellStyle="Финансовый"/>
    <tableColumn id="7" xr3:uid="{00000000-0010-0000-0000-000007000000}" name="7" dataDxfId="21" dataCellStyle="Финансовый"/>
    <tableColumn id="8" xr3:uid="{00000000-0010-0000-0000-000008000000}" name="8" dataCellStyle="Финансовый"/>
    <tableColumn id="9" xr3:uid="{00000000-0010-0000-0000-000009000000}" name="9" dataDxfId="20" dataCellStyle="Финансовый">
      <calculatedColumnFormula>Таблица1[[#This Row],[7]]-Таблица1[[#This Row],[5]]</calculatedColumnFormula>
    </tableColumn>
    <tableColumn id="10" xr3:uid="{00000000-0010-0000-0000-00000A000000}" name="10" dataDxfId="19" dataCellStyle="Финансовый">
      <calculatedColumnFormula>Таблица1[[#This Row],[8]]-Таблица1[[#This Row],[6]]</calculatedColumnFormula>
    </tableColumn>
  </tableColumns>
  <tableStyleInfo name="TableStyleLight15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Таблица13" displayName="Таблица13" ref="A8:J10" totalsRowShown="0" headerRowDxfId="18" headerRowBorderDxfId="17">
  <autoFilter ref="A8:J10" xr:uid="{00000000-0009-0000-0100-000002000000}"/>
  <tableColumns count="10">
    <tableColumn id="1" xr3:uid="{00000000-0010-0000-0100-000001000000}" name="1"/>
    <tableColumn id="2" xr3:uid="{00000000-0010-0000-0100-000002000000}" name="2"/>
    <tableColumn id="3" xr3:uid="{00000000-0010-0000-0100-000003000000}" name="3" dataDxfId="16"/>
    <tableColumn id="4" xr3:uid="{00000000-0010-0000-0100-000004000000}" name="4" dataDxfId="15"/>
    <tableColumn id="5" xr3:uid="{00000000-0010-0000-0100-000005000000}" name="5" dataDxfId="14" dataCellStyle="Финансовый"/>
    <tableColumn id="6" xr3:uid="{00000000-0010-0000-0100-000006000000}" name="6" dataDxfId="13" dataCellStyle="Финансовый"/>
    <tableColumn id="7" xr3:uid="{00000000-0010-0000-0100-000007000000}" name="7" dataDxfId="12" dataCellStyle="Финансовый"/>
    <tableColumn id="8" xr3:uid="{00000000-0010-0000-0100-000008000000}" name="8" dataCellStyle="Финансовый"/>
    <tableColumn id="9" xr3:uid="{00000000-0010-0000-0100-000009000000}" name="9" dataDxfId="1" dataCellStyle="Финансовый">
      <calculatedColumnFormula>Таблица13[[#This Row],[7]]-Таблица13[[#This Row],[5]]</calculatedColumnFormula>
    </tableColumn>
    <tableColumn id="10" xr3:uid="{00000000-0010-0000-0100-00000A000000}" name="10" dataDxfId="0" dataCellStyle="Финансовый">
      <calculatedColumnFormula>Таблица13[[#This Row],[8]]-Таблица13[[#This Row],[6]]</calculatedColumnFormula>
    </tableColumn>
  </tableColumns>
  <tableStyleInfo name="TableStyleLight15" showFirstColumn="0" showLastColumn="0" showRowStripes="0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Таблица134" displayName="Таблица134" ref="A8:K49" totalsRowShown="0" headerRowDxfId="11" headerRowBorderDxfId="10">
  <autoFilter ref="A8:K49" xr:uid="{00000000-0009-0000-0100-000003000000}"/>
  <tableColumns count="11">
    <tableColumn id="1" xr3:uid="{00000000-0010-0000-0200-000001000000}" name="1"/>
    <tableColumn id="2" xr3:uid="{00000000-0010-0000-0200-000002000000}" name="2"/>
    <tableColumn id="3" xr3:uid="{00000000-0010-0000-0200-000003000000}" name="3" dataDxfId="9"/>
    <tableColumn id="4" xr3:uid="{00000000-0010-0000-0200-000004000000}" name="4" dataDxfId="8"/>
    <tableColumn id="11" xr3:uid="{00000000-0010-0000-0200-00000B000000}" name="5" dataDxfId="7"/>
    <tableColumn id="5" xr3:uid="{00000000-0010-0000-0200-000005000000}" name="6" dataDxfId="6" dataCellStyle="Финансовый"/>
    <tableColumn id="6" xr3:uid="{00000000-0010-0000-0200-000006000000}" name="7" dataDxfId="5" dataCellStyle="Финансовый"/>
    <tableColumn id="7" xr3:uid="{00000000-0010-0000-0200-000007000000}" name="8" dataDxfId="4" dataCellStyle="Финансовый"/>
    <tableColumn id="8" xr3:uid="{00000000-0010-0000-0200-000008000000}" name="9" dataCellStyle="Финансовый"/>
    <tableColumn id="9" xr3:uid="{00000000-0010-0000-0200-000009000000}" name="10" dataDxfId="3" dataCellStyle="Финансовый">
      <calculatedColumnFormula>Таблица134[[#This Row],[8]]-Таблица134[[#This Row],[6]]</calculatedColumnFormula>
    </tableColumn>
    <tableColumn id="10" xr3:uid="{00000000-0010-0000-0200-00000A000000}" name="11" dataDxfId="2" dataCellStyle="Финансовый">
      <calculatedColumnFormula>Таблица134[[#This Row],[9]]-Таблица134[[#This Row],[7]]</calculatedColumnFormula>
    </tableColumn>
  </tableColumns>
  <tableStyleInfo name="TableStyleLight15" showFirstColumn="0" showLastColumn="0" showRowStripes="0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4"/>
  <sheetViews>
    <sheetView tabSelected="1" workbookViewId="0">
      <selection activeCell="J9" sqref="J9"/>
    </sheetView>
  </sheetViews>
  <sheetFormatPr defaultRowHeight="15" x14ac:dyDescent="0.25"/>
  <cols>
    <col min="1" max="1" width="11.85546875" customWidth="1"/>
    <col min="2" max="2" width="15.5703125" customWidth="1"/>
    <col min="3" max="3" width="53.7109375" customWidth="1"/>
    <col min="4" max="4" width="26.5703125" customWidth="1"/>
    <col min="5" max="5" width="11.85546875" customWidth="1"/>
    <col min="6" max="6" width="16.5703125" bestFit="1" customWidth="1"/>
    <col min="7" max="7" width="11.85546875" customWidth="1"/>
    <col min="8" max="8" width="16.5703125" bestFit="1" customWidth="1"/>
    <col min="9" max="9" width="11.85546875" customWidth="1"/>
    <col min="10" max="10" width="16.5703125" bestFit="1" customWidth="1"/>
  </cols>
  <sheetData>
    <row r="1" spans="1:10" x14ac:dyDescent="0.25">
      <c r="I1" s="28" t="s">
        <v>19</v>
      </c>
      <c r="J1" s="28"/>
    </row>
    <row r="2" spans="1:10" x14ac:dyDescent="0.25">
      <c r="I2" t="s">
        <v>17</v>
      </c>
    </row>
    <row r="3" spans="1:10" x14ac:dyDescent="0.25">
      <c r="I3" t="s">
        <v>18</v>
      </c>
    </row>
    <row r="4" spans="1:10" x14ac:dyDescent="0.25">
      <c r="I4" t="s">
        <v>25</v>
      </c>
    </row>
    <row r="6" spans="1:10" ht="63.75" customHeight="1" x14ac:dyDescent="0.25">
      <c r="A6" s="29" t="s">
        <v>0</v>
      </c>
      <c r="B6" s="29" t="s">
        <v>1</v>
      </c>
      <c r="C6" s="29" t="s">
        <v>2</v>
      </c>
      <c r="D6" s="29" t="s">
        <v>3</v>
      </c>
      <c r="E6" s="29" t="s">
        <v>23</v>
      </c>
      <c r="F6" s="29"/>
      <c r="G6" s="29" t="s">
        <v>26</v>
      </c>
      <c r="H6" s="29"/>
      <c r="I6" s="29" t="s">
        <v>6</v>
      </c>
      <c r="J6" s="29"/>
    </row>
    <row r="7" spans="1:10" x14ac:dyDescent="0.25">
      <c r="A7" s="29"/>
      <c r="B7" s="29"/>
      <c r="C7" s="29"/>
      <c r="D7" s="29"/>
      <c r="E7" s="3" t="s">
        <v>4</v>
      </c>
      <c r="F7" s="3" t="s">
        <v>5</v>
      </c>
      <c r="G7" s="3" t="s">
        <v>4</v>
      </c>
      <c r="H7" s="3" t="s">
        <v>5</v>
      </c>
      <c r="I7" s="3" t="s">
        <v>4</v>
      </c>
      <c r="J7" s="3" t="s">
        <v>5</v>
      </c>
    </row>
    <row r="8" spans="1:10" x14ac:dyDescent="0.25">
      <c r="A8" s="5" t="s">
        <v>7</v>
      </c>
      <c r="B8" s="5" t="s">
        <v>8</v>
      </c>
      <c r="C8" s="5" t="s">
        <v>9</v>
      </c>
      <c r="D8" s="5" t="s">
        <v>10</v>
      </c>
      <c r="E8" s="5" t="s">
        <v>11</v>
      </c>
      <c r="F8" s="5" t="s">
        <v>12</v>
      </c>
      <c r="G8" s="5" t="s">
        <v>13</v>
      </c>
      <c r="H8" s="5" t="s">
        <v>14</v>
      </c>
      <c r="I8" s="5" t="s">
        <v>15</v>
      </c>
      <c r="J8" s="5" t="s">
        <v>16</v>
      </c>
    </row>
    <row r="9" spans="1:10" x14ac:dyDescent="0.25">
      <c r="A9">
        <v>150081</v>
      </c>
      <c r="B9" t="s">
        <v>27</v>
      </c>
      <c r="C9" s="2" t="s">
        <v>28</v>
      </c>
      <c r="D9" s="4" t="s">
        <v>24</v>
      </c>
      <c r="E9" s="18">
        <v>170</v>
      </c>
      <c r="F9" s="10">
        <v>10818630</v>
      </c>
      <c r="G9" s="13">
        <v>170</v>
      </c>
      <c r="H9" s="1">
        <v>10818630</v>
      </c>
      <c r="I9" s="13">
        <f>Таблица1[[#This Row],[7]]-Таблица1[[#This Row],[5]]</f>
        <v>0</v>
      </c>
      <c r="J9" s="1">
        <f>Таблица1[[#This Row],[8]]-Таблица1[[#This Row],[6]]</f>
        <v>0</v>
      </c>
    </row>
    <row r="10" spans="1:10" x14ac:dyDescent="0.25">
      <c r="A10" s="6"/>
      <c r="B10" s="6"/>
      <c r="C10" s="2" t="s">
        <v>20</v>
      </c>
      <c r="D10" s="4" t="s">
        <v>24</v>
      </c>
      <c r="E10" s="12">
        <v>2166</v>
      </c>
      <c r="F10" s="11">
        <v>59962206.189000003</v>
      </c>
      <c r="G10" s="12">
        <v>2166</v>
      </c>
      <c r="H10" s="8">
        <v>59962206.189000003</v>
      </c>
      <c r="I10" s="12">
        <f>Таблица1[[#This Row],[7]]-Таблица1[[#This Row],[5]]</f>
        <v>0</v>
      </c>
      <c r="J10" s="8">
        <f>Таблица1[[#This Row],[8]]-Таблица1[[#This Row],[6]]</f>
        <v>0</v>
      </c>
    </row>
    <row r="11" spans="1:10" x14ac:dyDescent="0.25">
      <c r="C11" s="2" t="s">
        <v>30</v>
      </c>
      <c r="D11" s="4" t="s">
        <v>24</v>
      </c>
      <c r="E11" s="13">
        <v>2280</v>
      </c>
      <c r="F11" s="15">
        <v>869888.4</v>
      </c>
      <c r="G11" s="13">
        <v>2280</v>
      </c>
      <c r="H11" s="1">
        <v>869888.4</v>
      </c>
      <c r="I11" s="13">
        <f>Таблица1[[#This Row],[7]]-Таблица1[[#This Row],[5]]</f>
        <v>0</v>
      </c>
      <c r="J11" s="10">
        <f>Таблица1[[#This Row],[8]]-Таблица1[[#This Row],[6]]</f>
        <v>0</v>
      </c>
    </row>
    <row r="12" spans="1:10" x14ac:dyDescent="0.25">
      <c r="C12" s="2" t="s">
        <v>29</v>
      </c>
      <c r="D12" s="4" t="s">
        <v>24</v>
      </c>
      <c r="E12" s="13">
        <v>2400</v>
      </c>
      <c r="F12" s="15">
        <v>2548152</v>
      </c>
      <c r="G12" s="13">
        <v>2400</v>
      </c>
      <c r="H12" s="1">
        <v>2548152</v>
      </c>
      <c r="I12" s="13">
        <f>Таблица1[[#This Row],[7]]-Таблица1[[#This Row],[5]]</f>
        <v>0</v>
      </c>
      <c r="J12" s="10">
        <f>Таблица1[[#This Row],[8]]-Таблица1[[#This Row],[6]]</f>
        <v>0</v>
      </c>
    </row>
    <row r="13" spans="1:10" x14ac:dyDescent="0.25">
      <c r="C13" s="2"/>
      <c r="D13" s="14"/>
      <c r="E13" s="13"/>
      <c r="F13" s="15"/>
      <c r="G13" s="13"/>
      <c r="H13" s="1"/>
      <c r="I13" s="13">
        <f>Таблица1[[#This Row],[7]]-Таблица1[[#This Row],[5]]</f>
        <v>0</v>
      </c>
      <c r="J13" s="10">
        <f>Таблица1[[#This Row],[8]]-Таблица1[[#This Row],[6]]</f>
        <v>0</v>
      </c>
    </row>
    <row r="14" spans="1:10" x14ac:dyDescent="0.25">
      <c r="A14" s="6"/>
      <c r="B14" s="6"/>
      <c r="C14" s="9"/>
      <c r="D14" s="16"/>
      <c r="E14" s="12"/>
      <c r="F14" s="17"/>
      <c r="G14" s="12"/>
      <c r="H14" s="8"/>
      <c r="I14" s="12">
        <f>Таблица1[[#This Row],[7]]-Таблица1[[#This Row],[5]]</f>
        <v>0</v>
      </c>
      <c r="J14" s="11">
        <f>Таблица1[[#This Row],[8]]-Таблица1[[#This Row],[6]]</f>
        <v>0</v>
      </c>
    </row>
  </sheetData>
  <mergeCells count="8">
    <mergeCell ref="I1:J1"/>
    <mergeCell ref="E6:F6"/>
    <mergeCell ref="G6:H6"/>
    <mergeCell ref="I6:J6"/>
    <mergeCell ref="A6:A7"/>
    <mergeCell ref="B6:B7"/>
    <mergeCell ref="C6:C7"/>
    <mergeCell ref="D6:D7"/>
  </mergeCells>
  <pageMargins left="0.25" right="0.25" top="0.75" bottom="0.75" header="0.3" footer="0.3"/>
  <pageSetup paperSize="9" scale="63" fitToHeight="0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10"/>
  <sheetViews>
    <sheetView workbookViewId="0">
      <selection activeCell="A5" sqref="A5"/>
    </sheetView>
  </sheetViews>
  <sheetFormatPr defaultRowHeight="15" x14ac:dyDescent="0.25"/>
  <cols>
    <col min="1" max="1" width="11.85546875" customWidth="1"/>
    <col min="2" max="2" width="19.5703125" customWidth="1"/>
    <col min="3" max="3" width="53.28515625" bestFit="1" customWidth="1"/>
    <col min="4" max="4" width="17.7109375" bestFit="1" customWidth="1"/>
    <col min="5" max="5" width="11.85546875" customWidth="1"/>
    <col min="6" max="6" width="16.5703125" bestFit="1" customWidth="1"/>
    <col min="7" max="7" width="11.85546875" customWidth="1"/>
    <col min="8" max="8" width="16.5703125" bestFit="1" customWidth="1"/>
    <col min="9" max="9" width="11.85546875" customWidth="1"/>
    <col min="10" max="10" width="16.5703125" bestFit="1" customWidth="1"/>
  </cols>
  <sheetData>
    <row r="1" spans="1:10" x14ac:dyDescent="0.25">
      <c r="I1" s="28" t="s">
        <v>21</v>
      </c>
      <c r="J1" s="28"/>
    </row>
    <row r="2" spans="1:10" x14ac:dyDescent="0.25">
      <c r="I2" t="s">
        <v>17</v>
      </c>
    </row>
    <row r="3" spans="1:10" x14ac:dyDescent="0.25">
      <c r="I3" t="s">
        <v>18</v>
      </c>
    </row>
    <row r="4" spans="1:10" x14ac:dyDescent="0.25">
      <c r="I4" t="str">
        <f>'Приложение 1'!I4</f>
        <v xml:space="preserve"> ТП ОМС № 4 от 01.04.2021 г. </v>
      </c>
    </row>
    <row r="6" spans="1:10" ht="63.75" customHeight="1" x14ac:dyDescent="0.25">
      <c r="A6" s="29" t="s">
        <v>0</v>
      </c>
      <c r="B6" s="29" t="s">
        <v>1</v>
      </c>
      <c r="C6" s="29" t="s">
        <v>2</v>
      </c>
      <c r="D6" s="29" t="s">
        <v>3</v>
      </c>
      <c r="E6" s="29" t="s">
        <v>23</v>
      </c>
      <c r="F6" s="29"/>
      <c r="G6" s="29" t="str">
        <f>'Приложение 1'!G6:H6</f>
        <v>Измененные объемы на 2021 год по Протоколу №4 от 01.04.2021 г.</v>
      </c>
      <c r="H6" s="29"/>
      <c r="I6" s="29" t="s">
        <v>6</v>
      </c>
      <c r="J6" s="29"/>
    </row>
    <row r="7" spans="1:10" x14ac:dyDescent="0.25">
      <c r="A7" s="29"/>
      <c r="B7" s="29"/>
      <c r="C7" s="29"/>
      <c r="D7" s="29"/>
      <c r="E7" s="3" t="s">
        <v>4</v>
      </c>
      <c r="F7" s="3" t="s">
        <v>5</v>
      </c>
      <c r="G7" s="3" t="s">
        <v>4</v>
      </c>
      <c r="H7" s="3" t="s">
        <v>5</v>
      </c>
      <c r="I7" s="3" t="s">
        <v>4</v>
      </c>
      <c r="J7" s="3" t="s">
        <v>5</v>
      </c>
    </row>
    <row r="8" spans="1:10" x14ac:dyDescent="0.25">
      <c r="A8" s="5" t="s">
        <v>7</v>
      </c>
      <c r="B8" s="5" t="s">
        <v>8</v>
      </c>
      <c r="C8" s="5" t="s">
        <v>9</v>
      </c>
      <c r="D8" s="5" t="s">
        <v>10</v>
      </c>
      <c r="E8" s="5" t="s">
        <v>11</v>
      </c>
      <c r="F8" s="5" t="s">
        <v>12</v>
      </c>
      <c r="G8" s="5" t="s">
        <v>13</v>
      </c>
      <c r="H8" s="5" t="s">
        <v>14</v>
      </c>
      <c r="I8" s="5" t="s">
        <v>15</v>
      </c>
      <c r="J8" s="5" t="s">
        <v>16</v>
      </c>
    </row>
    <row r="9" spans="1:10" x14ac:dyDescent="0.25">
      <c r="A9">
        <v>150089</v>
      </c>
      <c r="B9" t="s">
        <v>31</v>
      </c>
      <c r="C9" s="2" t="s">
        <v>78</v>
      </c>
      <c r="D9" s="4" t="s">
        <v>80</v>
      </c>
      <c r="E9" s="12">
        <v>2000</v>
      </c>
      <c r="F9" s="11">
        <v>1139600</v>
      </c>
      <c r="G9" s="13">
        <v>5250</v>
      </c>
      <c r="H9" s="1">
        <v>2991450</v>
      </c>
      <c r="I9" s="13">
        <f>Таблица13[[#This Row],[7]]-Таблица13[[#This Row],[5]]</f>
        <v>3250</v>
      </c>
      <c r="J9" s="1">
        <f>Таблица13[[#This Row],[8]]-Таблица13[[#This Row],[6]]</f>
        <v>1851850</v>
      </c>
    </row>
    <row r="10" spans="1:10" x14ac:dyDescent="0.25">
      <c r="A10" s="6"/>
      <c r="B10" s="6"/>
      <c r="C10" s="2" t="s">
        <v>79</v>
      </c>
      <c r="D10" s="7" t="s">
        <v>80</v>
      </c>
      <c r="E10" s="12">
        <v>5340</v>
      </c>
      <c r="F10" s="11">
        <v>2472206.4</v>
      </c>
      <c r="G10" s="12">
        <v>1340</v>
      </c>
      <c r="H10" s="8">
        <v>620366.4</v>
      </c>
      <c r="I10" s="12">
        <f>Таблица13[[#This Row],[7]]-Таблица13[[#This Row],[5]]</f>
        <v>-4000</v>
      </c>
      <c r="J10" s="8">
        <f>Таблица13[[#This Row],[8]]-Таблица13[[#This Row],[6]]</f>
        <v>-1851840</v>
      </c>
    </row>
  </sheetData>
  <mergeCells count="8">
    <mergeCell ref="I1:J1"/>
    <mergeCell ref="A6:A7"/>
    <mergeCell ref="B6:B7"/>
    <mergeCell ref="C6:C7"/>
    <mergeCell ref="D6:D7"/>
    <mergeCell ref="E6:F6"/>
    <mergeCell ref="G6:H6"/>
    <mergeCell ref="I6:J6"/>
  </mergeCells>
  <phoneticPr fontId="4" type="noConversion"/>
  <pageMargins left="0.25" right="0.25" top="0.75" bottom="0.75" header="0.3" footer="0.3"/>
  <pageSetup paperSize="9" scale="76" fitToHeight="0" orientation="landscape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49"/>
  <sheetViews>
    <sheetView topLeftCell="A4" workbookViewId="0">
      <selection activeCell="G55" sqref="G55"/>
    </sheetView>
  </sheetViews>
  <sheetFormatPr defaultRowHeight="15" x14ac:dyDescent="0.25"/>
  <cols>
    <col min="1" max="1" width="11.85546875" customWidth="1"/>
    <col min="2" max="2" width="27.85546875" customWidth="1"/>
    <col min="3" max="3" width="11.28515625" customWidth="1"/>
    <col min="4" max="4" width="53" bestFit="1" customWidth="1"/>
    <col min="5" max="5" width="8.5703125" customWidth="1"/>
    <col min="6" max="6" width="11.85546875" customWidth="1"/>
    <col min="7" max="7" width="16.5703125" bestFit="1" customWidth="1"/>
    <col min="8" max="8" width="11.85546875" customWidth="1"/>
    <col min="9" max="9" width="16.5703125" bestFit="1" customWidth="1"/>
    <col min="10" max="10" width="11.85546875" customWidth="1"/>
    <col min="11" max="11" width="16.5703125" bestFit="1" customWidth="1"/>
  </cols>
  <sheetData>
    <row r="1" spans="1:11" x14ac:dyDescent="0.25">
      <c r="J1" s="28" t="s">
        <v>22</v>
      </c>
      <c r="K1" s="28"/>
    </row>
    <row r="2" spans="1:11" x14ac:dyDescent="0.25">
      <c r="J2" t="s">
        <v>17</v>
      </c>
    </row>
    <row r="3" spans="1:11" x14ac:dyDescent="0.25">
      <c r="J3" t="s">
        <v>18</v>
      </c>
    </row>
    <row r="4" spans="1:11" x14ac:dyDescent="0.25">
      <c r="J4" t="str">
        <f>'Приложение 1'!I4</f>
        <v xml:space="preserve"> ТП ОМС № 4 от 01.04.2021 г. </v>
      </c>
    </row>
    <row r="6" spans="1:11" ht="63.75" customHeight="1" x14ac:dyDescent="0.25">
      <c r="A6" s="29" t="s">
        <v>0</v>
      </c>
      <c r="B6" s="29" t="s">
        <v>1</v>
      </c>
      <c r="C6" s="29" t="s">
        <v>2</v>
      </c>
      <c r="D6" s="29" t="s">
        <v>3</v>
      </c>
      <c r="E6" s="30" t="s">
        <v>55</v>
      </c>
      <c r="F6" s="29" t="s">
        <v>23</v>
      </c>
      <c r="G6" s="29"/>
      <c r="H6" s="29" t="s">
        <v>26</v>
      </c>
      <c r="I6" s="29"/>
      <c r="J6" s="29" t="s">
        <v>6</v>
      </c>
      <c r="K6" s="29"/>
    </row>
    <row r="7" spans="1:11" x14ac:dyDescent="0.25">
      <c r="A7" s="29"/>
      <c r="B7" s="29"/>
      <c r="C7" s="29"/>
      <c r="D7" s="29"/>
      <c r="E7" s="31"/>
      <c r="F7" s="3" t="s">
        <v>4</v>
      </c>
      <c r="G7" s="3" t="s">
        <v>5</v>
      </c>
      <c r="H7" s="3" t="s">
        <v>4</v>
      </c>
      <c r="I7" s="3" t="s">
        <v>5</v>
      </c>
      <c r="J7" s="3" t="s">
        <v>4</v>
      </c>
      <c r="K7" s="3" t="s">
        <v>5</v>
      </c>
    </row>
    <row r="8" spans="1:11" x14ac:dyDescent="0.25">
      <c r="A8" s="5" t="s">
        <v>7</v>
      </c>
      <c r="B8" s="5" t="s">
        <v>8</v>
      </c>
      <c r="C8" s="5" t="s">
        <v>9</v>
      </c>
      <c r="D8" s="5" t="s">
        <v>10</v>
      </c>
      <c r="E8" s="5" t="s">
        <v>11</v>
      </c>
      <c r="F8" s="5" t="s">
        <v>12</v>
      </c>
      <c r="G8" s="5" t="s">
        <v>13</v>
      </c>
      <c r="H8" s="5" t="s">
        <v>14</v>
      </c>
      <c r="I8" s="5" t="s">
        <v>15</v>
      </c>
      <c r="J8" s="5" t="s">
        <v>16</v>
      </c>
      <c r="K8" s="5" t="s">
        <v>54</v>
      </c>
    </row>
    <row r="9" spans="1:11" x14ac:dyDescent="0.25">
      <c r="A9">
        <v>150090</v>
      </c>
      <c r="B9" t="s">
        <v>32</v>
      </c>
      <c r="C9" s="2" t="s">
        <v>20</v>
      </c>
      <c r="D9" s="4" t="s">
        <v>33</v>
      </c>
      <c r="E9" s="23"/>
      <c r="F9" s="12">
        <v>283</v>
      </c>
      <c r="G9" s="11">
        <v>6609259.6800000006</v>
      </c>
      <c r="H9" s="13">
        <v>283</v>
      </c>
      <c r="I9" s="1">
        <v>6609259.6799999997</v>
      </c>
      <c r="J9" s="13">
        <f>Таблица134[[#This Row],[8]]-Таблица134[[#This Row],[6]]</f>
        <v>0</v>
      </c>
      <c r="K9" s="1">
        <f>Таблица134[[#This Row],[9]]-Таблица134[[#This Row],[7]]</f>
        <v>0</v>
      </c>
    </row>
    <row r="10" spans="1:11" x14ac:dyDescent="0.25">
      <c r="A10" s="6">
        <v>150001</v>
      </c>
      <c r="B10" s="6" t="s">
        <v>53</v>
      </c>
      <c r="C10" s="2" t="s">
        <v>20</v>
      </c>
      <c r="D10" s="7" t="s">
        <v>34</v>
      </c>
      <c r="E10" s="23"/>
      <c r="F10" s="12">
        <v>742</v>
      </c>
      <c r="G10" s="11">
        <v>21117366.91</v>
      </c>
      <c r="H10" s="12">
        <v>742</v>
      </c>
      <c r="I10" s="8">
        <v>21117366.91</v>
      </c>
      <c r="J10" s="12">
        <f>Таблица134[[#This Row],[8]]-Таблица134[[#This Row],[6]]</f>
        <v>0</v>
      </c>
      <c r="K10" s="8">
        <f>Таблица134[[#This Row],[9]]-Таблица134[[#This Row],[7]]</f>
        <v>0</v>
      </c>
    </row>
    <row r="11" spans="1:11" x14ac:dyDescent="0.25">
      <c r="A11" s="6"/>
      <c r="B11" s="6"/>
      <c r="C11" s="2" t="s">
        <v>20</v>
      </c>
      <c r="D11" s="16" t="s">
        <v>35</v>
      </c>
      <c r="E11" s="24"/>
      <c r="F11" s="12">
        <v>162</v>
      </c>
      <c r="G11" s="17">
        <v>5990307.5899999999</v>
      </c>
      <c r="H11" s="12">
        <v>162</v>
      </c>
      <c r="I11" s="8">
        <v>5990307.5899999989</v>
      </c>
      <c r="J11" s="12">
        <f>Таблица134[[#This Row],[8]]-Таблица134[[#This Row],[6]]</f>
        <v>0</v>
      </c>
      <c r="K11" s="11">
        <f>Таблица134[[#This Row],[9]]-Таблица134[[#This Row],[7]]</f>
        <v>0</v>
      </c>
    </row>
    <row r="12" spans="1:11" x14ac:dyDescent="0.25">
      <c r="A12" s="6"/>
      <c r="B12" s="6"/>
      <c r="C12" s="2" t="s">
        <v>20</v>
      </c>
      <c r="D12" s="16" t="s">
        <v>36</v>
      </c>
      <c r="E12" s="24"/>
      <c r="F12" s="12">
        <v>2000</v>
      </c>
      <c r="G12" s="17">
        <v>270658041.43000001</v>
      </c>
      <c r="H12" s="12">
        <v>2000</v>
      </c>
      <c r="I12" s="8">
        <v>270658041.43000001</v>
      </c>
      <c r="J12" s="12">
        <f>Таблица134[[#This Row],[8]]-Таблица134[[#This Row],[6]]</f>
        <v>0</v>
      </c>
      <c r="K12" s="11">
        <f>Таблица134[[#This Row],[9]]-Таблица134[[#This Row],[7]]</f>
        <v>0</v>
      </c>
    </row>
    <row r="13" spans="1:11" x14ac:dyDescent="0.25">
      <c r="A13" s="6"/>
      <c r="C13" s="2" t="s">
        <v>20</v>
      </c>
      <c r="D13" s="14" t="s">
        <v>37</v>
      </c>
      <c r="E13" s="24"/>
      <c r="F13" s="13">
        <v>2424</v>
      </c>
      <c r="G13" s="15">
        <v>67864195.629999995</v>
      </c>
      <c r="H13" s="13">
        <v>2074</v>
      </c>
      <c r="I13" s="1">
        <v>58065322.498605594</v>
      </c>
      <c r="J13" s="13">
        <f>Таблица134[[#This Row],[8]]-Таблица134[[#This Row],[6]]</f>
        <v>-350</v>
      </c>
      <c r="K13" s="10">
        <f>Таблица134[[#This Row],[9]]-Таблица134[[#This Row],[7]]</f>
        <v>-9798873.1313944012</v>
      </c>
    </row>
    <row r="14" spans="1:11" x14ac:dyDescent="0.25">
      <c r="A14" s="6"/>
      <c r="B14" s="6"/>
      <c r="C14" s="2" t="s">
        <v>20</v>
      </c>
      <c r="D14" s="16" t="s">
        <v>38</v>
      </c>
      <c r="E14" s="24"/>
      <c r="F14" s="12">
        <v>707</v>
      </c>
      <c r="G14" s="17">
        <v>29955317.829999991</v>
      </c>
      <c r="H14" s="12">
        <v>707</v>
      </c>
      <c r="I14" s="8">
        <v>29955317.829999991</v>
      </c>
      <c r="J14" s="12">
        <f>Таблица134[[#This Row],[8]]-Таблица134[[#This Row],[6]]</f>
        <v>0</v>
      </c>
      <c r="K14" s="11">
        <f>Таблица134[[#This Row],[9]]-Таблица134[[#This Row],[7]]</f>
        <v>0</v>
      </c>
    </row>
    <row r="15" spans="1:11" x14ac:dyDescent="0.25">
      <c r="A15" s="6"/>
      <c r="C15" s="2" t="s">
        <v>20</v>
      </c>
      <c r="D15" s="14" t="s">
        <v>39</v>
      </c>
      <c r="E15" s="24"/>
      <c r="F15" s="13">
        <v>2018</v>
      </c>
      <c r="G15" s="15">
        <v>117266693.44</v>
      </c>
      <c r="H15" s="13">
        <v>2018</v>
      </c>
      <c r="I15" s="1">
        <v>117266693.43999998</v>
      </c>
      <c r="J15" s="13">
        <f>Таблица134[[#This Row],[8]]-Таблица134[[#This Row],[6]]</f>
        <v>0</v>
      </c>
      <c r="K15" s="10">
        <f>Таблица134[[#This Row],[9]]-Таблица134[[#This Row],[7]]</f>
        <v>0</v>
      </c>
    </row>
    <row r="16" spans="1:11" x14ac:dyDescent="0.25">
      <c r="A16" s="6"/>
      <c r="B16" s="6"/>
      <c r="C16" s="2" t="s">
        <v>20</v>
      </c>
      <c r="D16" s="16" t="s">
        <v>40</v>
      </c>
      <c r="E16" s="24"/>
      <c r="F16" s="12">
        <v>400</v>
      </c>
      <c r="G16" s="17">
        <v>33549243.330000002</v>
      </c>
      <c r="H16" s="12">
        <v>400</v>
      </c>
      <c r="I16" s="8">
        <v>33549243.330000006</v>
      </c>
      <c r="J16" s="12">
        <f>Таблица134[[#This Row],[8]]-Таблица134[[#This Row],[6]]</f>
        <v>0</v>
      </c>
      <c r="K16" s="11">
        <f>Таблица134[[#This Row],[9]]-Таблица134[[#This Row],[7]]</f>
        <v>0</v>
      </c>
    </row>
    <row r="17" spans="1:11" x14ac:dyDescent="0.25">
      <c r="A17" s="6"/>
      <c r="C17" s="2" t="s">
        <v>20</v>
      </c>
      <c r="D17" s="19" t="s">
        <v>41</v>
      </c>
      <c r="E17" s="25"/>
      <c r="F17" s="13">
        <v>294</v>
      </c>
      <c r="G17" s="20">
        <v>41341535.399999999</v>
      </c>
      <c r="H17" s="13">
        <v>294</v>
      </c>
      <c r="I17" s="1">
        <v>41341535.399999999</v>
      </c>
      <c r="J17" s="13">
        <f>Таблица134[[#This Row],[8]]-Таблица134[[#This Row],[6]]</f>
        <v>0</v>
      </c>
      <c r="K17" s="10">
        <f>Таблица134[[#This Row],[9]]-Таблица134[[#This Row],[7]]</f>
        <v>0</v>
      </c>
    </row>
    <row r="18" spans="1:11" x14ac:dyDescent="0.25">
      <c r="A18" s="6"/>
      <c r="C18" s="2" t="s">
        <v>20</v>
      </c>
      <c r="D18" s="19" t="s">
        <v>42</v>
      </c>
      <c r="E18" s="25"/>
      <c r="F18" s="13">
        <v>652</v>
      </c>
      <c r="G18" s="20">
        <v>30502644.220000006</v>
      </c>
      <c r="H18" s="13">
        <v>652</v>
      </c>
      <c r="I18" s="1">
        <v>30502644.220000006</v>
      </c>
      <c r="J18" s="13">
        <f>Таблица134[[#This Row],[8]]-Таблица134[[#This Row],[6]]</f>
        <v>0</v>
      </c>
      <c r="K18" s="10">
        <f>Таблица134[[#This Row],[9]]-Таблица134[[#This Row],[7]]</f>
        <v>0</v>
      </c>
    </row>
    <row r="19" spans="1:11" x14ac:dyDescent="0.25">
      <c r="A19" s="6"/>
      <c r="C19" s="2" t="s">
        <v>20</v>
      </c>
      <c r="D19" s="19" t="s">
        <v>43</v>
      </c>
      <c r="E19" s="25"/>
      <c r="F19" s="13">
        <v>679</v>
      </c>
      <c r="G19" s="20">
        <v>17943880.73</v>
      </c>
      <c r="H19" s="13">
        <v>679</v>
      </c>
      <c r="I19" s="1">
        <v>17943880.729999997</v>
      </c>
      <c r="J19" s="13">
        <f>Таблица134[[#This Row],[8]]-Таблица134[[#This Row],[6]]</f>
        <v>0</v>
      </c>
      <c r="K19" s="10">
        <f>Таблица134[[#This Row],[9]]-Таблица134[[#This Row],[7]]</f>
        <v>0</v>
      </c>
    </row>
    <row r="20" spans="1:11" x14ac:dyDescent="0.25">
      <c r="A20" s="6"/>
      <c r="C20" s="2" t="s">
        <v>20</v>
      </c>
      <c r="D20" s="19" t="s">
        <v>44</v>
      </c>
      <c r="E20" s="25"/>
      <c r="F20" s="13">
        <v>677</v>
      </c>
      <c r="G20" s="20">
        <v>44660136.949999988</v>
      </c>
      <c r="H20" s="13">
        <v>677</v>
      </c>
      <c r="I20" s="1">
        <v>44660136.949999988</v>
      </c>
      <c r="J20" s="13">
        <f>Таблица134[[#This Row],[8]]-Таблица134[[#This Row],[6]]</f>
        <v>0</v>
      </c>
      <c r="K20" s="10">
        <f>Таблица134[[#This Row],[9]]-Таблица134[[#This Row],[7]]</f>
        <v>0</v>
      </c>
    </row>
    <row r="21" spans="1:11" x14ac:dyDescent="0.25">
      <c r="A21" s="6"/>
      <c r="C21" s="2" t="s">
        <v>20</v>
      </c>
      <c r="D21" s="19" t="s">
        <v>45</v>
      </c>
      <c r="E21" s="25"/>
      <c r="F21" s="13">
        <v>292</v>
      </c>
      <c r="G21" s="20">
        <v>29231416.609999999</v>
      </c>
      <c r="H21" s="13">
        <v>292</v>
      </c>
      <c r="I21" s="1">
        <v>29231416.609999999</v>
      </c>
      <c r="J21" s="13">
        <f>Таблица134[[#This Row],[8]]-Таблица134[[#This Row],[6]]</f>
        <v>0</v>
      </c>
      <c r="K21" s="10">
        <f>Таблица134[[#This Row],[9]]-Таблица134[[#This Row],[7]]</f>
        <v>0</v>
      </c>
    </row>
    <row r="22" spans="1:11" x14ac:dyDescent="0.25">
      <c r="A22" s="6"/>
      <c r="C22" s="2" t="s">
        <v>20</v>
      </c>
      <c r="D22" s="19" t="s">
        <v>46</v>
      </c>
      <c r="E22" s="25"/>
      <c r="F22" s="13">
        <v>1425</v>
      </c>
      <c r="G22" s="20">
        <v>45545517.429999992</v>
      </c>
      <c r="H22" s="13">
        <v>1425</v>
      </c>
      <c r="I22" s="1">
        <v>45545517.43</v>
      </c>
      <c r="J22" s="13">
        <f>Таблица134[[#This Row],[8]]-Таблица134[[#This Row],[6]]</f>
        <v>0</v>
      </c>
      <c r="K22" s="10">
        <f>Таблица134[[#This Row],[9]]-Таблица134[[#This Row],[7]]</f>
        <v>0</v>
      </c>
    </row>
    <row r="23" spans="1:11" x14ac:dyDescent="0.25">
      <c r="A23" s="6"/>
      <c r="C23" s="2" t="s">
        <v>20</v>
      </c>
      <c r="D23" s="19" t="s">
        <v>47</v>
      </c>
      <c r="E23" s="25"/>
      <c r="F23" s="13">
        <v>794</v>
      </c>
      <c r="G23" s="20">
        <v>33191174.960000001</v>
      </c>
      <c r="H23" s="13">
        <v>794</v>
      </c>
      <c r="I23" s="1">
        <v>33191174.960000001</v>
      </c>
      <c r="J23" s="13">
        <f>Таблица134[[#This Row],[8]]-Таблица134[[#This Row],[6]]</f>
        <v>0</v>
      </c>
      <c r="K23" s="10">
        <f>Таблица134[[#This Row],[9]]-Таблица134[[#This Row],[7]]</f>
        <v>0</v>
      </c>
    </row>
    <row r="24" spans="1:11" x14ac:dyDescent="0.25">
      <c r="A24" s="6"/>
      <c r="C24" s="2" t="s">
        <v>20</v>
      </c>
      <c r="D24" s="19" t="s">
        <v>48</v>
      </c>
      <c r="E24" s="25"/>
      <c r="F24" s="13">
        <v>603</v>
      </c>
      <c r="G24" s="20">
        <v>12302615.49</v>
      </c>
      <c r="H24" s="13">
        <v>603</v>
      </c>
      <c r="I24" s="1">
        <v>12302615.490000002</v>
      </c>
      <c r="J24" s="13">
        <f>Таблица134[[#This Row],[8]]-Таблица134[[#This Row],[6]]</f>
        <v>0</v>
      </c>
      <c r="K24" s="10">
        <f>Таблица134[[#This Row],[9]]-Таблица134[[#This Row],[7]]</f>
        <v>0</v>
      </c>
    </row>
    <row r="25" spans="1:11" x14ac:dyDescent="0.25">
      <c r="A25" s="6"/>
      <c r="C25" s="2" t="s">
        <v>20</v>
      </c>
      <c r="D25" s="19" t="s">
        <v>49</v>
      </c>
      <c r="E25" s="25"/>
      <c r="F25" s="13">
        <v>1422</v>
      </c>
      <c r="G25" s="20">
        <v>33112950.039999999</v>
      </c>
      <c r="H25" s="13">
        <v>1547</v>
      </c>
      <c r="I25" s="1">
        <v>36023722.722841062</v>
      </c>
      <c r="J25" s="13">
        <f>Таблица134[[#This Row],[8]]-Таблица134[[#This Row],[6]]</f>
        <v>125</v>
      </c>
      <c r="K25" s="10">
        <f>Таблица134[[#This Row],[9]]-Таблица134[[#This Row],[7]]</f>
        <v>2910772.6828410625</v>
      </c>
    </row>
    <row r="26" spans="1:11" x14ac:dyDescent="0.25">
      <c r="A26" s="6"/>
      <c r="C26" s="2" t="s">
        <v>20</v>
      </c>
      <c r="D26" s="19" t="s">
        <v>50</v>
      </c>
      <c r="E26" s="25"/>
      <c r="F26" s="13">
        <v>1812</v>
      </c>
      <c r="G26" s="20">
        <v>44956602.400000006</v>
      </c>
      <c r="H26" s="13">
        <v>1932</v>
      </c>
      <c r="I26" s="1">
        <v>47933860.837086096</v>
      </c>
      <c r="J26" s="13">
        <f>Таблица134[[#This Row],[8]]-Таблица134[[#This Row],[6]]</f>
        <v>120</v>
      </c>
      <c r="K26" s="10">
        <f>Таблица134[[#This Row],[9]]-Таблица134[[#This Row],[7]]</f>
        <v>2977258.4370860904</v>
      </c>
    </row>
    <row r="27" spans="1:11" x14ac:dyDescent="0.25">
      <c r="A27" s="6"/>
      <c r="C27" s="2" t="s">
        <v>20</v>
      </c>
      <c r="D27" s="19" t="s">
        <v>51</v>
      </c>
      <c r="E27" s="25"/>
      <c r="F27" s="13">
        <v>1572</v>
      </c>
      <c r="G27" s="20">
        <v>39326188.160000004</v>
      </c>
      <c r="H27" s="13">
        <v>1327</v>
      </c>
      <c r="I27" s="1">
        <v>33197106.671959288</v>
      </c>
      <c r="J27" s="13">
        <f>Таблица134[[#This Row],[8]]-Таблица134[[#This Row],[6]]</f>
        <v>-245</v>
      </c>
      <c r="K27" s="10">
        <f>Таблица134[[#This Row],[9]]-Таблица134[[#This Row],[7]]</f>
        <v>-6129081.4880407155</v>
      </c>
    </row>
    <row r="28" spans="1:11" x14ac:dyDescent="0.25">
      <c r="A28" s="6"/>
      <c r="C28" s="2" t="s">
        <v>20</v>
      </c>
      <c r="D28" s="19" t="s">
        <v>33</v>
      </c>
      <c r="E28" s="25"/>
      <c r="F28" s="13">
        <v>1349</v>
      </c>
      <c r="G28" s="20">
        <v>24421445.409999996</v>
      </c>
      <c r="H28" s="13">
        <v>1349</v>
      </c>
      <c r="I28" s="1">
        <v>24421445.409999996</v>
      </c>
      <c r="J28" s="13">
        <f>Таблица134[[#This Row],[8]]-Таблица134[[#This Row],[6]]</f>
        <v>0</v>
      </c>
      <c r="K28" s="10">
        <f>Таблица134[[#This Row],[9]]-Таблица134[[#This Row],[7]]</f>
        <v>0</v>
      </c>
    </row>
    <row r="29" spans="1:11" x14ac:dyDescent="0.25">
      <c r="A29" s="6"/>
      <c r="B29" s="6"/>
      <c r="C29" s="2" t="s">
        <v>20</v>
      </c>
      <c r="D29" s="21" t="s">
        <v>52</v>
      </c>
      <c r="E29" s="25"/>
      <c r="F29" s="12">
        <v>894</v>
      </c>
      <c r="G29" s="22">
        <v>18437447.630000003</v>
      </c>
      <c r="H29" s="12">
        <v>894</v>
      </c>
      <c r="I29" s="8">
        <v>18437447.630000003</v>
      </c>
      <c r="J29" s="12">
        <f>Таблица134[[#This Row],[8]]-Таблица134[[#This Row],[6]]</f>
        <v>0</v>
      </c>
      <c r="K29" s="11">
        <f>Таблица134[[#This Row],[9]]-Таблица134[[#This Row],[7]]</f>
        <v>0</v>
      </c>
    </row>
    <row r="30" spans="1:11" x14ac:dyDescent="0.25">
      <c r="A30" s="6"/>
      <c r="C30" s="2" t="s">
        <v>28</v>
      </c>
      <c r="D30" s="19" t="s">
        <v>56</v>
      </c>
      <c r="E30" s="26" t="s">
        <v>58</v>
      </c>
      <c r="F30" s="13">
        <v>5</v>
      </c>
      <c r="G30" s="20">
        <v>875980</v>
      </c>
      <c r="H30" s="13">
        <v>5</v>
      </c>
      <c r="I30" s="1">
        <v>875980</v>
      </c>
      <c r="J30" s="13">
        <f>Таблица134[[#This Row],[8]]-Таблица134[[#This Row],[6]]</f>
        <v>0</v>
      </c>
      <c r="K30" s="10">
        <f>Таблица134[[#This Row],[9]]-Таблица134[[#This Row],[7]]</f>
        <v>0</v>
      </c>
    </row>
    <row r="31" spans="1:11" x14ac:dyDescent="0.25">
      <c r="A31" s="6"/>
      <c r="C31" s="2" t="s">
        <v>28</v>
      </c>
      <c r="D31" s="19" t="s">
        <v>51</v>
      </c>
      <c r="E31" s="26" t="s">
        <v>59</v>
      </c>
      <c r="F31" s="13">
        <v>4</v>
      </c>
      <c r="G31" s="20">
        <v>537212</v>
      </c>
      <c r="H31" s="13">
        <v>4</v>
      </c>
      <c r="I31" s="1">
        <v>537212</v>
      </c>
      <c r="J31" s="13">
        <f>Таблица134[[#This Row],[8]]-Таблица134[[#This Row],[6]]</f>
        <v>0</v>
      </c>
      <c r="K31" s="10">
        <f>Таблица134[[#This Row],[9]]-Таблица134[[#This Row],[7]]</f>
        <v>0</v>
      </c>
    </row>
    <row r="32" spans="1:11" x14ac:dyDescent="0.25">
      <c r="A32" s="6"/>
      <c r="C32" s="2" t="s">
        <v>28</v>
      </c>
      <c r="D32" s="19" t="s">
        <v>51</v>
      </c>
      <c r="E32" s="26" t="s">
        <v>60</v>
      </c>
      <c r="F32" s="13">
        <v>1</v>
      </c>
      <c r="G32" s="20">
        <v>203498</v>
      </c>
      <c r="H32" s="13">
        <v>1</v>
      </c>
      <c r="I32" s="1">
        <v>203498</v>
      </c>
      <c r="J32" s="13">
        <f>Таблица134[[#This Row],[8]]-Таблица134[[#This Row],[6]]</f>
        <v>0</v>
      </c>
      <c r="K32" s="10">
        <f>Таблица134[[#This Row],[9]]-Таблица134[[#This Row],[7]]</f>
        <v>0</v>
      </c>
    </row>
    <row r="33" spans="1:11" x14ac:dyDescent="0.25">
      <c r="A33" s="6"/>
      <c r="C33" s="2" t="s">
        <v>28</v>
      </c>
      <c r="D33" s="19" t="s">
        <v>34</v>
      </c>
      <c r="E33" s="26" t="s">
        <v>61</v>
      </c>
      <c r="F33" s="13">
        <v>5</v>
      </c>
      <c r="G33" s="20">
        <v>703205</v>
      </c>
      <c r="H33" s="13">
        <v>5</v>
      </c>
      <c r="I33" s="1">
        <v>703205</v>
      </c>
      <c r="J33" s="13">
        <f>Таблица134[[#This Row],[8]]-Таблица134[[#This Row],[6]]</f>
        <v>0</v>
      </c>
      <c r="K33" s="10">
        <f>Таблица134[[#This Row],[9]]-Таблица134[[#This Row],[7]]</f>
        <v>0</v>
      </c>
    </row>
    <row r="34" spans="1:11" x14ac:dyDescent="0.25">
      <c r="A34" s="6"/>
      <c r="C34" s="2" t="s">
        <v>28</v>
      </c>
      <c r="D34" s="19" t="s">
        <v>40</v>
      </c>
      <c r="E34" s="26" t="s">
        <v>62</v>
      </c>
      <c r="F34" s="13">
        <v>6</v>
      </c>
      <c r="G34" s="20">
        <v>1023168</v>
      </c>
      <c r="H34" s="13">
        <v>6</v>
      </c>
      <c r="I34" s="1">
        <v>1023168</v>
      </c>
      <c r="J34" s="13">
        <f>Таблица134[[#This Row],[8]]-Таблица134[[#This Row],[6]]</f>
        <v>0</v>
      </c>
      <c r="K34" s="10">
        <f>Таблица134[[#This Row],[9]]-Таблица134[[#This Row],[7]]</f>
        <v>0</v>
      </c>
    </row>
    <row r="35" spans="1:11" x14ac:dyDescent="0.25">
      <c r="A35" s="6"/>
      <c r="C35" s="2" t="s">
        <v>28</v>
      </c>
      <c r="D35" s="19" t="s">
        <v>40</v>
      </c>
      <c r="E35" s="26" t="s">
        <v>63</v>
      </c>
      <c r="F35" s="13">
        <v>4</v>
      </c>
      <c r="G35" s="20">
        <v>670112</v>
      </c>
      <c r="H35" s="13">
        <v>4</v>
      </c>
      <c r="I35" s="1">
        <v>670112</v>
      </c>
      <c r="J35" s="13">
        <f>Таблица134[[#This Row],[8]]-Таблица134[[#This Row],[6]]</f>
        <v>0</v>
      </c>
      <c r="K35" s="10">
        <f>Таблица134[[#This Row],[9]]-Таблица134[[#This Row],[7]]</f>
        <v>0</v>
      </c>
    </row>
    <row r="36" spans="1:11" x14ac:dyDescent="0.25">
      <c r="A36" s="6"/>
      <c r="C36" s="2" t="s">
        <v>28</v>
      </c>
      <c r="D36" s="19" t="s">
        <v>40</v>
      </c>
      <c r="E36" s="26" t="s">
        <v>64</v>
      </c>
      <c r="F36" s="13">
        <v>8</v>
      </c>
      <c r="G36" s="20">
        <v>2461552</v>
      </c>
      <c r="H36" s="13">
        <v>8</v>
      </c>
      <c r="I36" s="1">
        <v>2461552</v>
      </c>
      <c r="J36" s="13">
        <f>Таблица134[[#This Row],[8]]-Таблица134[[#This Row],[6]]</f>
        <v>0</v>
      </c>
      <c r="K36" s="10">
        <f>Таблица134[[#This Row],[9]]-Таблица134[[#This Row],[7]]</f>
        <v>0</v>
      </c>
    </row>
    <row r="37" spans="1:11" x14ac:dyDescent="0.25">
      <c r="A37" s="6"/>
      <c r="C37" s="2" t="s">
        <v>28</v>
      </c>
      <c r="D37" s="19" t="s">
        <v>57</v>
      </c>
      <c r="E37" s="26" t="s">
        <v>65</v>
      </c>
      <c r="F37" s="13">
        <v>9</v>
      </c>
      <c r="G37" s="20">
        <v>1112634</v>
      </c>
      <c r="H37" s="13">
        <v>9</v>
      </c>
      <c r="I37" s="1">
        <v>1112634</v>
      </c>
      <c r="J37" s="13">
        <f>Таблица134[[#This Row],[8]]-Таблица134[[#This Row],[6]]</f>
        <v>0</v>
      </c>
      <c r="K37" s="10">
        <f>Таблица134[[#This Row],[9]]-Таблица134[[#This Row],[7]]</f>
        <v>0</v>
      </c>
    </row>
    <row r="38" spans="1:11" x14ac:dyDescent="0.25">
      <c r="A38" s="6"/>
      <c r="C38" s="2" t="s">
        <v>28</v>
      </c>
      <c r="D38" s="19" t="s">
        <v>44</v>
      </c>
      <c r="E38" s="26" t="s">
        <v>66</v>
      </c>
      <c r="F38" s="13">
        <v>288</v>
      </c>
      <c r="G38" s="20">
        <v>47582208</v>
      </c>
      <c r="H38" s="13">
        <v>248</v>
      </c>
      <c r="I38" s="1">
        <v>40973568</v>
      </c>
      <c r="J38" s="13">
        <f>Таблица134[[#This Row],[8]]-Таблица134[[#This Row],[6]]</f>
        <v>-40</v>
      </c>
      <c r="K38" s="10">
        <f>Таблица134[[#This Row],[9]]-Таблица134[[#This Row],[7]]</f>
        <v>-6608640</v>
      </c>
    </row>
    <row r="39" spans="1:11" x14ac:dyDescent="0.25">
      <c r="A39" s="6"/>
      <c r="C39" s="2" t="s">
        <v>28</v>
      </c>
      <c r="D39" s="19" t="s">
        <v>44</v>
      </c>
      <c r="E39" s="26" t="s">
        <v>67</v>
      </c>
      <c r="F39" s="13">
        <v>78</v>
      </c>
      <c r="G39" s="20">
        <v>14980524</v>
      </c>
      <c r="H39" s="13">
        <v>68</v>
      </c>
      <c r="I39" s="1">
        <v>13059944</v>
      </c>
      <c r="J39" s="13">
        <f>Таблица134[[#This Row],[8]]-Таблица134[[#This Row],[6]]</f>
        <v>-10</v>
      </c>
      <c r="K39" s="10">
        <f>Таблица134[[#This Row],[9]]-Таблица134[[#This Row],[7]]</f>
        <v>-1920580</v>
      </c>
    </row>
    <row r="40" spans="1:11" x14ac:dyDescent="0.25">
      <c r="A40" s="6"/>
      <c r="C40" s="2" t="s">
        <v>28</v>
      </c>
      <c r="D40" s="19" t="s">
        <v>44</v>
      </c>
      <c r="E40" s="26" t="s">
        <v>68</v>
      </c>
      <c r="F40" s="13">
        <v>42</v>
      </c>
      <c r="G40" s="20">
        <v>9190944</v>
      </c>
      <c r="H40" s="13">
        <v>36</v>
      </c>
      <c r="I40" s="1">
        <v>7877952</v>
      </c>
      <c r="J40" s="13">
        <f>Таблица134[[#This Row],[8]]-Таблица134[[#This Row],[6]]</f>
        <v>-6</v>
      </c>
      <c r="K40" s="10">
        <f>Таблица134[[#This Row],[9]]-Таблица134[[#This Row],[7]]</f>
        <v>-1312992</v>
      </c>
    </row>
    <row r="41" spans="1:11" x14ac:dyDescent="0.25">
      <c r="A41" s="6"/>
      <c r="C41" s="2" t="s">
        <v>28</v>
      </c>
      <c r="D41" s="19" t="s">
        <v>44</v>
      </c>
      <c r="E41" s="26" t="s">
        <v>69</v>
      </c>
      <c r="F41" s="13">
        <v>134</v>
      </c>
      <c r="G41" s="20">
        <v>16478516</v>
      </c>
      <c r="H41" s="13">
        <v>113</v>
      </c>
      <c r="I41" s="1">
        <v>13896062</v>
      </c>
      <c r="J41" s="13">
        <f>Таблица134[[#This Row],[8]]-Таблица134[[#This Row],[6]]</f>
        <v>-21</v>
      </c>
      <c r="K41" s="10">
        <f>Таблица134[[#This Row],[9]]-Таблица134[[#This Row],[7]]</f>
        <v>-2582454</v>
      </c>
    </row>
    <row r="42" spans="1:11" x14ac:dyDescent="0.25">
      <c r="A42" s="6"/>
      <c r="C42" s="2" t="s">
        <v>28</v>
      </c>
      <c r="D42" s="19" t="s">
        <v>44</v>
      </c>
      <c r="E42" s="26" t="s">
        <v>70</v>
      </c>
      <c r="F42" s="13">
        <v>78</v>
      </c>
      <c r="G42" s="20">
        <v>11691264</v>
      </c>
      <c r="H42" s="13">
        <v>67</v>
      </c>
      <c r="I42" s="1">
        <v>10042496</v>
      </c>
      <c r="J42" s="13">
        <f>Таблица134[[#This Row],[8]]-Таблица134[[#This Row],[6]]</f>
        <v>-11</v>
      </c>
      <c r="K42" s="10">
        <f>Таблица134[[#This Row],[9]]-Таблица134[[#This Row],[7]]</f>
        <v>-1648768</v>
      </c>
    </row>
    <row r="43" spans="1:11" x14ac:dyDescent="0.25">
      <c r="A43" s="6"/>
      <c r="C43" s="2" t="s">
        <v>28</v>
      </c>
      <c r="D43" s="19" t="s">
        <v>44</v>
      </c>
      <c r="E43" s="26" t="s">
        <v>71</v>
      </c>
      <c r="F43" s="13">
        <v>49</v>
      </c>
      <c r="G43" s="20">
        <v>9238166</v>
      </c>
      <c r="H43" s="13">
        <v>41</v>
      </c>
      <c r="I43" s="1">
        <v>7729894</v>
      </c>
      <c r="J43" s="13">
        <f>Таблица134[[#This Row],[8]]-Таблица134[[#This Row],[6]]</f>
        <v>-8</v>
      </c>
      <c r="K43" s="10">
        <f>Таблица134[[#This Row],[9]]-Таблица134[[#This Row],[7]]</f>
        <v>-1508272</v>
      </c>
    </row>
    <row r="44" spans="1:11" x14ac:dyDescent="0.25">
      <c r="A44" s="6"/>
      <c r="C44" s="2" t="s">
        <v>28</v>
      </c>
      <c r="D44" s="19" t="s">
        <v>44</v>
      </c>
      <c r="E44" s="26" t="s">
        <v>72</v>
      </c>
      <c r="F44" s="13">
        <v>50</v>
      </c>
      <c r="G44" s="20">
        <v>8007250</v>
      </c>
      <c r="H44" s="13">
        <v>41</v>
      </c>
      <c r="I44" s="1">
        <v>6565945</v>
      </c>
      <c r="J44" s="13">
        <f>Таблица134[[#This Row],[8]]-Таблица134[[#This Row],[6]]</f>
        <v>-9</v>
      </c>
      <c r="K44" s="10">
        <f>Таблица134[[#This Row],[9]]-Таблица134[[#This Row],[7]]</f>
        <v>-1441305</v>
      </c>
    </row>
    <row r="45" spans="1:11" x14ac:dyDescent="0.25">
      <c r="A45" s="6"/>
      <c r="C45" s="2" t="s">
        <v>28</v>
      </c>
      <c r="D45" s="19" t="s">
        <v>45</v>
      </c>
      <c r="E45" s="26" t="s">
        <v>73</v>
      </c>
      <c r="F45" s="13">
        <v>23</v>
      </c>
      <c r="G45" s="20">
        <v>3251625</v>
      </c>
      <c r="H45" s="13">
        <v>23</v>
      </c>
      <c r="I45" s="1">
        <v>3251625</v>
      </c>
      <c r="J45" s="13">
        <f>Таблица134[[#This Row],[8]]-Таблица134[[#This Row],[6]]</f>
        <v>0</v>
      </c>
      <c r="K45" s="10">
        <f>Таблица134[[#This Row],[9]]-Таблица134[[#This Row],[7]]</f>
        <v>0</v>
      </c>
    </row>
    <row r="46" spans="1:11" x14ac:dyDescent="0.25">
      <c r="A46" s="6"/>
      <c r="B46" s="6"/>
      <c r="C46" s="2" t="s">
        <v>28</v>
      </c>
      <c r="D46" s="21" t="s">
        <v>45</v>
      </c>
      <c r="E46" s="25" t="s">
        <v>74</v>
      </c>
      <c r="F46" s="12">
        <v>7</v>
      </c>
      <c r="G46" s="22">
        <v>2009882</v>
      </c>
      <c r="H46" s="12">
        <v>7</v>
      </c>
      <c r="I46" s="8">
        <v>2009882</v>
      </c>
      <c r="J46" s="12">
        <f>Таблица134[[#This Row],[8]]-Таблица134[[#This Row],[6]]</f>
        <v>0</v>
      </c>
      <c r="K46" s="11">
        <f>Таблица134[[#This Row],[9]]-Таблица134[[#This Row],[7]]</f>
        <v>0</v>
      </c>
    </row>
    <row r="47" spans="1:11" x14ac:dyDescent="0.25">
      <c r="A47" s="6"/>
      <c r="B47" s="6"/>
      <c r="C47" s="9" t="s">
        <v>75</v>
      </c>
      <c r="D47" s="21" t="s">
        <v>33</v>
      </c>
      <c r="E47" s="25"/>
      <c r="F47" s="12">
        <v>2254</v>
      </c>
      <c r="G47" s="22">
        <v>51856871.659999989</v>
      </c>
      <c r="H47" s="12">
        <v>2254</v>
      </c>
      <c r="I47" s="8">
        <v>51856871.659999982</v>
      </c>
      <c r="J47" s="12">
        <f>Таблица134[[#This Row],[8]]-Таблица134[[#This Row],[6]]</f>
        <v>0</v>
      </c>
      <c r="K47" s="11">
        <f>Таблица134[[#This Row],[9]]-Таблица134[[#This Row],[7]]</f>
        <v>0</v>
      </c>
    </row>
    <row r="48" spans="1:11" x14ac:dyDescent="0.25">
      <c r="A48" s="6">
        <v>150003</v>
      </c>
      <c r="B48" s="6" t="s">
        <v>76</v>
      </c>
      <c r="C48" s="2" t="s">
        <v>20</v>
      </c>
      <c r="D48" s="27" t="s">
        <v>34</v>
      </c>
      <c r="E48" s="23"/>
      <c r="F48" s="12">
        <v>1168</v>
      </c>
      <c r="G48" s="11">
        <v>25758673.159999996</v>
      </c>
      <c r="H48" s="12">
        <v>968</v>
      </c>
      <c r="I48" s="8">
        <v>21347941.454520542</v>
      </c>
      <c r="J48" s="12">
        <f>Таблица134[[#This Row],[8]]-Таблица134[[#This Row],[6]]</f>
        <v>-200</v>
      </c>
      <c r="K48" s="11">
        <f>Таблица134[[#This Row],[9]]-Таблица134[[#This Row],[7]]</f>
        <v>-4410731.7054794542</v>
      </c>
    </row>
    <row r="49" spans="1:11" x14ac:dyDescent="0.25">
      <c r="A49" s="6">
        <v>150014</v>
      </c>
      <c r="B49" s="6" t="s">
        <v>77</v>
      </c>
      <c r="C49" s="2" t="s">
        <v>20</v>
      </c>
      <c r="D49" s="27" t="s">
        <v>34</v>
      </c>
      <c r="E49" s="23"/>
      <c r="F49" s="12"/>
      <c r="G49" s="11"/>
      <c r="H49" s="12">
        <v>200</v>
      </c>
      <c r="I49" s="8">
        <v>3435376.2599520003</v>
      </c>
      <c r="J49" s="12">
        <f>Таблица134[[#This Row],[8]]-Таблица134[[#This Row],[6]]</f>
        <v>200</v>
      </c>
      <c r="K49" s="11">
        <f>Таблица134[[#This Row],[9]]-Таблица134[[#This Row],[7]]</f>
        <v>3435376.2599520003</v>
      </c>
    </row>
  </sheetData>
  <mergeCells count="9">
    <mergeCell ref="J1:K1"/>
    <mergeCell ref="A6:A7"/>
    <mergeCell ref="B6:B7"/>
    <mergeCell ref="C6:C7"/>
    <mergeCell ref="D6:D7"/>
    <mergeCell ref="F6:G6"/>
    <mergeCell ref="H6:I6"/>
    <mergeCell ref="J6:K6"/>
    <mergeCell ref="E6:E7"/>
  </mergeCells>
  <pageMargins left="0.25" right="0.25" top="0.75" bottom="0.75" header="0.3" footer="0.3"/>
  <pageSetup paperSize="9" scale="85" fitToHeight="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Приложение 1</vt:lpstr>
      <vt:lpstr>Приложение 2</vt:lpstr>
      <vt:lpstr>Приложение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Олейникова И. З.</dc:creator>
  <cp:lastModifiedBy>Боциева Р. А.</cp:lastModifiedBy>
  <cp:lastPrinted>2021-04-01T13:27:32Z</cp:lastPrinted>
  <dcterms:created xsi:type="dcterms:W3CDTF">2021-03-15T11:54:38Z</dcterms:created>
  <dcterms:modified xsi:type="dcterms:W3CDTF">2021-04-13T06:47:09Z</dcterms:modified>
</cp:coreProperties>
</file>