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srv\Общая\КСГ 2022\2022-08-22 Протокол Комиссии № 10\"/>
    </mc:Choice>
  </mc:AlternateContent>
  <bookViews>
    <workbookView xWindow="-120" yWindow="-120" windowWidth="29040" windowHeight="15840"/>
  </bookViews>
  <sheets>
    <sheet name="Приложение 1" sheetId="2" r:id="rId1"/>
    <sheet name="Приложение 2" sheetId="3" r:id="rId2"/>
    <sheet name="Приложение 3" sheetId="4" r:id="rId3"/>
  </sheets>
  <externalReferences>
    <externalReference r:id="rId4"/>
    <externalReference r:id="rId5"/>
    <externalReference r:id="rId6"/>
    <externalReference r:id="rId7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1'!$6:$7</definedName>
    <definedName name="ФАПЫ">'[4]Численность '!$D$138:$J$213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1" i="4" l="1"/>
  <c r="J11" i="4"/>
  <c r="I12" i="3" l="1"/>
  <c r="J12" i="3"/>
  <c r="J33" i="2" l="1"/>
  <c r="K33" i="2"/>
  <c r="J32" i="2"/>
  <c r="J34" i="2"/>
  <c r="J35" i="2"/>
  <c r="K32" i="2"/>
  <c r="K34" i="2"/>
  <c r="K35" i="2"/>
  <c r="J31" i="2"/>
  <c r="K31" i="2"/>
  <c r="J23" i="2" l="1"/>
  <c r="K23" i="2"/>
  <c r="J24" i="2"/>
  <c r="K24" i="2"/>
  <c r="J25" i="2"/>
  <c r="K25" i="2"/>
  <c r="J26" i="2"/>
  <c r="K26" i="2"/>
  <c r="J27" i="2"/>
  <c r="K27" i="2"/>
  <c r="J28" i="2"/>
  <c r="K28" i="2"/>
  <c r="J30" i="2"/>
  <c r="K30" i="2"/>
  <c r="J29" i="2"/>
  <c r="K29" i="2"/>
  <c r="J22" i="2"/>
  <c r="K22" i="2"/>
  <c r="J21" i="2"/>
  <c r="K21" i="2"/>
  <c r="J20" i="2"/>
  <c r="K20" i="2"/>
  <c r="J19" i="2"/>
  <c r="K19" i="2"/>
  <c r="J18" i="2"/>
  <c r="K18" i="2"/>
  <c r="J17" i="2"/>
  <c r="K17" i="2"/>
  <c r="J16" i="2"/>
  <c r="K16" i="2"/>
  <c r="J15" i="2"/>
  <c r="K15" i="2"/>
  <c r="J12" i="2"/>
  <c r="J13" i="2"/>
  <c r="J14" i="2"/>
  <c r="K12" i="2"/>
  <c r="K13" i="2"/>
  <c r="K14" i="2"/>
  <c r="J11" i="2"/>
  <c r="K11" i="2"/>
  <c r="J10" i="2" l="1"/>
  <c r="K10" i="2"/>
  <c r="I12" i="4" l="1"/>
  <c r="J12" i="4"/>
  <c r="J10" i="4"/>
  <c r="I10" i="4"/>
  <c r="J9" i="4"/>
  <c r="I9" i="4"/>
  <c r="I9" i="3" l="1"/>
  <c r="I10" i="3"/>
  <c r="I11" i="3"/>
  <c r="I13" i="3"/>
  <c r="I14" i="3" l="1"/>
  <c r="J14" i="3"/>
  <c r="J13" i="3" l="1"/>
  <c r="J9" i="3" l="1"/>
  <c r="J10" i="3"/>
  <c r="J11" i="3"/>
  <c r="J9" i="2" l="1"/>
  <c r="K9" i="2"/>
</calcChain>
</file>

<file path=xl/sharedStrings.xml><?xml version="1.0" encoding="utf-8"?>
<sst xmlns="http://schemas.openxmlformats.org/spreadsheetml/2006/main" count="191" uniqueCount="89">
  <si>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</si>
  <si>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</si>
  <si>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</si>
  <si>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</si>
  <si>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>Вид МП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</si>
  <si>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</si>
  <si>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</si>
  <si>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</si>
  <si>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</si>
  <si>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</si>
  <si>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</si>
  <si>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</si>
  <si>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5</t>
  </si>
  <si>
    <t>6</t>
  </si>
  <si>
    <t>8</t>
  </si>
  <si>
    <t>9</t>
  </si>
  <si>
    <t xml:space="preserve"> Приложение № 1</t>
  </si>
  <si>
    <t>7</t>
  </si>
  <si>
    <t>10</t>
  </si>
  <si>
    <t>Профиль МП</t>
  </si>
  <si>
    <t>053-Неврология</t>
  </si>
  <si>
    <t>ДС</t>
  </si>
  <si>
    <t xml:space="preserve"> Приложение № 2</t>
  </si>
  <si>
    <t>Услович оказания МП</t>
  </si>
  <si>
    <t xml:space="preserve"> Приложение № 3</t>
  </si>
  <si>
    <t>Условия оказания МП</t>
  </si>
  <si>
    <t>029-Кардиология</t>
  </si>
  <si>
    <t>001159</t>
  </si>
  <si>
    <t>ГБУЗ РКБ МЗ РСО-АЛАНИЯ</t>
  </si>
  <si>
    <t>КС</t>
  </si>
  <si>
    <t>001163</t>
  </si>
  <si>
    <t>ГБУЗ "АРДОНСКАЯ ЦРБ" МЗ РСО-АЛАНИЯ</t>
  </si>
  <si>
    <t>097-Терапия</t>
  </si>
  <si>
    <t>001161</t>
  </si>
  <si>
    <t>ГБУЗ "РКБСМП" МЗ РСО-АЛАНИЯ</t>
  </si>
  <si>
    <t>001167</t>
  </si>
  <si>
    <t>ГБУЗ "ПРАВОБЕРЕЖНАЯ ЦРКБ" МЗ РСО-АЛАНИЯ</t>
  </si>
  <si>
    <t>001202</t>
  </si>
  <si>
    <t>ГБУЗ "МЦРБ" МЗ РСО-АЛАНИЯ</t>
  </si>
  <si>
    <t>001169</t>
  </si>
  <si>
    <t>ГБУЗ "ПРИГОРОДНАЯ ЦРБ" МЗ РСО-АЛАНИЯ</t>
  </si>
  <si>
    <t xml:space="preserve"> ТП ОМС № 10 от 22.08.2022 г. </t>
  </si>
  <si>
    <t>Измененные объемы на 2022 год по Протоколу № 10 от 22.08.2022 г.</t>
  </si>
  <si>
    <t>Измененные объемы на 2022 год по Протоколу № 09 от 15.07.2022 г.</t>
  </si>
  <si>
    <t>001166</t>
  </si>
  <si>
    <t>ЧУЗ "КБ "РЖД-МЕДИЦИНА" Г.ВЛАДИКАВКАЗ"</t>
  </si>
  <si>
    <t>001171</t>
  </si>
  <si>
    <t>ГБУЗ "ДИГОРСКАЯ ЦРБ" МЗ РСО-АЛАНИЯ</t>
  </si>
  <si>
    <t>068-Педиатрия</t>
  </si>
  <si>
    <t>112-Хирургия (в т. ч. абдоминальная)</t>
  </si>
  <si>
    <t>001162</t>
  </si>
  <si>
    <t>ГБУЗ "АЛАГИРСКАЯ ЦРБ"</t>
  </si>
  <si>
    <t>001191</t>
  </si>
  <si>
    <t>ФГБУ "СК ММЦ" МИНЗДРАВА РОССИИ (Г. БЕСЛАН)</t>
  </si>
  <si>
    <t>054-Нейрохирургия</t>
  </si>
  <si>
    <t>081-Сердечно-сосудистая хирургия</t>
  </si>
  <si>
    <t>100-Травматология и ортопедия</t>
  </si>
  <si>
    <t>011-Гастроэнтерология</t>
  </si>
  <si>
    <t>055-Неонатология</t>
  </si>
  <si>
    <t>060-Онкология</t>
  </si>
  <si>
    <t>001181</t>
  </si>
  <si>
    <t>ГБУЗ "ПОЛИКЛИНИКА №4" МЗ РСО-А</t>
  </si>
  <si>
    <t>001178</t>
  </si>
  <si>
    <t>ГБУЗ РОД МЗ РСО-АЛАНИЯ</t>
  </si>
  <si>
    <t>001182</t>
  </si>
  <si>
    <t>ГБУЗ "ПОЛИКЛИНИКА №7" МЗ РСО-АЛАНИЯ</t>
  </si>
  <si>
    <t>108-Урология</t>
  </si>
  <si>
    <t>ВМП</t>
  </si>
  <si>
    <t>11</t>
  </si>
  <si>
    <t>Группа ВМП</t>
  </si>
  <si>
    <t>ВМП 29</t>
  </si>
  <si>
    <t>ВМП 36</t>
  </si>
  <si>
    <t>065-Офтальмология</t>
  </si>
  <si>
    <t>ВМП 37</t>
  </si>
  <si>
    <t>ВМП 39</t>
  </si>
  <si>
    <t>ВМП 40</t>
  </si>
  <si>
    <t>АПП</t>
  </si>
  <si>
    <t>ГБУЗ "РДКБ" МЗ РСО-А</t>
  </si>
  <si>
    <t>МРТ - без контрастирования</t>
  </si>
  <si>
    <t>МРТ- с внутривенным контрастированием</t>
  </si>
  <si>
    <t>МРТ - с внутривенным контрастированием с применением анестезиологического пособия (наркоз) для детей</t>
  </si>
  <si>
    <t>МРТ - без контрастирования с применением анестезиологического пособия (наркоз) для детей</t>
  </si>
  <si>
    <t>ГБУЗ "Поликлиника №4" МЗ РСО-А</t>
  </si>
  <si>
    <t>Обращения по заболеванию (взрослые)</t>
  </si>
  <si>
    <t>Посещения с профилактической целью(взрослые)</t>
  </si>
  <si>
    <t>Разовые посещения по заболеванию (взрослые)</t>
  </si>
  <si>
    <t>Разовые посещения по заболеванию (дети)</t>
  </si>
  <si>
    <t>Обращения по заболеванию (дети)</t>
  </si>
  <si>
    <t>АО "Стоматология" стоматологическая поликлиника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</si>
</sst>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_-* #,##0\ _₽_-;\-* #,##0\ _₽_-;_-* &quot;-&quot;??\ _₽_-;_-@_-"/>
    <numFmt numFmtId="165" formatCode="#,##0.00_ ;\-#,##0.0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vertical="top"/>
    </xf>
    <xf numFmtId="0" fontId="0" fillId="0" borderId="0" xfId="0" applyAlignment="1">
      <alignment horizontal="right"/>
    </xf>
    <xf numFmtId="43" fontId="0" fillId="0" borderId="0" xfId="1" applyFont="1"/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top"/>
    </xf>
    <xf numFmtId="164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164" fontId="0" fillId="0" borderId="0" xfId="1" applyNumberFormat="1" applyFont="1" applyBorder="1" applyAlignment="1">
      <alignment vertical="center"/>
    </xf>
    <xf numFmtId="165" fontId="0" fillId="0" borderId="0" xfId="1" applyNumberFormat="1" applyFont="1" applyBorder="1" applyAlignment="1">
      <alignment vertical="center"/>
    </xf>
    <xf numFmtId="164" fontId="0" fillId="0" borderId="0" xfId="1" applyNumberFormat="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164" fontId="0" fillId="0" borderId="0" xfId="1" applyNumberFormat="1" applyFont="1" applyAlignment="1">
      <alignment horizontal="center" vertical="center"/>
    </xf>
    <xf numFmtId="0" fontId="0" fillId="0" borderId="0" xfId="0" applyNumberFormat="1" applyAlignment="1">
      <alignment vertical="center" wrapText="1"/>
    </xf>
    <xf numFmtId="165" fontId="0" fillId="0" borderId="0" xfId="1" applyNumberFormat="1" applyFont="1" applyAlignment="1">
      <alignment vertical="center"/>
    </xf>
    <xf numFmtId="0" fontId="0" fillId="0" borderId="0" xfId="0" applyNumberFormat="1" applyFill="1" applyAlignment="1">
      <alignment horizontal="center"/>
    </xf>
    <xf numFmtId="164" fontId="0" fillId="0" borderId="0" xfId="1" applyNumberFormat="1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165" fontId="4" fillId="0" borderId="0" xfId="1" applyNumberFormat="1" applyFont="1" applyAlignment="1">
      <alignment vertical="center"/>
    </xf>
    <xf numFmtId="49" fontId="0" fillId="0" borderId="0" xfId="1" applyNumberFormat="1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0" xfId="0"/>
    <xf numFmtId="0" fontId="0" fillId="0" borderId="0" xfId="0" applyAlignment="1">
      <alignment horizontal="center" wrapText="1"/>
    </xf>
    <xf numFmtId="0" fontId="0" fillId="0" borderId="0" xfId="0" applyNumberFormat="1" applyFill="1" applyAlignment="1">
      <alignment horizontal="center" vertical="center"/>
    </xf>
    <xf numFmtId="0" fontId="0" fillId="0" borderId="0" xfId="0" applyNumberFormat="1" applyFill="1"/>
    <xf numFmtId="164" fontId="0" fillId="0" borderId="0" xfId="0" applyNumberFormat="1"/>
    <xf numFmtId="0" fontId="0" fillId="0" borderId="0" xfId="0" applyNumberFormat="1"/>
    <xf numFmtId="0" fontId="0" fillId="0" borderId="0" xfId="0" applyAlignment="1">
      <alignment horizontal="center" vertical="center" wrapText="1"/>
    </xf>
    <xf numFmtId="0" fontId="0" fillId="0" borderId="0" xfId="0" applyNumberFormat="1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wrapText="1"/>
    </xf>
    <xf numFmtId="165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37"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30" formatCode="@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#,##0.00_ ;\-#,##0.00\ "/>
      <alignment horizontal="general" vertical="center" textRotation="0" wrapText="0" indent="0" justifyLastLine="0" shrinkToFit="0" readingOrder="0"/>
    </dxf>
    <dxf>
      <numFmt numFmtId="164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#,##0.00_ ;\-#,##0.00\ "/>
      <alignment vertical="center" textRotation="0" indent="0" justifyLastLine="0" shrinkToFit="0" readingOrder="0"/>
    </dxf>
    <dxf>
      <numFmt numFmtId="164" formatCode="_-* #,##0\ _₽_-;\-* #,##0\ _₽_-;_-* &quot;-&quot;??\ _₽_-;_-@_-"/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64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id="2" name="Таблица1323" displayName="Таблица1323" ref="A8:K35" totalsRowShown="0" headerRowDxfId="36" headerRowBorderDxfId="35">
  <autoFilter ref="A8:K35"/>
  <tableColumns count="11">
    <tableColumn id="1" name="1" dataDxfId="34" dataCellStyle="Финансовый"/>
    <tableColumn id="2" name="2" dataDxfId="33"/>
    <tableColumn id="3" name="3" dataDxfId="32"/>
    <tableColumn id="15" name="4" dataDxfId="31"/>
    <tableColumn id="4" name="5" dataDxfId="30"/>
    <tableColumn id="5" name="6" dataDxfId="29" dataCellStyle="Финансовый"/>
    <tableColumn id="6" name="7" dataDxfId="28" dataCellStyle="Финансовый"/>
    <tableColumn id="7" name="8" dataDxfId="27" dataCellStyle="Финансовый"/>
    <tableColumn id="8" name="9" dataDxfId="26" dataCellStyle="Финансовый"/>
    <tableColumn id="9" name="10" dataDxfId="25" dataCellStyle="Финансовый">
      <calculatedColumnFormula>Таблица1323[[#This Row],[8]]-Таблица1323[[#This Row],[6]]</calculatedColumnFormula>
    </tableColumn>
    <tableColumn id="10" name="11" dataDxfId="24" dataCellStyle="Финансовый">
      <calculatedColumnFormula>Таблица1323[[#This Row],[9]]-Таблица1323[[#This Row],[7]]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3" name="Таблица13234" displayName="Таблица13234" ref="A8:J14" totalsRowShown="0" headerRowDxfId="23" headerRowBorderDxfId="22">
  <autoFilter ref="A8:J14"/>
  <tableColumns count="10">
    <tableColumn id="1" name="1" dataDxfId="21" dataCellStyle="Финансовый"/>
    <tableColumn id="2" name="2" dataDxfId="20"/>
    <tableColumn id="3" name="3" dataDxfId="19"/>
    <tableColumn id="15" name="4" dataDxfId="18"/>
    <tableColumn id="5" name="5" dataDxfId="17" dataCellStyle="Финансовый"/>
    <tableColumn id="6" name="6" dataDxfId="16" dataCellStyle="Финансовый"/>
    <tableColumn id="7" name="7" dataDxfId="15" dataCellStyle="Финансовый"/>
    <tableColumn id="8" name="8" dataDxfId="14" dataCellStyle="Финансовый"/>
    <tableColumn id="9" name="9" dataDxfId="13" dataCellStyle="Финансовый">
      <calculatedColumnFormula>Таблица13234[[#This Row],[7]]-Таблица13234[[#This Row],[5]]</calculatedColumnFormula>
    </tableColumn>
    <tableColumn id="10" name="10" dataDxfId="12" dataCellStyle="Финансовый">
      <calculatedColumnFormula>Таблица13234[[#This Row],[8]]-Таблица13234[[#This Row],[6]]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1" name="Таблица132342" displayName="Таблица132342" ref="A8:J12" totalsRowShown="0" headerRowDxfId="11" headerRowBorderDxfId="10">
  <autoFilter ref="A8:J12"/>
  <tableColumns count="10">
    <tableColumn id="1" name="1" dataDxfId="9" dataCellStyle="Финансовый"/>
    <tableColumn id="2" name="2" dataDxfId="8"/>
    <tableColumn id="3" name="3" dataDxfId="7"/>
    <tableColumn id="15" name="4" dataDxfId="6"/>
    <tableColumn id="5" name="5" dataDxfId="5" dataCellStyle="Финансовый"/>
    <tableColumn id="6" name="6" dataDxfId="4" dataCellStyle="Финансовый"/>
    <tableColumn id="7" name="7" dataDxfId="3" dataCellStyle="Финансовый"/>
    <tableColumn id="8" name="8" dataDxfId="2" dataCellStyle="Финансовый"/>
    <tableColumn id="9" name="9" dataDxfId="1" dataCellStyle="Финансовый">
      <calculatedColumnFormula>Таблица132342[[#This Row],[7]]-Таблица132342[[#This Row],[5]]</calculatedColumnFormula>
    </tableColumn>
    <tableColumn id="10" name="10" dataDxfId="0" dataCellStyle="Финансовый">
      <calculatedColumnFormula>Таблица132342[[#This Row],[8]]-Таблица132342[[#This Row],[6]]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8"/>
  <sheetViews>
    <sheetView tabSelected="1" topLeftCell="A15" zoomScaleNormal="100" workbookViewId="0">
      <selection activeCell="O22" sqref="O22"/>
    </sheetView>
  </sheetViews>
  <sheetFormatPr defaultRowHeight="15" x14ac:dyDescent="0.25"/>
  <cols>
    <col min="1" max="1" width="11.85546875" customWidth="1"/>
    <col min="2" max="2" width="41.85546875" style="1" customWidth="1"/>
    <col min="3" max="3" width="9.140625" customWidth="1"/>
    <col min="4" max="4" width="35.5703125" bestFit="1" customWidth="1"/>
    <col min="5" max="5" width="9.28515625" style="8" customWidth="1"/>
    <col min="6" max="6" width="11.42578125" customWidth="1"/>
    <col min="7" max="7" width="14.28515625" customWidth="1"/>
    <col min="8" max="8" width="12.5703125" customWidth="1"/>
    <col min="9" max="9" width="16.5703125" customWidth="1"/>
    <col min="10" max="10" width="10.42578125" bestFit="1" customWidth="1"/>
    <col min="11" max="11" width="18.140625" customWidth="1"/>
    <col min="13" max="13" width="12" bestFit="1" customWidth="1"/>
  </cols>
  <sheetData>
    <row r="1" spans="1:13" x14ac:dyDescent="0.25">
      <c r="K1" s="2" t="s">
        <v>16</v>
      </c>
    </row>
    <row r="2" spans="1:13" x14ac:dyDescent="0.25">
      <c r="K2" s="2" t="s">
        <v>0</v>
      </c>
    </row>
    <row r="3" spans="1:13" x14ac:dyDescent="0.25">
      <c r="K3" s="2" t="s">
        <v>1</v>
      </c>
    </row>
    <row r="4" spans="1:13" x14ac:dyDescent="0.25">
      <c r="K4" s="2" t="s">
        <v>41</v>
      </c>
    </row>
    <row r="6" spans="1:13" ht="60" customHeight="1" x14ac:dyDescent="0.25">
      <c r="A6" s="34" t="s">
        <v>2</v>
      </c>
      <c r="B6" s="34" t="s">
        <v>3</v>
      </c>
      <c r="C6" s="34" t="s">
        <v>23</v>
      </c>
      <c r="D6" s="34" t="s">
        <v>19</v>
      </c>
      <c r="E6" s="35" t="s">
        <v>69</v>
      </c>
      <c r="F6" s="34" t="s">
        <v>43</v>
      </c>
      <c r="G6" s="34"/>
      <c r="H6" s="34" t="s">
        <v>42</v>
      </c>
      <c r="I6" s="34"/>
      <c r="J6" s="34" t="s">
        <v>5</v>
      </c>
      <c r="K6" s="34"/>
    </row>
    <row r="7" spans="1:13" ht="30" customHeight="1" x14ac:dyDescent="0.25">
      <c r="A7" s="34"/>
      <c r="B7" s="34"/>
      <c r="C7" s="34"/>
      <c r="D7" s="34"/>
      <c r="E7" s="36"/>
      <c r="F7" s="4" t="s">
        <v>6</v>
      </c>
      <c r="G7" s="4" t="s">
        <v>7</v>
      </c>
      <c r="H7" s="4" t="s">
        <v>6</v>
      </c>
      <c r="I7" s="4" t="s">
        <v>7</v>
      </c>
      <c r="J7" s="4" t="s">
        <v>6</v>
      </c>
      <c r="K7" s="4" t="s">
        <v>7</v>
      </c>
    </row>
    <row r="8" spans="1:13" x14ac:dyDescent="0.25">
      <c r="A8" s="5" t="s">
        <v>8</v>
      </c>
      <c r="B8" s="6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17</v>
      </c>
      <c r="H8" s="5" t="s">
        <v>14</v>
      </c>
      <c r="I8" s="5" t="s">
        <v>15</v>
      </c>
      <c r="J8" s="5" t="s">
        <v>18</v>
      </c>
      <c r="K8" s="5" t="s">
        <v>68</v>
      </c>
    </row>
    <row r="9" spans="1:13" x14ac:dyDescent="0.25">
      <c r="A9" s="7" t="s">
        <v>44</v>
      </c>
      <c r="B9" t="s">
        <v>45</v>
      </c>
      <c r="C9" s="8" t="s">
        <v>21</v>
      </c>
      <c r="D9" s="24" t="s">
        <v>26</v>
      </c>
      <c r="E9" s="29"/>
      <c r="F9" s="10">
        <v>580</v>
      </c>
      <c r="G9" s="11">
        <v>5921584.6799999997</v>
      </c>
      <c r="H9" s="10">
        <v>480</v>
      </c>
      <c r="I9" s="11">
        <v>4900621.83</v>
      </c>
      <c r="J9" s="10">
        <f>Таблица1323[[#This Row],[8]]-Таблица1323[[#This Row],[6]]</f>
        <v>-100</v>
      </c>
      <c r="K9" s="11">
        <f>Таблица1323[[#This Row],[9]]-Таблица1323[[#This Row],[7]]</f>
        <v>-1020962.8499999996</v>
      </c>
      <c r="M9" s="3"/>
    </row>
    <row r="10" spans="1:13" s="3" customFormat="1" x14ac:dyDescent="0.25">
      <c r="A10" s="12"/>
      <c r="B10" s="13"/>
      <c r="C10" s="8" t="s">
        <v>21</v>
      </c>
      <c r="D10" s="9" t="s">
        <v>20</v>
      </c>
      <c r="E10" s="8"/>
      <c r="F10" s="10">
        <v>64</v>
      </c>
      <c r="G10" s="11">
        <v>724092.4</v>
      </c>
      <c r="H10" s="10">
        <v>164</v>
      </c>
      <c r="I10" s="11">
        <v>1745055.2499999995</v>
      </c>
      <c r="J10" s="10">
        <f>Таблица1323[[#This Row],[8]]-Таблица1323[[#This Row],[6]]</f>
        <v>100</v>
      </c>
      <c r="K10" s="11">
        <f>Таблица1323[[#This Row],[9]]-Таблица1323[[#This Row],[7]]</f>
        <v>1020962.8499999995</v>
      </c>
    </row>
    <row r="11" spans="1:13" x14ac:dyDescent="0.25">
      <c r="A11" s="14" t="s">
        <v>46</v>
      </c>
      <c r="B11" s="15" t="s">
        <v>47</v>
      </c>
      <c r="C11" s="8" t="s">
        <v>21</v>
      </c>
      <c r="D11" s="17" t="s">
        <v>20</v>
      </c>
      <c r="E11" s="25"/>
      <c r="F11" s="18">
        <v>140</v>
      </c>
      <c r="G11" s="16">
        <v>1418270.6</v>
      </c>
      <c r="H11" s="18">
        <v>170</v>
      </c>
      <c r="I11" s="16">
        <v>1722185.7200000002</v>
      </c>
      <c r="J11" s="18">
        <f>Таблица1323[[#This Row],[8]]-Таблица1323[[#This Row],[6]]</f>
        <v>30</v>
      </c>
      <c r="K11" s="16">
        <f>Таблица1323[[#This Row],[9]]-Таблица1323[[#This Row],[7]]</f>
        <v>303915.12000000011</v>
      </c>
    </row>
    <row r="12" spans="1:13" x14ac:dyDescent="0.25">
      <c r="A12" s="14"/>
      <c r="B12" s="15"/>
      <c r="C12" s="8" t="s">
        <v>21</v>
      </c>
      <c r="D12" s="17" t="s">
        <v>48</v>
      </c>
      <c r="E12" s="25"/>
      <c r="F12" s="18">
        <v>100</v>
      </c>
      <c r="G12" s="16">
        <v>1027982</v>
      </c>
      <c r="H12" s="18">
        <v>120</v>
      </c>
      <c r="I12" s="16">
        <v>1234726.97</v>
      </c>
      <c r="J12" s="18">
        <f>Таблица1323[[#This Row],[8]]-Таблица1323[[#This Row],[6]]</f>
        <v>20</v>
      </c>
      <c r="K12" s="16">
        <f>Таблица1323[[#This Row],[9]]-Таблица1323[[#This Row],[7]]</f>
        <v>206744.96999999997</v>
      </c>
    </row>
    <row r="13" spans="1:13" x14ac:dyDescent="0.25">
      <c r="A13" s="14"/>
      <c r="B13" s="15"/>
      <c r="C13" s="8" t="s">
        <v>21</v>
      </c>
      <c r="D13" s="17" t="s">
        <v>32</v>
      </c>
      <c r="E13" s="25"/>
      <c r="F13" s="18">
        <v>870</v>
      </c>
      <c r="G13" s="16">
        <v>7503694.3199999984</v>
      </c>
      <c r="H13" s="18">
        <v>930</v>
      </c>
      <c r="I13" s="16">
        <v>8088323.1899999995</v>
      </c>
      <c r="J13" s="18">
        <f>Таблица1323[[#This Row],[8]]-Таблица1323[[#This Row],[6]]</f>
        <v>60</v>
      </c>
      <c r="K13" s="16">
        <f>Таблица1323[[#This Row],[9]]-Таблица1323[[#This Row],[7]]</f>
        <v>584628.87000000104</v>
      </c>
    </row>
    <row r="14" spans="1:13" x14ac:dyDescent="0.25">
      <c r="A14" s="14"/>
      <c r="B14" s="15"/>
      <c r="C14" s="8" t="s">
        <v>21</v>
      </c>
      <c r="D14" s="17" t="s">
        <v>49</v>
      </c>
      <c r="E14" s="25"/>
      <c r="F14" s="18">
        <v>150</v>
      </c>
      <c r="G14" s="16">
        <v>1722874.86</v>
      </c>
      <c r="H14" s="18">
        <v>172</v>
      </c>
      <c r="I14" s="16">
        <v>2360197.6999999997</v>
      </c>
      <c r="J14" s="18">
        <f>Таблица1323[[#This Row],[8]]-Таблица1323[[#This Row],[6]]</f>
        <v>22</v>
      </c>
      <c r="K14" s="16">
        <f>Таблица1323[[#This Row],[9]]-Таблица1323[[#This Row],[7]]</f>
        <v>637322.83999999962</v>
      </c>
    </row>
    <row r="15" spans="1:13" x14ac:dyDescent="0.25">
      <c r="A15" s="14" t="s">
        <v>30</v>
      </c>
      <c r="B15" s="15" t="s">
        <v>31</v>
      </c>
      <c r="C15" s="8" t="s">
        <v>21</v>
      </c>
      <c r="D15" s="17" t="s">
        <v>20</v>
      </c>
      <c r="E15" s="25"/>
      <c r="F15" s="18">
        <v>88</v>
      </c>
      <c r="G15" s="16">
        <v>891484.36</v>
      </c>
      <c r="H15" s="18">
        <v>58</v>
      </c>
      <c r="I15" s="16">
        <v>587569.24</v>
      </c>
      <c r="J15" s="18">
        <f>Таблица1323[[#This Row],[8]]-Таблица1323[[#This Row],[6]]</f>
        <v>-30</v>
      </c>
      <c r="K15" s="16">
        <f>Таблица1323[[#This Row],[9]]-Таблица1323[[#This Row],[7]]</f>
        <v>-303915.12</v>
      </c>
    </row>
    <row r="16" spans="1:13" x14ac:dyDescent="0.25">
      <c r="A16" s="14"/>
      <c r="B16" s="15"/>
      <c r="C16" s="8" t="s">
        <v>21</v>
      </c>
      <c r="D16" s="17" t="s">
        <v>48</v>
      </c>
      <c r="E16" s="25"/>
      <c r="F16" s="18">
        <v>88</v>
      </c>
      <c r="G16" s="16">
        <v>909677.88000000012</v>
      </c>
      <c r="H16" s="18">
        <v>68</v>
      </c>
      <c r="I16" s="16">
        <v>702932.91000000015</v>
      </c>
      <c r="J16" s="18">
        <f>Таблица1323[[#This Row],[8]]-Таблица1323[[#This Row],[6]]</f>
        <v>-20</v>
      </c>
      <c r="K16" s="16">
        <f>Таблица1323[[#This Row],[9]]-Таблица1323[[#This Row],[7]]</f>
        <v>-206744.96999999997</v>
      </c>
    </row>
    <row r="17" spans="1:11" x14ac:dyDescent="0.25">
      <c r="A17" s="14" t="s">
        <v>50</v>
      </c>
      <c r="B17" s="15" t="s">
        <v>51</v>
      </c>
      <c r="C17" s="8" t="s">
        <v>21</v>
      </c>
      <c r="D17" s="17" t="s">
        <v>32</v>
      </c>
      <c r="E17" s="25"/>
      <c r="F17" s="18">
        <v>1200</v>
      </c>
      <c r="G17" s="16">
        <v>11692577.399999999</v>
      </c>
      <c r="H17" s="18">
        <v>1140</v>
      </c>
      <c r="I17" s="16">
        <v>11107948.529999999</v>
      </c>
      <c r="J17" s="18">
        <f>Таблица1323[[#This Row],[8]]-Таблица1323[[#This Row],[6]]</f>
        <v>-60</v>
      </c>
      <c r="K17" s="16">
        <f>Таблица1323[[#This Row],[9]]-Таблица1323[[#This Row],[7]]</f>
        <v>-584628.86999999918</v>
      </c>
    </row>
    <row r="18" spans="1:11" ht="30" x14ac:dyDescent="0.25">
      <c r="A18" s="14" t="s">
        <v>39</v>
      </c>
      <c r="B18" s="15" t="s">
        <v>40</v>
      </c>
      <c r="C18" s="8" t="s">
        <v>21</v>
      </c>
      <c r="D18" s="25" t="s">
        <v>49</v>
      </c>
      <c r="E18" s="25"/>
      <c r="F18" s="18">
        <v>159</v>
      </c>
      <c r="G18" s="16">
        <v>4606105.9799999995</v>
      </c>
      <c r="H18" s="18">
        <v>137</v>
      </c>
      <c r="I18" s="16">
        <v>3968783.1399999997</v>
      </c>
      <c r="J18" s="18">
        <f>Таблица1323[[#This Row],[8]]-Таблица1323[[#This Row],[6]]</f>
        <v>-22</v>
      </c>
      <c r="K18" s="16">
        <f>Таблица1323[[#This Row],[9]]-Таблица1323[[#This Row],[7]]</f>
        <v>-637322.83999999985</v>
      </c>
    </row>
    <row r="19" spans="1:11" ht="30" x14ac:dyDescent="0.25">
      <c r="A19" s="14" t="s">
        <v>52</v>
      </c>
      <c r="B19" s="15" t="s">
        <v>53</v>
      </c>
      <c r="C19" s="8" t="s">
        <v>29</v>
      </c>
      <c r="D19" s="25" t="s">
        <v>26</v>
      </c>
      <c r="E19" s="25"/>
      <c r="F19" s="18">
        <v>298</v>
      </c>
      <c r="G19" s="16">
        <v>21867077.760000002</v>
      </c>
      <c r="H19" s="18">
        <v>310</v>
      </c>
      <c r="I19" s="16">
        <v>35222138.649999999</v>
      </c>
      <c r="J19" s="18">
        <f>Таблица1323[[#This Row],[8]]-Таблица1323[[#This Row],[6]]</f>
        <v>12</v>
      </c>
      <c r="K19" s="16">
        <f>Таблица1323[[#This Row],[9]]-Таблица1323[[#This Row],[7]]</f>
        <v>13355060.889999997</v>
      </c>
    </row>
    <row r="20" spans="1:11" x14ac:dyDescent="0.25">
      <c r="A20" s="14"/>
      <c r="B20" s="15"/>
      <c r="C20" s="8" t="s">
        <v>29</v>
      </c>
      <c r="D20" s="17" t="s">
        <v>54</v>
      </c>
      <c r="E20" s="25"/>
      <c r="F20" s="18">
        <v>49</v>
      </c>
      <c r="G20" s="16">
        <v>7998310.0500000007</v>
      </c>
      <c r="H20" s="18">
        <v>36</v>
      </c>
      <c r="I20" s="16">
        <v>5876309.4299999997</v>
      </c>
      <c r="J20" s="18">
        <f>Таблица1323[[#This Row],[8]]-Таблица1323[[#This Row],[6]]</f>
        <v>-13</v>
      </c>
      <c r="K20" s="16">
        <f>Таблица1323[[#This Row],[9]]-Таблица1323[[#This Row],[7]]</f>
        <v>-2122000.620000001</v>
      </c>
    </row>
    <row r="21" spans="1:11" x14ac:dyDescent="0.25">
      <c r="A21" s="14"/>
      <c r="B21" s="15"/>
      <c r="C21" s="8" t="s">
        <v>29</v>
      </c>
      <c r="D21" s="17" t="s">
        <v>55</v>
      </c>
      <c r="E21" s="25"/>
      <c r="F21" s="18">
        <v>136</v>
      </c>
      <c r="G21" s="16">
        <v>10850050.720000001</v>
      </c>
      <c r="H21" s="18">
        <v>112</v>
      </c>
      <c r="I21" s="16">
        <v>8935335.8800000008</v>
      </c>
      <c r="J21" s="18">
        <f>Таблица1323[[#This Row],[8]]-Таблица1323[[#This Row],[6]]</f>
        <v>-24</v>
      </c>
      <c r="K21" s="16">
        <f>Таблица1323[[#This Row],[9]]-Таблица1323[[#This Row],[7]]</f>
        <v>-1914714.8399999999</v>
      </c>
    </row>
    <row r="22" spans="1:11" x14ac:dyDescent="0.25">
      <c r="A22" s="14"/>
      <c r="B22" s="15"/>
      <c r="C22" s="8" t="s">
        <v>29</v>
      </c>
      <c r="D22" s="17" t="s">
        <v>56</v>
      </c>
      <c r="E22" s="25"/>
      <c r="F22" s="18">
        <v>76</v>
      </c>
      <c r="G22" s="16">
        <v>5950162</v>
      </c>
      <c r="H22" s="18">
        <v>23</v>
      </c>
      <c r="I22" s="16">
        <v>1800706.92</v>
      </c>
      <c r="J22" s="18">
        <f>Таблица1323[[#This Row],[8]]-Таблица1323[[#This Row],[6]]</f>
        <v>-53</v>
      </c>
      <c r="K22" s="16">
        <f>Таблица1323[[#This Row],[9]]-Таблица1323[[#This Row],[7]]</f>
        <v>-4149455.08</v>
      </c>
    </row>
    <row r="23" spans="1:11" s="23" customFormat="1" x14ac:dyDescent="0.25">
      <c r="A23" s="14"/>
      <c r="B23" s="15"/>
      <c r="C23" s="8" t="s">
        <v>29</v>
      </c>
      <c r="D23" s="17" t="s">
        <v>66</v>
      </c>
      <c r="E23" s="25"/>
      <c r="F23" s="18">
        <v>294</v>
      </c>
      <c r="G23" s="16">
        <v>11811016.260000002</v>
      </c>
      <c r="H23" s="18">
        <v>166</v>
      </c>
      <c r="I23" s="16">
        <v>6668805.0899999999</v>
      </c>
      <c r="J23" s="18">
        <f>Таблица1323[[#This Row],[8]]-Таблица1323[[#This Row],[6]]</f>
        <v>-128</v>
      </c>
      <c r="K23" s="16">
        <f>Таблица1323[[#This Row],[9]]-Таблица1323[[#This Row],[7]]</f>
        <v>-5142211.1700000018</v>
      </c>
    </row>
    <row r="24" spans="1:11" s="23" customFormat="1" x14ac:dyDescent="0.25">
      <c r="A24" s="14"/>
      <c r="B24" s="15"/>
      <c r="C24" s="8" t="s">
        <v>67</v>
      </c>
      <c r="D24" s="28" t="s">
        <v>72</v>
      </c>
      <c r="E24" s="30" t="s">
        <v>70</v>
      </c>
      <c r="F24" s="18">
        <v>0</v>
      </c>
      <c r="G24" s="16">
        <v>0</v>
      </c>
      <c r="H24" s="18">
        <v>361</v>
      </c>
      <c r="I24" s="16">
        <v>24124547</v>
      </c>
      <c r="J24" s="18">
        <f>Таблица1323[[#This Row],[8]]-Таблица1323[[#This Row],[6]]</f>
        <v>361</v>
      </c>
      <c r="K24" s="16">
        <f>Таблица1323[[#This Row],[9]]-Таблица1323[[#This Row],[7]]</f>
        <v>24124547</v>
      </c>
    </row>
    <row r="25" spans="1:11" s="23" customFormat="1" x14ac:dyDescent="0.25">
      <c r="A25" s="14"/>
      <c r="B25" s="15"/>
      <c r="C25" s="8" t="s">
        <v>67</v>
      </c>
      <c r="D25" s="28" t="s">
        <v>55</v>
      </c>
      <c r="E25" s="31" t="s">
        <v>71</v>
      </c>
      <c r="F25" s="18">
        <v>158</v>
      </c>
      <c r="G25" s="16">
        <v>27568788</v>
      </c>
      <c r="H25" s="18">
        <v>48</v>
      </c>
      <c r="I25" s="16">
        <v>8375328</v>
      </c>
      <c r="J25" s="18">
        <f>Таблица1323[[#This Row],[8]]-Таблица1323[[#This Row],[6]]</f>
        <v>-110</v>
      </c>
      <c r="K25" s="16">
        <f>Таблица1323[[#This Row],[9]]-Таблица1323[[#This Row],[7]]</f>
        <v>-19193460</v>
      </c>
    </row>
    <row r="26" spans="1:11" s="23" customFormat="1" x14ac:dyDescent="0.25">
      <c r="A26" s="14"/>
      <c r="B26" s="15"/>
      <c r="C26" s="8" t="s">
        <v>67</v>
      </c>
      <c r="D26" s="28" t="s">
        <v>55</v>
      </c>
      <c r="E26" s="25" t="s">
        <v>73</v>
      </c>
      <c r="F26" s="18">
        <v>16</v>
      </c>
      <c r="G26" s="16">
        <v>3239344</v>
      </c>
      <c r="H26" s="18">
        <v>26</v>
      </c>
      <c r="I26" s="16">
        <v>5263934</v>
      </c>
      <c r="J26" s="18">
        <f>Таблица1323[[#This Row],[8]]-Таблица1323[[#This Row],[6]]</f>
        <v>10</v>
      </c>
      <c r="K26" s="16">
        <f>Таблица1323[[#This Row],[9]]-Таблица1323[[#This Row],[7]]</f>
        <v>2024590</v>
      </c>
    </row>
    <row r="27" spans="1:11" s="23" customFormat="1" x14ac:dyDescent="0.25">
      <c r="A27" s="14"/>
      <c r="B27" s="15"/>
      <c r="C27" s="8" t="s">
        <v>67</v>
      </c>
      <c r="D27" s="28" t="s">
        <v>55</v>
      </c>
      <c r="E27" s="25" t="s">
        <v>74</v>
      </c>
      <c r="F27" s="18">
        <v>80</v>
      </c>
      <c r="G27" s="16">
        <v>10384560</v>
      </c>
      <c r="H27" s="18">
        <v>20</v>
      </c>
      <c r="I27" s="16">
        <v>2596140</v>
      </c>
      <c r="J27" s="18">
        <f>Таблица1323[[#This Row],[8]]-Таблица1323[[#This Row],[6]]</f>
        <v>-60</v>
      </c>
      <c r="K27" s="16">
        <f>Таблица1323[[#This Row],[9]]-Таблица1323[[#This Row],[7]]</f>
        <v>-7788420</v>
      </c>
    </row>
    <row r="28" spans="1:11" s="23" customFormat="1" x14ac:dyDescent="0.25">
      <c r="A28" s="14"/>
      <c r="B28" s="15"/>
      <c r="C28" s="8" t="s">
        <v>67</v>
      </c>
      <c r="D28" s="28" t="s">
        <v>55</v>
      </c>
      <c r="E28" s="25" t="s">
        <v>75</v>
      </c>
      <c r="F28" s="18">
        <v>9</v>
      </c>
      <c r="G28" s="16">
        <v>1420380</v>
      </c>
      <c r="H28" s="18">
        <v>14</v>
      </c>
      <c r="I28" s="16">
        <v>2209480</v>
      </c>
      <c r="J28" s="18">
        <f>Таблица1323[[#This Row],[8]]-Таблица1323[[#This Row],[6]]</f>
        <v>5</v>
      </c>
      <c r="K28" s="16">
        <f>Таблица1323[[#This Row],[9]]-Таблица1323[[#This Row],[7]]</f>
        <v>789100</v>
      </c>
    </row>
    <row r="29" spans="1:11" x14ac:dyDescent="0.25">
      <c r="A29" s="14" t="s">
        <v>27</v>
      </c>
      <c r="B29" s="15" t="s">
        <v>28</v>
      </c>
      <c r="C29" s="8" t="s">
        <v>29</v>
      </c>
      <c r="D29" s="17" t="s">
        <v>58</v>
      </c>
      <c r="E29" s="25"/>
      <c r="F29" s="18">
        <v>294</v>
      </c>
      <c r="G29" s="16">
        <v>42624220.32</v>
      </c>
      <c r="H29" s="18">
        <v>444</v>
      </c>
      <c r="I29" s="16">
        <v>42624220.32</v>
      </c>
      <c r="J29" s="18">
        <f>Таблица1323[[#This Row],[8]]-Таблица1323[[#This Row],[6]]</f>
        <v>150</v>
      </c>
      <c r="K29" s="16">
        <f>Таблица1323[[#This Row],[9]]-Таблица1323[[#This Row],[7]]</f>
        <v>0</v>
      </c>
    </row>
    <row r="30" spans="1:11" x14ac:dyDescent="0.25">
      <c r="A30" s="14" t="s">
        <v>33</v>
      </c>
      <c r="B30" s="15" t="s">
        <v>34</v>
      </c>
      <c r="C30" s="8" t="s">
        <v>29</v>
      </c>
      <c r="D30" s="17" t="s">
        <v>57</v>
      </c>
      <c r="E30" s="25"/>
      <c r="F30" s="18">
        <v>1013</v>
      </c>
      <c r="G30" s="16">
        <v>28710253.319999997</v>
      </c>
      <c r="H30" s="18">
        <v>863</v>
      </c>
      <c r="I30" s="16">
        <v>28710253.319999997</v>
      </c>
      <c r="J30" s="18">
        <f>Таблица1323[[#This Row],[8]]-Таблица1323[[#This Row],[6]]</f>
        <v>-150</v>
      </c>
      <c r="K30" s="16">
        <f>Таблица1323[[#This Row],[9]]-Таблица1323[[#This Row],[7]]</f>
        <v>0</v>
      </c>
    </row>
    <row r="31" spans="1:11" ht="30" x14ac:dyDescent="0.25">
      <c r="A31" s="14" t="s">
        <v>35</v>
      </c>
      <c r="B31" s="15" t="s">
        <v>36</v>
      </c>
      <c r="C31" s="8" t="s">
        <v>21</v>
      </c>
      <c r="D31" s="26" t="s">
        <v>59</v>
      </c>
      <c r="E31" s="25"/>
      <c r="F31" s="18">
        <v>200</v>
      </c>
      <c r="G31" s="16">
        <v>7078620.5999999996</v>
      </c>
      <c r="H31" s="18">
        <v>100</v>
      </c>
      <c r="I31" s="16">
        <v>3539310.3</v>
      </c>
      <c r="J31" s="18">
        <f>Таблица1323[[#This Row],[8]]-Таблица1323[[#This Row],[6]]</f>
        <v>-100</v>
      </c>
      <c r="K31" s="16">
        <f>Таблица1323[[#This Row],[9]]-Таблица1323[[#This Row],[7]]</f>
        <v>-3539310.3</v>
      </c>
    </row>
    <row r="32" spans="1:11" x14ac:dyDescent="0.25">
      <c r="A32" s="14" t="s">
        <v>60</v>
      </c>
      <c r="B32" s="15" t="s">
        <v>61</v>
      </c>
      <c r="C32" s="8" t="s">
        <v>21</v>
      </c>
      <c r="D32" s="26" t="s">
        <v>59</v>
      </c>
      <c r="E32" s="25"/>
      <c r="F32" s="18">
        <v>90</v>
      </c>
      <c r="G32" s="16">
        <v>615909.12</v>
      </c>
      <c r="H32" s="18">
        <v>45</v>
      </c>
      <c r="I32" s="16">
        <v>307954.55</v>
      </c>
      <c r="J32" s="18">
        <f>Таблица1323[[#This Row],[8]]-Таблица1323[[#This Row],[6]]</f>
        <v>-45</v>
      </c>
      <c r="K32" s="16">
        <f>Таблица1323[[#This Row],[9]]-Таблица1323[[#This Row],[7]]</f>
        <v>-307954.57</v>
      </c>
    </row>
    <row r="33" spans="1:11" s="23" customFormat="1" ht="30" x14ac:dyDescent="0.25">
      <c r="A33" s="14" t="s">
        <v>64</v>
      </c>
      <c r="B33" s="15" t="s">
        <v>65</v>
      </c>
      <c r="C33" s="8" t="s">
        <v>21</v>
      </c>
      <c r="D33" s="26" t="s">
        <v>59</v>
      </c>
      <c r="E33" s="25"/>
      <c r="F33" s="18">
        <v>78</v>
      </c>
      <c r="G33" s="16">
        <v>533787.9</v>
      </c>
      <c r="H33" s="18">
        <v>33</v>
      </c>
      <c r="I33" s="16">
        <v>225833.34999999998</v>
      </c>
      <c r="J33" s="18">
        <f>Таблица1323[[#This Row],[8]]-Таблица1323[[#This Row],[6]]</f>
        <v>-45</v>
      </c>
      <c r="K33" s="16">
        <f>Таблица1323[[#This Row],[9]]-Таблица1323[[#This Row],[7]]</f>
        <v>-307954.55000000005</v>
      </c>
    </row>
    <row r="34" spans="1:11" x14ac:dyDescent="0.25">
      <c r="A34" s="14" t="s">
        <v>37</v>
      </c>
      <c r="B34" s="15" t="s">
        <v>38</v>
      </c>
      <c r="C34" s="8" t="s">
        <v>21</v>
      </c>
      <c r="D34" s="26" t="s">
        <v>59</v>
      </c>
      <c r="E34" s="25"/>
      <c r="F34" s="18">
        <v>610</v>
      </c>
      <c r="G34" s="16">
        <v>11988831.16</v>
      </c>
      <c r="H34" s="18">
        <v>60</v>
      </c>
      <c r="I34" s="16">
        <v>1179229.3</v>
      </c>
      <c r="J34" s="18">
        <f>Таблица1323[[#This Row],[8]]-Таблица1323[[#This Row],[6]]</f>
        <v>-550</v>
      </c>
      <c r="K34" s="16">
        <f>Таблица1323[[#This Row],[9]]-Таблица1323[[#This Row],[7]]</f>
        <v>-10809601.859999999</v>
      </c>
    </row>
    <row r="35" spans="1:11" x14ac:dyDescent="0.25">
      <c r="A35" s="14" t="s">
        <v>62</v>
      </c>
      <c r="B35" s="15" t="s">
        <v>63</v>
      </c>
      <c r="C35" s="8" t="s">
        <v>21</v>
      </c>
      <c r="D35" s="26" t="s">
        <v>59</v>
      </c>
      <c r="E35" s="25"/>
      <c r="F35" s="18">
        <v>4730</v>
      </c>
      <c r="G35" s="16">
        <v>438053697.29999995</v>
      </c>
      <c r="H35" s="18">
        <v>5470</v>
      </c>
      <c r="I35" s="16">
        <v>453018518.57999998</v>
      </c>
      <c r="J35" s="18">
        <f>Таблица1323[[#This Row],[8]]-Таблица1323[[#This Row],[6]]</f>
        <v>740</v>
      </c>
      <c r="K35" s="16">
        <f>Таблица1323[[#This Row],[9]]-Таблица1323[[#This Row],[7]]</f>
        <v>14964821.280000031</v>
      </c>
    </row>
    <row r="38" spans="1:11" x14ac:dyDescent="0.25">
      <c r="J38" s="27"/>
      <c r="K38" s="27"/>
    </row>
  </sheetData>
  <mergeCells count="8">
    <mergeCell ref="H6:I6"/>
    <mergeCell ref="J6:K6"/>
    <mergeCell ref="A6:A7"/>
    <mergeCell ref="B6:B7"/>
    <mergeCell ref="C6:C7"/>
    <mergeCell ref="D6:D7"/>
    <mergeCell ref="F6:G6"/>
    <mergeCell ref="E6:E7"/>
  </mergeCells>
  <phoneticPr fontId="3" type="noConversion"/>
  <pageMargins left="0.38" right="0.23622047244094491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8"/>
  <sheetViews>
    <sheetView workbookViewId="0">
      <selection activeCell="D18" sqref="D18"/>
    </sheetView>
  </sheetViews>
  <sheetFormatPr defaultRowHeight="15" x14ac:dyDescent="0.25"/>
  <cols>
    <col min="1" max="1" width="11.85546875" customWidth="1"/>
    <col min="2" max="2" width="43.42578125" style="1" bestFit="1" customWidth="1"/>
    <col min="4" max="4" width="47.85546875" customWidth="1"/>
    <col min="5" max="5" width="11.42578125" customWidth="1"/>
    <col min="6" max="6" width="14.28515625" customWidth="1"/>
    <col min="7" max="7" width="9.28515625" customWidth="1"/>
    <col min="8" max="8" width="16.5703125" customWidth="1"/>
    <col min="9" max="9" width="9.42578125" customWidth="1"/>
    <col min="10" max="10" width="16" customWidth="1"/>
    <col min="11" max="11" width="14.5703125" style="3" bestFit="1" customWidth="1"/>
  </cols>
  <sheetData>
    <row r="1" spans="1:11" x14ac:dyDescent="0.25">
      <c r="E1" s="23"/>
      <c r="F1" s="23"/>
      <c r="G1" s="23"/>
      <c r="H1" s="23"/>
      <c r="I1" s="23"/>
      <c r="J1" s="2" t="s">
        <v>22</v>
      </c>
    </row>
    <row r="2" spans="1:11" x14ac:dyDescent="0.25">
      <c r="E2" s="23"/>
      <c r="F2" s="23"/>
      <c r="G2" s="23"/>
      <c r="H2" s="23"/>
      <c r="I2" s="23"/>
      <c r="J2" s="2" t="s">
        <v>0</v>
      </c>
    </row>
    <row r="3" spans="1:11" x14ac:dyDescent="0.25">
      <c r="E3" s="23"/>
      <c r="F3" s="23"/>
      <c r="G3" s="23"/>
      <c r="H3" s="23"/>
      <c r="I3" s="23"/>
      <c r="J3" s="2" t="s">
        <v>1</v>
      </c>
    </row>
    <row r="4" spans="1:11" x14ac:dyDescent="0.25">
      <c r="E4" s="23"/>
      <c r="F4" s="23"/>
      <c r="G4" s="23"/>
      <c r="H4" s="23"/>
      <c r="I4" s="23"/>
      <c r="J4" s="2" t="s">
        <v>41</v>
      </c>
    </row>
    <row r="5" spans="1:11" x14ac:dyDescent="0.25">
      <c r="E5" s="23"/>
      <c r="F5" s="23"/>
      <c r="G5" s="23"/>
      <c r="H5" s="23"/>
      <c r="I5" s="23"/>
      <c r="J5" s="23"/>
    </row>
    <row r="6" spans="1:11" ht="60" customHeight="1" x14ac:dyDescent="0.25">
      <c r="A6" s="34" t="s">
        <v>2</v>
      </c>
      <c r="B6" s="34" t="s">
        <v>3</v>
      </c>
      <c r="C6" s="34" t="s">
        <v>4</v>
      </c>
      <c r="D6" s="35" t="s">
        <v>19</v>
      </c>
      <c r="E6" s="34" t="s">
        <v>43</v>
      </c>
      <c r="F6" s="34"/>
      <c r="G6" s="34" t="s">
        <v>42</v>
      </c>
      <c r="H6" s="34"/>
      <c r="I6" s="34" t="s">
        <v>5</v>
      </c>
      <c r="J6" s="34"/>
    </row>
    <row r="7" spans="1:11" ht="30" customHeight="1" x14ac:dyDescent="0.25">
      <c r="A7" s="34"/>
      <c r="B7" s="34"/>
      <c r="C7" s="34"/>
      <c r="D7" s="36"/>
      <c r="E7" s="19" t="s">
        <v>6</v>
      </c>
      <c r="F7" s="19" t="s">
        <v>7</v>
      </c>
      <c r="G7" s="19" t="s">
        <v>6</v>
      </c>
      <c r="H7" s="19" t="s">
        <v>7</v>
      </c>
      <c r="I7" s="19" t="s">
        <v>6</v>
      </c>
      <c r="J7" s="19" t="s">
        <v>7</v>
      </c>
    </row>
    <row r="8" spans="1:11" x14ac:dyDescent="0.25">
      <c r="A8" s="5" t="s">
        <v>8</v>
      </c>
      <c r="B8" s="6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17</v>
      </c>
      <c r="H8" s="5" t="s">
        <v>14</v>
      </c>
      <c r="I8" s="5" t="s">
        <v>15</v>
      </c>
      <c r="J8" s="5" t="s">
        <v>18</v>
      </c>
    </row>
    <row r="9" spans="1:11" x14ac:dyDescent="0.25">
      <c r="A9" s="21">
        <v>150036</v>
      </c>
      <c r="B9" s="15" t="s">
        <v>82</v>
      </c>
      <c r="C9" s="8" t="s">
        <v>76</v>
      </c>
      <c r="D9" s="9" t="s">
        <v>83</v>
      </c>
      <c r="E9" s="18">
        <v>1358</v>
      </c>
      <c r="F9" s="16">
        <v>2096711.26</v>
      </c>
      <c r="G9" s="18">
        <v>577</v>
      </c>
      <c r="H9" s="16">
        <v>890870.69</v>
      </c>
      <c r="I9" s="10">
        <f>Таблица13234[[#This Row],[7]]-Таблица13234[[#This Row],[5]]</f>
        <v>-781</v>
      </c>
      <c r="J9" s="11">
        <f>Таблица13234[[#This Row],[8]]-Таблица13234[[#This Row],[6]]</f>
        <v>-1205840.57</v>
      </c>
    </row>
    <row r="10" spans="1:11" ht="15.75" customHeight="1" x14ac:dyDescent="0.25">
      <c r="A10" s="21"/>
      <c r="B10" s="15"/>
      <c r="C10" s="8" t="s">
        <v>76</v>
      </c>
      <c r="D10" s="24" t="s">
        <v>84</v>
      </c>
      <c r="E10" s="18">
        <v>1743</v>
      </c>
      <c r="F10" s="16">
        <v>883788.15</v>
      </c>
      <c r="G10" s="18">
        <v>1743</v>
      </c>
      <c r="H10" s="16">
        <v>883788.15</v>
      </c>
      <c r="I10" s="10">
        <f>Таблица13234[[#This Row],[7]]-Таблица13234[[#This Row],[5]]</f>
        <v>0</v>
      </c>
      <c r="J10" s="11">
        <f>Таблица13234[[#This Row],[8]]-Таблица13234[[#This Row],[6]]</f>
        <v>0</v>
      </c>
    </row>
    <row r="11" spans="1:11" ht="30" x14ac:dyDescent="0.25">
      <c r="A11" s="21">
        <v>150032</v>
      </c>
      <c r="B11" s="15" t="s">
        <v>88</v>
      </c>
      <c r="C11" s="8" t="s">
        <v>76</v>
      </c>
      <c r="D11" s="9" t="s">
        <v>85</v>
      </c>
      <c r="E11" s="18">
        <v>22724</v>
      </c>
      <c r="F11" s="16">
        <v>12098257.6</v>
      </c>
      <c r="G11" s="18">
        <v>3379</v>
      </c>
      <c r="H11" s="16">
        <v>1798979.6</v>
      </c>
      <c r="I11" s="10">
        <f>Таблица13234[[#This Row],[7]]-Таблица13234[[#This Row],[5]]</f>
        <v>-19345</v>
      </c>
      <c r="J11" s="11">
        <f>Таблица13234[[#This Row],[8]]-Таблица13234[[#This Row],[6]]</f>
        <v>-10299278</v>
      </c>
    </row>
    <row r="12" spans="1:11" s="23" customFormat="1" x14ac:dyDescent="0.25">
      <c r="A12" s="21"/>
      <c r="B12" s="15"/>
      <c r="C12" s="8" t="s">
        <v>76</v>
      </c>
      <c r="D12" s="9" t="s">
        <v>86</v>
      </c>
      <c r="E12" s="18">
        <v>28486</v>
      </c>
      <c r="F12" s="16">
        <v>18666021.219999999</v>
      </c>
      <c r="G12" s="18">
        <v>10000</v>
      </c>
      <c r="H12" s="16">
        <v>6552700</v>
      </c>
      <c r="I12" s="10">
        <f>Таблица13234[[#This Row],[7]]-Таблица13234[[#This Row],[5]]</f>
        <v>-18486</v>
      </c>
      <c r="J12" s="11">
        <f>Таблица13234[[#This Row],[8]]-Таблица13234[[#This Row],[6]]</f>
        <v>-12113321.219999999</v>
      </c>
      <c r="K12" s="3"/>
    </row>
    <row r="13" spans="1:11" x14ac:dyDescent="0.25">
      <c r="A13" s="21"/>
      <c r="B13" s="15"/>
      <c r="C13" s="8" t="s">
        <v>76</v>
      </c>
      <c r="D13" s="9" t="s">
        <v>83</v>
      </c>
      <c r="E13" s="18"/>
      <c r="F13" s="16"/>
      <c r="G13" s="18">
        <v>7100</v>
      </c>
      <c r="H13" s="16">
        <v>10962187</v>
      </c>
      <c r="I13" s="10">
        <f>Таблица13234[[#This Row],[7]]-Таблица13234[[#This Row],[5]]</f>
        <v>7100</v>
      </c>
      <c r="J13" s="11">
        <f>Таблица13234[[#This Row],[8]]-Таблица13234[[#This Row],[6]]</f>
        <v>10962187</v>
      </c>
    </row>
    <row r="14" spans="1:11" x14ac:dyDescent="0.25">
      <c r="A14" s="21"/>
      <c r="B14" s="15"/>
      <c r="C14" s="8" t="s">
        <v>76</v>
      </c>
      <c r="D14" s="17" t="s">
        <v>87</v>
      </c>
      <c r="E14" s="18"/>
      <c r="F14" s="20"/>
      <c r="G14" s="18">
        <v>6660</v>
      </c>
      <c r="H14" s="16">
        <v>12655864.800000001</v>
      </c>
      <c r="I14" s="10">
        <f>Таблица13234[[#This Row],[7]]-Таблица13234[[#This Row],[5]]</f>
        <v>6660</v>
      </c>
      <c r="J14" s="11">
        <f>Таблица13234[[#This Row],[8]]-Таблица13234[[#This Row],[6]]</f>
        <v>12655864.800000001</v>
      </c>
    </row>
    <row r="15" spans="1:11" x14ac:dyDescent="0.25">
      <c r="A15" s="14"/>
      <c r="B15" s="15"/>
      <c r="C15" s="8"/>
      <c r="D15" s="9"/>
      <c r="E15" s="18"/>
      <c r="F15" s="16"/>
      <c r="G15" s="18"/>
      <c r="H15" s="16"/>
      <c r="I15" s="18"/>
      <c r="J15" s="16"/>
    </row>
    <row r="16" spans="1:11" x14ac:dyDescent="0.25">
      <c r="H16" s="33"/>
    </row>
    <row r="17" spans="8:8" x14ac:dyDescent="0.25">
      <c r="H17" s="33"/>
    </row>
    <row r="18" spans="8:8" x14ac:dyDescent="0.25">
      <c r="H18" s="33"/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2"/>
  <sheetViews>
    <sheetView workbookViewId="0">
      <selection activeCell="L12" sqref="L12"/>
    </sheetView>
  </sheetViews>
  <sheetFormatPr defaultRowHeight="15" x14ac:dyDescent="0.25"/>
  <cols>
    <col min="1" max="1" width="11.85546875" style="23" customWidth="1"/>
    <col min="2" max="2" width="40.140625" style="1" customWidth="1"/>
    <col min="3" max="3" width="9.140625" style="23"/>
    <col min="4" max="4" width="53" style="23" bestFit="1" customWidth="1"/>
    <col min="5" max="5" width="11.42578125" style="23" customWidth="1"/>
    <col min="6" max="6" width="14.28515625" style="23" customWidth="1"/>
    <col min="7" max="7" width="9.28515625" style="23" customWidth="1"/>
    <col min="8" max="8" width="16.5703125" style="23" customWidth="1"/>
    <col min="9" max="9" width="9.42578125" style="23" customWidth="1"/>
    <col min="10" max="10" width="16" style="23" customWidth="1"/>
    <col min="11" max="11" width="14.5703125" style="3" bestFit="1" customWidth="1"/>
    <col min="12" max="16384" width="9.140625" style="23"/>
  </cols>
  <sheetData>
    <row r="1" spans="1:10" x14ac:dyDescent="0.25">
      <c r="J1" s="2" t="s">
        <v>24</v>
      </c>
    </row>
    <row r="2" spans="1:10" x14ac:dyDescent="0.25">
      <c r="J2" s="2" t="s">
        <v>0</v>
      </c>
    </row>
    <row r="3" spans="1:10" x14ac:dyDescent="0.25">
      <c r="J3" s="2" t="s">
        <v>1</v>
      </c>
    </row>
    <row r="4" spans="1:10" x14ac:dyDescent="0.25">
      <c r="J4" s="2" t="s">
        <v>41</v>
      </c>
    </row>
    <row r="6" spans="1:10" ht="60" customHeight="1" x14ac:dyDescent="0.25">
      <c r="A6" s="34" t="s">
        <v>2</v>
      </c>
      <c r="B6" s="34" t="s">
        <v>3</v>
      </c>
      <c r="C6" s="34" t="s">
        <v>25</v>
      </c>
      <c r="D6" s="35" t="s">
        <v>19</v>
      </c>
      <c r="E6" s="34" t="s">
        <v>43</v>
      </c>
      <c r="F6" s="34"/>
      <c r="G6" s="34" t="s">
        <v>42</v>
      </c>
      <c r="H6" s="34"/>
      <c r="I6" s="34" t="s">
        <v>5</v>
      </c>
      <c r="J6" s="34"/>
    </row>
    <row r="7" spans="1:10" ht="30" customHeight="1" x14ac:dyDescent="0.25">
      <c r="A7" s="34"/>
      <c r="B7" s="34"/>
      <c r="C7" s="34"/>
      <c r="D7" s="36"/>
      <c r="E7" s="22" t="s">
        <v>6</v>
      </c>
      <c r="F7" s="22" t="s">
        <v>7</v>
      </c>
      <c r="G7" s="22" t="s">
        <v>6</v>
      </c>
      <c r="H7" s="22" t="s">
        <v>7</v>
      </c>
      <c r="I7" s="22" t="s">
        <v>6</v>
      </c>
      <c r="J7" s="22" t="s">
        <v>7</v>
      </c>
    </row>
    <row r="8" spans="1:10" x14ac:dyDescent="0.25">
      <c r="A8" s="5" t="s">
        <v>8</v>
      </c>
      <c r="B8" s="6" t="s">
        <v>9</v>
      </c>
      <c r="C8" s="5" t="s">
        <v>10</v>
      </c>
      <c r="D8" s="5" t="s">
        <v>11</v>
      </c>
      <c r="E8" s="5" t="s">
        <v>12</v>
      </c>
      <c r="F8" s="5" t="s">
        <v>13</v>
      </c>
      <c r="G8" s="5" t="s">
        <v>17</v>
      </c>
      <c r="H8" s="5" t="s">
        <v>14</v>
      </c>
      <c r="I8" s="5" t="s">
        <v>15</v>
      </c>
      <c r="J8" s="5" t="s">
        <v>18</v>
      </c>
    </row>
    <row r="9" spans="1:10" x14ac:dyDescent="0.25">
      <c r="A9" s="21">
        <v>150002</v>
      </c>
      <c r="B9" s="15" t="s">
        <v>77</v>
      </c>
      <c r="C9" s="8" t="s">
        <v>76</v>
      </c>
      <c r="D9" s="9" t="s">
        <v>78</v>
      </c>
      <c r="E9" s="18">
        <v>1600</v>
      </c>
      <c r="F9" s="16">
        <v>2880000</v>
      </c>
      <c r="G9" s="18">
        <v>1551</v>
      </c>
      <c r="H9" s="16">
        <v>2791800</v>
      </c>
      <c r="I9" s="10">
        <f>Таблица132342[[#This Row],[7]]-Таблица132342[[#This Row],[5]]</f>
        <v>-49</v>
      </c>
      <c r="J9" s="11">
        <f>Таблица132342[[#This Row],[8]]-Таблица132342[[#This Row],[6]]</f>
        <v>-88200</v>
      </c>
    </row>
    <row r="10" spans="1:10" x14ac:dyDescent="0.25">
      <c r="A10" s="21"/>
      <c r="B10" s="15"/>
      <c r="C10" s="8" t="s">
        <v>76</v>
      </c>
      <c r="D10" s="9" t="s">
        <v>79</v>
      </c>
      <c r="E10" s="18">
        <v>900</v>
      </c>
      <c r="F10" s="16">
        <v>7110000</v>
      </c>
      <c r="G10" s="18">
        <v>788</v>
      </c>
      <c r="H10" s="16">
        <v>6225200</v>
      </c>
      <c r="I10" s="10">
        <f>Таблица132342[[#This Row],[7]]-Таблица132342[[#This Row],[5]]</f>
        <v>-112</v>
      </c>
      <c r="J10" s="11">
        <f>Таблица132342[[#This Row],[8]]-Таблица132342[[#This Row],[6]]</f>
        <v>-884800</v>
      </c>
    </row>
    <row r="11" spans="1:10" ht="45" x14ac:dyDescent="0.25">
      <c r="A11" s="21"/>
      <c r="B11" s="15"/>
      <c r="C11" s="8" t="s">
        <v>76</v>
      </c>
      <c r="D11" s="24" t="s">
        <v>80</v>
      </c>
      <c r="E11" s="18"/>
      <c r="F11" s="16"/>
      <c r="G11" s="18">
        <v>24</v>
      </c>
      <c r="H11" s="16">
        <v>270326.40000000002</v>
      </c>
      <c r="I11" s="10">
        <f>Таблица132342[[#This Row],[7]]-Таблица132342[[#This Row],[5]]</f>
        <v>24</v>
      </c>
      <c r="J11" s="11">
        <f>Таблица132342[[#This Row],[8]]-Таблица132342[[#This Row],[6]]</f>
        <v>270326.40000000002</v>
      </c>
    </row>
    <row r="12" spans="1:10" s="3" customFormat="1" ht="30" x14ac:dyDescent="0.25">
      <c r="A12" s="21"/>
      <c r="B12" s="15"/>
      <c r="C12" s="8" t="s">
        <v>76</v>
      </c>
      <c r="D12" s="32" t="s">
        <v>81</v>
      </c>
      <c r="E12" s="18"/>
      <c r="F12" s="20"/>
      <c r="G12" s="18">
        <v>137</v>
      </c>
      <c r="H12" s="16">
        <v>707413.2</v>
      </c>
      <c r="I12" s="18">
        <f>Таблица132342[[#This Row],[7]]-Таблица132342[[#This Row],[5]]</f>
        <v>137</v>
      </c>
      <c r="J12" s="16">
        <f>Таблица132342[[#This Row],[8]]-Таблица132342[[#This Row],[6]]</f>
        <v>707413.2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ageMargins left="0.7" right="0.7" top="0.75" bottom="0.75" header="0.3" footer="0.3"/>
  <pageSetup paperSize="9" scale="72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Приложение 1</vt:lpstr>
      <vt:lpstr>Приложение 2</vt:lpstr>
      <vt:lpstr>Приложение 3</vt:lpstr>
      <vt:lpstr>'Приложение 1'!Заголовки_для_печати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Олейникова И. З.</cp:lastModifiedBy>
  <cp:lastPrinted>2022-08-24T12:40:50Z</cp:lastPrinted>
  <dcterms:created xsi:type="dcterms:W3CDTF">2022-02-25T07:50:56Z</dcterms:created>
  <dcterms:modified xsi:type="dcterms:W3CDTF">2022-09-01T14:14:17Z</dcterms:modified>
</cp:coreProperties>
</file>