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rv\Общая\КСГ 2023\2023-08-24 Протокол №07\"/>
    </mc:Choice>
  </mc:AlternateContent>
  <bookViews>
    <workbookView xWindow="-120" yWindow="-120" windowWidth="29040" windowHeight="15840"/>
  </bookViews>
  <sheets>
    <sheet name="Приложение 1" sheetId="4" r:id="rId1"/>
    <sheet name="Приложение 2" sheetId="5" r:id="rId2"/>
    <sheet name="Приложение 3" sheetId="7" r:id="rId3"/>
    <sheet name="Приложение 4" sheetId="8" r:id="rId4"/>
    <sheet name="Приложение 5" sheetId="6" r:id="rId5"/>
  </sheets>
  <externalReferences>
    <externalReference r:id="rId6"/>
    <externalReference r:id="rId7"/>
    <externalReference r:id="rId8"/>
    <externalReference r:id="rId9"/>
  </externalReferences>
  <definedNames>
    <definedName name="MO">[1]МО!$C$3:$D$81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_xlnm.Print_Titles" localSheetId="0">'Приложение 1'!$6:$8</definedName>
    <definedName name="_xlnm.Print_Titles" localSheetId="1">'Приложение 2'!$6:$8</definedName>
    <definedName name="_xlnm.Print_Titles" localSheetId="2">'Приложение 3'!$6:$8</definedName>
    <definedName name="_xlnm.Print_Titles" localSheetId="3">'Приложение 4'!$6:$8</definedName>
    <definedName name="ФАПЫ">'[4]Численность '!$D$138:$J$213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5" l="1"/>
  <c r="J13" i="5"/>
  <c r="I11" i="8" l="1"/>
  <c r="J11" i="8"/>
  <c r="I12" i="8"/>
  <c r="J12" i="8"/>
  <c r="J16" i="8"/>
  <c r="I16" i="8"/>
  <c r="J15" i="8"/>
  <c r="I15" i="8"/>
  <c r="J14" i="8"/>
  <c r="I14" i="8"/>
  <c r="J13" i="8"/>
  <c r="I13" i="8"/>
  <c r="J10" i="8"/>
  <c r="I10" i="8"/>
  <c r="J9" i="8"/>
  <c r="I9" i="8"/>
  <c r="J18" i="7" l="1"/>
  <c r="I18" i="7"/>
  <c r="J17" i="7"/>
  <c r="I17" i="7"/>
  <c r="J16" i="7"/>
  <c r="I16" i="7"/>
  <c r="J15" i="7"/>
  <c r="I15" i="7"/>
  <c r="J14" i="7"/>
  <c r="I14" i="7"/>
  <c r="J13" i="7"/>
  <c r="I13" i="7"/>
  <c r="J12" i="7"/>
  <c r="I12" i="7"/>
  <c r="J11" i="7"/>
  <c r="I11" i="7"/>
  <c r="J10" i="7"/>
  <c r="I10" i="7"/>
  <c r="J9" i="7"/>
  <c r="I9" i="7"/>
  <c r="J45" i="4"/>
  <c r="K45" i="4"/>
  <c r="J42" i="4"/>
  <c r="K42" i="4"/>
  <c r="J17" i="4"/>
  <c r="K17" i="4"/>
  <c r="J16" i="4"/>
  <c r="K16" i="4"/>
  <c r="I12" i="5" l="1"/>
  <c r="J12" i="5"/>
  <c r="I26" i="5"/>
  <c r="J26" i="5"/>
  <c r="H12" i="6"/>
  <c r="G12" i="6"/>
  <c r="H11" i="6"/>
  <c r="G11" i="6"/>
  <c r="J43" i="4" l="1"/>
  <c r="J44" i="4"/>
  <c r="K43" i="4"/>
  <c r="K44" i="4"/>
  <c r="J18" i="4"/>
  <c r="K18" i="4"/>
  <c r="J19" i="4"/>
  <c r="K19" i="4"/>
  <c r="J20" i="4"/>
  <c r="K20" i="4"/>
  <c r="J21" i="4"/>
  <c r="K21" i="4"/>
  <c r="J22" i="4"/>
  <c r="K22" i="4"/>
  <c r="J23" i="4"/>
  <c r="K23" i="4"/>
  <c r="J38" i="4"/>
  <c r="J39" i="4"/>
  <c r="J40" i="4"/>
  <c r="J41" i="4"/>
  <c r="K38" i="4"/>
  <c r="K39" i="4"/>
  <c r="K40" i="4"/>
  <c r="K41" i="4"/>
  <c r="I18" i="5"/>
  <c r="I19" i="5"/>
  <c r="I20" i="5"/>
  <c r="I21" i="5"/>
  <c r="I22" i="5"/>
  <c r="I23" i="5"/>
  <c r="I24" i="5"/>
  <c r="I25" i="5"/>
  <c r="J18" i="5"/>
  <c r="J19" i="5"/>
  <c r="J20" i="5"/>
  <c r="J21" i="5"/>
  <c r="J22" i="5"/>
  <c r="J23" i="5"/>
  <c r="J24" i="5"/>
  <c r="J25" i="5"/>
  <c r="I16" i="5"/>
  <c r="I17" i="5"/>
  <c r="J16" i="5"/>
  <c r="J17" i="5"/>
  <c r="I15" i="5"/>
  <c r="J15" i="5"/>
  <c r="I14" i="5"/>
  <c r="J14" i="5"/>
  <c r="I9" i="5"/>
  <c r="I10" i="5"/>
  <c r="I11" i="5"/>
  <c r="J34" i="4" l="1"/>
  <c r="K34" i="4"/>
  <c r="J35" i="4"/>
  <c r="K35" i="4"/>
  <c r="J36" i="4"/>
  <c r="K36" i="4"/>
  <c r="J37" i="4"/>
  <c r="K37" i="4"/>
  <c r="J11" i="5"/>
  <c r="J10" i="5"/>
  <c r="J9" i="5"/>
  <c r="J15" i="4"/>
  <c r="K15" i="4"/>
  <c r="J14" i="4" l="1"/>
  <c r="K14" i="4"/>
  <c r="J25" i="4"/>
  <c r="K25" i="4"/>
  <c r="J26" i="4"/>
  <c r="K26" i="4"/>
  <c r="J27" i="4"/>
  <c r="K27" i="4"/>
  <c r="J28" i="4"/>
  <c r="K28" i="4"/>
  <c r="J24" i="4"/>
  <c r="J29" i="4"/>
  <c r="J30" i="4"/>
  <c r="J31" i="4"/>
  <c r="J32" i="4"/>
  <c r="J33" i="4"/>
  <c r="K24" i="4"/>
  <c r="K29" i="4"/>
  <c r="K30" i="4"/>
  <c r="K31" i="4"/>
  <c r="K32" i="4"/>
  <c r="K33" i="4"/>
  <c r="J13" i="4" l="1"/>
  <c r="K13" i="4"/>
  <c r="J10" i="4" l="1"/>
  <c r="J11" i="4"/>
  <c r="J12" i="4"/>
  <c r="K10" i="4"/>
  <c r="K11" i="4"/>
  <c r="K12" i="4"/>
  <c r="K9" i="4" l="1"/>
  <c r="J9" i="4"/>
</calcChain>
</file>

<file path=xl/sharedStrings.xml><?xml version="1.0" encoding="utf-8"?>
<sst xmlns="http://schemas.openxmlformats.org/spreadsheetml/2006/main" count="327" uniqueCount="99">
  <si>
    <t xml:space="preserve"> к Протоколу заседания </t>
  </si>
  <si>
    <t xml:space="preserve"> Комиссии по разработке  </t>
  </si>
  <si>
    <t>Код МО</t>
  </si>
  <si>
    <t>Наименование МО</t>
  </si>
  <si>
    <t xml:space="preserve">Отклонение </t>
  </si>
  <si>
    <t>Кол-во случаев</t>
  </si>
  <si>
    <t>Сумма, руб.</t>
  </si>
  <si>
    <t>1</t>
  </si>
  <si>
    <t>2</t>
  </si>
  <si>
    <t>3</t>
  </si>
  <si>
    <t>4</t>
  </si>
  <si>
    <t>5</t>
  </si>
  <si>
    <t>6</t>
  </si>
  <si>
    <t>8</t>
  </si>
  <si>
    <t>9</t>
  </si>
  <si>
    <t>7</t>
  </si>
  <si>
    <t>10</t>
  </si>
  <si>
    <t>Профиль МП</t>
  </si>
  <si>
    <t>Условия оказания МП</t>
  </si>
  <si>
    <t>11</t>
  </si>
  <si>
    <t>Вид оказания МП</t>
  </si>
  <si>
    <t xml:space="preserve"> Приложение № 1</t>
  </si>
  <si>
    <t xml:space="preserve"> Приложение № 2</t>
  </si>
  <si>
    <t>Измененные объемы на 2023 год по Протоколу № 6 от 25.07.2023 г.</t>
  </si>
  <si>
    <t>Группа ВМП</t>
  </si>
  <si>
    <t>ГБУЗ "РКБСМП" МЗ РСО-АЛАНИЯ</t>
  </si>
  <si>
    <t>КС</t>
  </si>
  <si>
    <t>097-терапия</t>
  </si>
  <si>
    <t>ГБУЗ РКБ МЗ РСО-АЛАНИЯ</t>
  </si>
  <si>
    <t>ГБУЗ "АЛАГИРСКАЯ ЦРБ"</t>
  </si>
  <si>
    <t>ГБУЗ "ПРИГОРОДНАЯ ЦРБ" МЗ РСО-АЛАНИЯ</t>
  </si>
  <si>
    <t>136-акушерство и гинекология (за исключением использования вспомогательных репродуктивных технологий и искусственного прерывания беременности)</t>
  </si>
  <si>
    <t>100-травматология и ортопедия</t>
  </si>
  <si>
    <t>ГБУЗ РДКБ МЗ РСО - АЛАНИЯ</t>
  </si>
  <si>
    <t>054-нейрохирургия</t>
  </si>
  <si>
    <t>055-неонатология</t>
  </si>
  <si>
    <t>065-офтальмология</t>
  </si>
  <si>
    <t>011-гастроэнтерология</t>
  </si>
  <si>
    <t>056-нефрология</t>
  </si>
  <si>
    <t>068-педиатрия</t>
  </si>
  <si>
    <t>ВМП 56</t>
  </si>
  <si>
    <t xml:space="preserve"> ТП ОМС № 7 от 24.08.2023 г.</t>
  </si>
  <si>
    <t>Измененные объемы на 2023 год по Протоколу № 7 от 24.08.2023 г.</t>
  </si>
  <si>
    <t>053-неврология</t>
  </si>
  <si>
    <t>014-гериатрия</t>
  </si>
  <si>
    <t>ДС</t>
  </si>
  <si>
    <t>028-инфекционные болезни</t>
  </si>
  <si>
    <t>100-Травматология и ортопедия</t>
  </si>
  <si>
    <t>158-медицинская реабилитация</t>
  </si>
  <si>
    <t>ГБУ РДРЦ "ТАМИСК"</t>
  </si>
  <si>
    <t>ГБУЗ "ПОЛИКЛИНИКА №1" МЗ РСО-АЛАНИЯ</t>
  </si>
  <si>
    <t>004-аллергология и иммунология</t>
  </si>
  <si>
    <t>075-пульмонология</t>
  </si>
  <si>
    <t>162-оториноларингология (за исключением кохлеарной имплантации)</t>
  </si>
  <si>
    <t>021-детская эндокринология</t>
  </si>
  <si>
    <t>112-хирургия</t>
  </si>
  <si>
    <t>ФГБУ "СК ММЦ" МИНЗДРАВА РОССИИ (Г. БЕСЛАН)</t>
  </si>
  <si>
    <t>ВМП 37</t>
  </si>
  <si>
    <t>ВМП 38</t>
  </si>
  <si>
    <t>ВМП 39</t>
  </si>
  <si>
    <t>ВМП 40</t>
  </si>
  <si>
    <t>ВМП 41</t>
  </si>
  <si>
    <t>ВМП 42</t>
  </si>
  <si>
    <t>081-Сердечно-сосудистая хирургия</t>
  </si>
  <si>
    <t>ГБУЗ РОД МЗ РСО-АЛАНИЯ</t>
  </si>
  <si>
    <t>060-онкология</t>
  </si>
  <si>
    <t>ВМП 18</t>
  </si>
  <si>
    <t xml:space="preserve"> Приложение № 5</t>
  </si>
  <si>
    <t>Объемы и финансовое обеспечение межтерриториальных расчетов</t>
  </si>
  <si>
    <t>137-акушерство и гинекология (использование вспомогательных репродуктивных технологий)</t>
  </si>
  <si>
    <t>ГБУЗ "РЦОЗС И Р" МЗ РСО-А</t>
  </si>
  <si>
    <t>029-кардиология</t>
  </si>
  <si>
    <t>ГБУЗ "ПРАВОБЕРЕЖНАЯ ЦРКБ" МЗ РСО-АЛАНИЯ</t>
  </si>
  <si>
    <t xml:space="preserve"> Приложение № 3</t>
  </si>
  <si>
    <t>ГБУЗ "Кировская ЦРБ" МЗ РСО-А</t>
  </si>
  <si>
    <t>АПП</t>
  </si>
  <si>
    <t>УЗИ ССС - Допплерография сосудов</t>
  </si>
  <si>
    <t>УЗИ ССС - Дуплексное сканирование сосудов</t>
  </si>
  <si>
    <t>ЭДИ -Эзофагогастроскопия</t>
  </si>
  <si>
    <t>ООО "Семейная Медицина"</t>
  </si>
  <si>
    <t>ФГБОУ ВО СОГМА  МЗ РФ</t>
  </si>
  <si>
    <t>КТ- без контрастирования</t>
  </si>
  <si>
    <t>ГБУЗ "Пригородная ЦРБ" МЗ РСО-А</t>
  </si>
  <si>
    <t>ЭДИ -Эзофагогастродуоденоскопия</t>
  </si>
  <si>
    <t>Исследование на COVID-19 методом ПЦР</t>
  </si>
  <si>
    <t>ГБУЗ "РОД" МЗ РСО-А</t>
  </si>
  <si>
    <t>КТ - с внутривенным контрастированием</t>
  </si>
  <si>
    <t>ГБУЗ "Поликлиника №1" МЗ РСО-А</t>
  </si>
  <si>
    <t>ГБУЗ "Поликлиника №7" МЗ РСО-А</t>
  </si>
  <si>
    <t>УЗИ ССС - Эхокардиография</t>
  </si>
  <si>
    <t xml:space="preserve"> Приложение № 4</t>
  </si>
  <si>
    <t>ГБУЗ "РЭД" МЗ РСО-А</t>
  </si>
  <si>
    <t>Диспансерное наблюдение</t>
  </si>
  <si>
    <t>ГБУЗ "Поликлиника №4" МЗ РСО-А</t>
  </si>
  <si>
    <t>Обращения по заболеванию (взрослые) - 085-Стоматология</t>
  </si>
  <si>
    <t>Разовые посещения по заболеванию (взрослые) - 085-Стоматология</t>
  </si>
  <si>
    <t>ГБУЗ "Алагирская ЦРБ" МЗ РСО-А</t>
  </si>
  <si>
    <t>Обращения по заболеванию (взрослые) - 097-Терапия</t>
  </si>
  <si>
    <t>Разовые посещения по заболеванию (взрослые) - 097-Терапия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</si>
</sst>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1" applyNumberFormat="1" applyFont="1" applyFill="1" applyAlignment="1">
      <alignment horizontal="center" vertical="center"/>
    </xf>
    <xf numFmtId="164" fontId="0" fillId="0" borderId="0" xfId="1" applyNumberFormat="1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165" fontId="0" fillId="0" borderId="0" xfId="1" applyNumberFormat="1" applyFont="1" applyFill="1" applyAlignment="1">
      <alignment vertical="center"/>
    </xf>
    <xf numFmtId="43" fontId="0" fillId="0" borderId="0" xfId="1" applyFont="1" applyFill="1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49" fontId="0" fillId="0" borderId="0" xfId="1" applyNumberFormat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Fill="1" applyBorder="1" applyAlignment="1">
      <alignment vertical="center"/>
    </xf>
    <xf numFmtId="165" fontId="0" fillId="0" borderId="0" xfId="1" applyNumberFormat="1" applyFont="1" applyFill="1" applyBorder="1" applyAlignment="1">
      <alignment vertical="center"/>
    </xf>
    <xf numFmtId="165" fontId="5" fillId="0" borderId="0" xfId="1" applyNumberFormat="1" applyFont="1" applyFill="1" applyAlignment="1">
      <alignment vertical="center"/>
    </xf>
    <xf numFmtId="0" fontId="0" fillId="0" borderId="1" xfId="0" applyBorder="1"/>
    <xf numFmtId="43" fontId="0" fillId="0" borderId="0" xfId="1" applyFont="1"/>
    <xf numFmtId="0" fontId="0" fillId="0" borderId="0" xfId="0" applyAlignment="1">
      <alignment horizontal="center"/>
    </xf>
    <xf numFmtId="165" fontId="1" fillId="0" borderId="0" xfId="1" applyNumberFormat="1" applyFont="1" applyFill="1" applyAlignment="1">
      <alignment vertical="center"/>
    </xf>
    <xf numFmtId="49" fontId="0" fillId="0" borderId="2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65" fontId="6" fillId="0" borderId="0" xfId="1" applyNumberFormat="1" applyFont="1" applyFill="1" applyBorder="1" applyAlignment="1">
      <alignment vertical="center"/>
    </xf>
    <xf numFmtId="4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</cellXfs>
  <cellStyles count="3">
    <cellStyle name="Обычный" xfId="0" builtinId="0"/>
    <cellStyle name="Финансовый" xfId="1" builtinId="3"/>
    <cellStyle name="Финансовый 2" xfId="2"/>
  </cellStyles>
  <dxfs count="78">
    <dxf>
      <numFmt numFmtId="165" formatCode="#,##0.00_ ;\-#,##0.00\ "/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rgb="FF000000"/>
          <bgColor auto="1"/>
        </patternFill>
      </fill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fill>
        <patternFill patternType="none">
          <fgColor rgb="FF000000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9;&#1090;&#1074;&#1077;&#1088;&#1078;&#1076;&#1077;&#1085;&#1085;&#1099;&#1077;%20&#1086;&#1073;&#1098;&#1077;&#1084;&#1099;%20&#1085;&#1072;%202022%20&#1075;/&#1055;&#1088;&#1086;&#1090;&#1086;&#1082;&#1086;&#1083;%20&#8470;01%20-%20&#1054;&#1073;&#1098;&#1077;&#1084;&#1099;%20&#1040;&#1055;&#1055;%20&#1085;&#1072;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>
        <row r="4">
          <cell r="A4">
            <v>150001</v>
          </cell>
        </row>
      </sheetData>
      <sheetData sheetId="1"/>
      <sheetData sheetId="2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1" name="Таблица132342" displayName="Таблица132342" ref="A8:K45" headerRowDxfId="77" dataDxfId="75" totalsRowDxfId="74" headerRowBorderDxfId="76">
  <autoFilter ref="A8:K45"/>
  <tableColumns count="11">
    <tableColumn id="1" name="1" dataDxfId="73" totalsRowDxfId="72" dataCellStyle="Финансовый"/>
    <tableColumn id="2" name="2" dataDxfId="71" totalsRowDxfId="70"/>
    <tableColumn id="4" name="3" dataDxfId="69"/>
    <tableColumn id="3" name="4" dataDxfId="68"/>
    <tableColumn id="15" name="5" dataDxfId="67"/>
    <tableColumn id="5" name="6" dataDxfId="66" dataCellStyle="Финансовый"/>
    <tableColumn id="6" name="7" dataDxfId="65" dataCellStyle="Финансовый"/>
    <tableColumn id="7" name="8" dataDxfId="64" dataCellStyle="Финансовый"/>
    <tableColumn id="8" name="9" dataDxfId="63" dataCellStyle="Финансовый"/>
    <tableColumn id="9" name="10" totalsRowFunction="sum" dataDxfId="62" dataCellStyle="Финансовый">
      <calculatedColumnFormula>Таблица132342[[#This Row],[8]]-Таблица132342[[#This Row],[6]]</calculatedColumnFormula>
    </tableColumn>
    <tableColumn id="10" name="11" totalsRowFunction="sum" dataDxfId="61" dataCellStyle="Финансовый">
      <calculatedColumnFormula>Таблица132342[[#This Row],[9]]-Таблица132342[[#This Row],[7]]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2" name="Таблица1323423" displayName="Таблица1323423" ref="A8:J26" headerRowDxfId="60" dataDxfId="58" totalsRowDxfId="57" headerRowBorderDxfId="59">
  <autoFilter ref="A8:J26"/>
  <tableColumns count="10">
    <tableColumn id="1" name="1" dataDxfId="56" totalsRowDxfId="55" dataCellStyle="Финансовый"/>
    <tableColumn id="2" name="2" dataDxfId="54"/>
    <tableColumn id="4" name="3" dataDxfId="53"/>
    <tableColumn id="3" name="4" dataDxfId="52"/>
    <tableColumn id="5" name="6" dataDxfId="51" dataCellStyle="Финансовый"/>
    <tableColumn id="6" name="7" dataDxfId="50" dataCellStyle="Финансовый"/>
    <tableColumn id="7" name="8" dataDxfId="49" dataCellStyle="Финансовый"/>
    <tableColumn id="8" name="9" dataDxfId="48" dataCellStyle="Финансовый"/>
    <tableColumn id="9" name="10" dataDxfId="47" dataCellStyle="Финансовый">
      <calculatedColumnFormula>Таблица1323423[[#This Row],[8]]-Таблица1323423[[#This Row],[6]]</calculatedColumnFormula>
    </tableColumn>
    <tableColumn id="10" name="11" dataDxfId="46" totalsRowDxfId="45" dataCellStyle="Финансовый">
      <calculatedColumnFormula>Таблица1323423[[#This Row],[9]]-Таблица1323423[[#This Row],[7]]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4" name="Таблица1323425" displayName="Таблица1323425" ref="A8:J18" headerRowDxfId="44" dataDxfId="42" totalsRowDxfId="41" headerRowBorderDxfId="43">
  <autoFilter ref="A8:J18"/>
  <tableColumns count="10">
    <tableColumn id="1" name="1" dataDxfId="40" totalsRowDxfId="39" dataCellStyle="Финансовый"/>
    <tableColumn id="2" name="2" dataDxfId="38" totalsRowDxfId="37"/>
    <tableColumn id="4" name="3" dataDxfId="36"/>
    <tableColumn id="3" name="4" dataDxfId="35"/>
    <tableColumn id="5" name="6" dataDxfId="34" dataCellStyle="Финансовый"/>
    <tableColumn id="6" name="7" dataDxfId="33" dataCellStyle="Финансовый"/>
    <tableColumn id="7" name="8" dataDxfId="32" dataCellStyle="Финансовый"/>
    <tableColumn id="8" name="9" dataDxfId="31" dataCellStyle="Финансовый"/>
    <tableColumn id="9" name="10" totalsRowFunction="sum" dataDxfId="30" dataCellStyle="Финансовый">
      <calculatedColumnFormula>Таблица1323425[[#This Row],[8]]-Таблица1323425[[#This Row],[6]]</calculatedColumnFormula>
    </tableColumn>
    <tableColumn id="10" name="11" totalsRowFunction="sum" dataDxfId="29" dataCellStyle="Финансовый">
      <calculatedColumnFormula>Таблица1323425[[#This Row],[9]]-Таблица1323425[[#This Row],[7]]</calculatedColumnFormula>
    </tableColumn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id="5" name="Таблица13234256" displayName="Таблица13234256" ref="A8:J16" headerRowDxfId="28" dataDxfId="26" totalsRowDxfId="25" headerRowBorderDxfId="27">
  <autoFilter ref="A8:J16"/>
  <tableColumns count="10">
    <tableColumn id="1" name="1" dataDxfId="24" totalsRowDxfId="23" dataCellStyle="Финансовый"/>
    <tableColumn id="2" name="2" dataDxfId="22" totalsRowDxfId="21"/>
    <tableColumn id="4" name="3" dataDxfId="20"/>
    <tableColumn id="3" name="4" dataDxfId="19"/>
    <tableColumn id="5" name="6" dataDxfId="18" dataCellStyle="Финансовый"/>
    <tableColumn id="6" name="7" dataDxfId="17" dataCellStyle="Финансовый"/>
    <tableColumn id="7" name="8" dataDxfId="16" dataCellStyle="Финансовый"/>
    <tableColumn id="8" name="9" dataDxfId="15" dataCellStyle="Финансовый"/>
    <tableColumn id="9" name="10" totalsRowFunction="sum" dataDxfId="14" dataCellStyle="Финансовый">
      <calculatedColumnFormula>Таблица13234256[[#This Row],[8]]-Таблица13234256[[#This Row],[6]]</calculatedColumnFormula>
    </tableColumn>
    <tableColumn id="10" name="11" totalsRowFunction="sum" dataDxfId="13" dataCellStyle="Финансовый">
      <calculatedColumnFormula>Таблица13234256[[#This Row],[9]]-Таблица13234256[[#This Row],[7]]</calculatedColumnFormula>
    </tableColumn>
  </tableColumns>
  <tableStyleInfo name="TableStyleLight15" showFirstColumn="0" showLastColumn="0" showRowStripes="0" showColumnStripes="0"/>
</table>
</file>

<file path=xl/tables/table5.xml><?xml version="1.0" encoding="utf-8"?>
<table xmlns="http://schemas.openxmlformats.org/spreadsheetml/2006/main" id="3" name="Таблица13234234" displayName="Таблица13234234" ref="A10:H12" headerRowDxfId="12" dataDxfId="10" totalsRowDxfId="9" headerRowBorderDxfId="11">
  <autoFilter ref="A10:H12"/>
  <tableColumns count="8">
    <tableColumn id="4" name="3" dataDxfId="8"/>
    <tableColumn id="3" name="4" dataDxfId="7"/>
    <tableColumn id="5" name="6" dataDxfId="6" dataCellStyle="Финансовый"/>
    <tableColumn id="6" name="7" dataDxfId="5" dataCellStyle="Финансовый"/>
    <tableColumn id="7" name="8" dataDxfId="4" dataCellStyle="Финансовый"/>
    <tableColumn id="8" name="9" dataDxfId="3" dataCellStyle="Финансовый"/>
    <tableColumn id="9" name="10" dataDxfId="2" dataCellStyle="Финансовый">
      <calculatedColumnFormula>Таблица13234234[[#This Row],[8]]-Таблица13234234[[#This Row],[6]]</calculatedColumnFormula>
    </tableColumn>
    <tableColumn id="10" name="11" dataDxfId="1" totalsRowDxfId="0" dataCellStyle="Финансовый">
      <calculatedColumnFormula>Таблица13234234[[#This Row],[9]]-Таблица13234234[[#This Row],[7]]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workbookViewId="0">
      <selection activeCell="J1" sqref="J1"/>
    </sheetView>
  </sheetViews>
  <sheetFormatPr defaultRowHeight="15" x14ac:dyDescent="0.25"/>
  <cols>
    <col min="1" max="1" width="10.28515625" customWidth="1"/>
    <col min="2" max="2" width="31.28515625" style="6" customWidth="1"/>
    <col min="3" max="3" width="10.5703125" style="6" customWidth="1"/>
    <col min="4" max="4" width="33.28515625" customWidth="1"/>
    <col min="5" max="5" width="8.5703125" customWidth="1"/>
    <col min="6" max="6" width="11.42578125" customWidth="1"/>
    <col min="7" max="7" width="14.28515625" customWidth="1"/>
    <col min="8" max="8" width="9.28515625" customWidth="1"/>
    <col min="9" max="9" width="14" bestFit="1" customWidth="1"/>
    <col min="10" max="10" width="9.42578125" customWidth="1"/>
    <col min="11" max="11" width="16" customWidth="1"/>
    <col min="12" max="12" width="16.5703125" style="5" bestFit="1" customWidth="1"/>
    <col min="13" max="13" width="16.5703125" style="19" bestFit="1" customWidth="1"/>
    <col min="14" max="14" width="16.5703125" bestFit="1" customWidth="1"/>
  </cols>
  <sheetData>
    <row r="1" spans="1:14" x14ac:dyDescent="0.25">
      <c r="K1" s="7" t="s">
        <v>21</v>
      </c>
    </row>
    <row r="2" spans="1:14" x14ac:dyDescent="0.25">
      <c r="K2" s="7" t="s">
        <v>0</v>
      </c>
    </row>
    <row r="3" spans="1:14" x14ac:dyDescent="0.25">
      <c r="K3" s="7" t="s">
        <v>1</v>
      </c>
    </row>
    <row r="4" spans="1:14" x14ac:dyDescent="0.25">
      <c r="K4" s="7" t="s">
        <v>41</v>
      </c>
    </row>
    <row r="6" spans="1:14" ht="46.5" customHeight="1" x14ac:dyDescent="0.25">
      <c r="A6" s="26" t="s">
        <v>2</v>
      </c>
      <c r="B6" s="26" t="s">
        <v>3</v>
      </c>
      <c r="C6" s="27" t="s">
        <v>18</v>
      </c>
      <c r="D6" s="27" t="s">
        <v>17</v>
      </c>
      <c r="E6" s="27" t="s">
        <v>24</v>
      </c>
      <c r="F6" s="26" t="s">
        <v>23</v>
      </c>
      <c r="G6" s="26"/>
      <c r="H6" s="26" t="s">
        <v>42</v>
      </c>
      <c r="I6" s="26"/>
      <c r="J6" s="26" t="s">
        <v>4</v>
      </c>
      <c r="K6" s="26"/>
    </row>
    <row r="7" spans="1:14" ht="30" x14ac:dyDescent="0.25">
      <c r="A7" s="26"/>
      <c r="B7" s="26"/>
      <c r="C7" s="28"/>
      <c r="D7" s="28"/>
      <c r="E7" s="28"/>
      <c r="F7" s="8" t="s">
        <v>5</v>
      </c>
      <c r="G7" s="8" t="s">
        <v>6</v>
      </c>
      <c r="H7" s="8" t="s">
        <v>5</v>
      </c>
      <c r="I7" s="8" t="s">
        <v>6</v>
      </c>
      <c r="J7" s="8" t="s">
        <v>5</v>
      </c>
      <c r="K7" s="8" t="s">
        <v>6</v>
      </c>
    </row>
    <row r="8" spans="1:14" x14ac:dyDescent="0.25">
      <c r="A8" s="9" t="s">
        <v>7</v>
      </c>
      <c r="B8" s="10" t="s">
        <v>8</v>
      </c>
      <c r="C8" s="9" t="s">
        <v>9</v>
      </c>
      <c r="D8" s="10" t="s">
        <v>10</v>
      </c>
      <c r="E8" s="9" t="s">
        <v>11</v>
      </c>
      <c r="F8" s="10" t="s">
        <v>12</v>
      </c>
      <c r="G8" s="9" t="s">
        <v>15</v>
      </c>
      <c r="H8" s="10" t="s">
        <v>13</v>
      </c>
      <c r="I8" s="9" t="s">
        <v>14</v>
      </c>
      <c r="J8" s="10" t="s">
        <v>16</v>
      </c>
      <c r="K8" s="9" t="s">
        <v>19</v>
      </c>
    </row>
    <row r="9" spans="1:14" ht="30" x14ac:dyDescent="0.25">
      <c r="A9" s="11">
        <v>150016</v>
      </c>
      <c r="B9" s="12" t="s">
        <v>30</v>
      </c>
      <c r="C9" s="13" t="s">
        <v>26</v>
      </c>
      <c r="D9" s="14" t="s">
        <v>43</v>
      </c>
      <c r="E9" s="20"/>
      <c r="F9" s="2">
        <v>473</v>
      </c>
      <c r="G9" s="4">
        <v>9316365.1600000001</v>
      </c>
      <c r="H9" s="2">
        <v>573</v>
      </c>
      <c r="I9" s="4">
        <v>10869981.140000001</v>
      </c>
      <c r="J9" s="15">
        <f>Таблица132342[[#This Row],[8]]-Таблица132342[[#This Row],[6]]</f>
        <v>100</v>
      </c>
      <c r="K9" s="16">
        <f>Таблица132342[[#This Row],[9]]-Таблица132342[[#This Row],[7]]</f>
        <v>1553615.9800000004</v>
      </c>
    </row>
    <row r="10" spans="1:14" x14ac:dyDescent="0.25">
      <c r="A10" s="11"/>
      <c r="B10" s="12"/>
      <c r="C10" s="13" t="s">
        <v>26</v>
      </c>
      <c r="D10" s="14" t="s">
        <v>39</v>
      </c>
      <c r="E10" s="20"/>
      <c r="F10" s="2">
        <v>353</v>
      </c>
      <c r="G10" s="4">
        <v>5484264.4199999999</v>
      </c>
      <c r="H10" s="2">
        <v>153</v>
      </c>
      <c r="I10" s="4">
        <v>2377032.4500000002</v>
      </c>
      <c r="J10" s="2">
        <f>Таблица132342[[#This Row],[8]]-Таблица132342[[#This Row],[6]]</f>
        <v>-200</v>
      </c>
      <c r="K10" s="4">
        <f>Таблица132342[[#This Row],[9]]-Таблица132342[[#This Row],[7]]</f>
        <v>-3107231.9699999997</v>
      </c>
    </row>
    <row r="11" spans="1:14" x14ac:dyDescent="0.25">
      <c r="A11" s="1"/>
      <c r="B11" s="12"/>
      <c r="C11" s="13" t="s">
        <v>26</v>
      </c>
      <c r="D11" s="13" t="s">
        <v>44</v>
      </c>
      <c r="E11" s="20"/>
      <c r="F11" s="2">
        <v>269</v>
      </c>
      <c r="G11" s="4">
        <v>7011941.3000000007</v>
      </c>
      <c r="H11" s="2">
        <v>369</v>
      </c>
      <c r="I11" s="4">
        <v>10469950.579999784</v>
      </c>
      <c r="J11" s="2">
        <f>Таблица132342[[#This Row],[8]]-Таблица132342[[#This Row],[6]]</f>
        <v>100</v>
      </c>
      <c r="K11" s="4">
        <f>Таблица132342[[#This Row],[9]]-Таблица132342[[#This Row],[7]]</f>
        <v>3458009.2799997833</v>
      </c>
    </row>
    <row r="12" spans="1:14" x14ac:dyDescent="0.25">
      <c r="A12" s="11">
        <v>150003</v>
      </c>
      <c r="B12" s="12" t="s">
        <v>25</v>
      </c>
      <c r="C12" s="13" t="s">
        <v>26</v>
      </c>
      <c r="D12" s="14" t="s">
        <v>46</v>
      </c>
      <c r="E12" s="20"/>
      <c r="F12" s="2">
        <v>2392</v>
      </c>
      <c r="G12" s="4">
        <v>212966444.14000002</v>
      </c>
      <c r="H12" s="2">
        <v>1562</v>
      </c>
      <c r="I12" s="4">
        <v>179436714.99524295</v>
      </c>
      <c r="J12" s="2">
        <f>Таблица132342[[#This Row],[8]]-Таблица132342[[#This Row],[6]]</f>
        <v>-830</v>
      </c>
      <c r="K12" s="4">
        <f>Таблица132342[[#This Row],[9]]-Таблица132342[[#This Row],[7]]</f>
        <v>-33529729.144757062</v>
      </c>
    </row>
    <row r="13" spans="1:14" x14ac:dyDescent="0.25">
      <c r="A13" s="1"/>
      <c r="B13" s="12"/>
      <c r="C13" s="13" t="s">
        <v>26</v>
      </c>
      <c r="D13" s="14" t="s">
        <v>47</v>
      </c>
      <c r="E13" s="20" t="s">
        <v>40</v>
      </c>
      <c r="F13" s="2">
        <v>210</v>
      </c>
      <c r="G13" s="3">
        <v>33034470</v>
      </c>
      <c r="H13" s="2">
        <v>240</v>
      </c>
      <c r="I13" s="4">
        <v>37753680</v>
      </c>
      <c r="J13" s="2">
        <f>Таблица132342[[#This Row],[8]]-Таблица132342[[#This Row],[6]]</f>
        <v>30</v>
      </c>
      <c r="K13" s="4">
        <f>Таблица132342[[#This Row],[9]]-Таблица132342[[#This Row],[7]]</f>
        <v>4719210</v>
      </c>
    </row>
    <row r="14" spans="1:14" x14ac:dyDescent="0.25">
      <c r="A14" s="9"/>
      <c r="B14" s="18"/>
      <c r="C14" s="13" t="s">
        <v>26</v>
      </c>
      <c r="D14" s="14" t="s">
        <v>27</v>
      </c>
      <c r="E14" s="20"/>
      <c r="F14" s="2">
        <v>2796</v>
      </c>
      <c r="G14" s="3">
        <v>83627879.469999999</v>
      </c>
      <c r="H14" s="2">
        <v>3596</v>
      </c>
      <c r="I14" s="4">
        <v>112438398.61475706</v>
      </c>
      <c r="J14" s="2">
        <f>Таблица132342[[#This Row],[8]]-Таблица132342[[#This Row],[6]]</f>
        <v>800</v>
      </c>
      <c r="K14" s="4">
        <f>Таблица132342[[#This Row],[9]]-Таблица132342[[#This Row],[7]]</f>
        <v>28810519.144757062</v>
      </c>
      <c r="N14" s="25"/>
    </row>
    <row r="15" spans="1:14" x14ac:dyDescent="0.25">
      <c r="A15" s="1">
        <v>150001</v>
      </c>
      <c r="B15" s="12" t="s">
        <v>28</v>
      </c>
      <c r="C15" s="13" t="s">
        <v>26</v>
      </c>
      <c r="D15" s="14" t="s">
        <v>48</v>
      </c>
      <c r="E15" s="20"/>
      <c r="F15" s="2">
        <v>940</v>
      </c>
      <c r="G15" s="3">
        <v>30804386.43</v>
      </c>
      <c r="H15" s="2">
        <v>877</v>
      </c>
      <c r="I15" s="4">
        <v>28855721.079999998</v>
      </c>
      <c r="J15" s="2">
        <f>Таблица132342[[#This Row],[8]]-Таблица132342[[#This Row],[6]]</f>
        <v>-63</v>
      </c>
      <c r="K15" s="4">
        <f>Таблица132342[[#This Row],[9]]-Таблица132342[[#This Row],[7]]</f>
        <v>-1948665.3500000015</v>
      </c>
      <c r="M15" s="5"/>
    </row>
    <row r="16" spans="1:14" x14ac:dyDescent="0.25">
      <c r="A16" s="1"/>
      <c r="B16" s="12"/>
      <c r="C16" s="13" t="s">
        <v>26</v>
      </c>
      <c r="D16" s="14" t="s">
        <v>71</v>
      </c>
      <c r="E16" s="20"/>
      <c r="F16" s="2">
        <v>2532</v>
      </c>
      <c r="G16" s="3">
        <v>94395439.12999998</v>
      </c>
      <c r="H16" s="2">
        <v>2804</v>
      </c>
      <c r="I16" s="4">
        <v>106120560.47999997</v>
      </c>
      <c r="J16" s="2">
        <f>Таблица132342[[#This Row],[8]]-Таблица132342[[#This Row],[6]]</f>
        <v>272</v>
      </c>
      <c r="K16" s="4">
        <f>Таблица132342[[#This Row],[9]]-Таблица132342[[#This Row],[7]]</f>
        <v>11725121.349999994</v>
      </c>
      <c r="M16" s="5"/>
    </row>
    <row r="17" spans="1:13" x14ac:dyDescent="0.25">
      <c r="A17" s="1"/>
      <c r="B17" s="12"/>
      <c r="C17" s="13" t="s">
        <v>26</v>
      </c>
      <c r="D17" s="14" t="s">
        <v>55</v>
      </c>
      <c r="E17" s="20"/>
      <c r="F17" s="2">
        <v>708</v>
      </c>
      <c r="G17" s="3">
        <v>29961729.899999999</v>
      </c>
      <c r="H17" s="2">
        <v>808</v>
      </c>
      <c r="I17" s="4">
        <v>34317032.089999996</v>
      </c>
      <c r="J17" s="2">
        <f>Таблица132342[[#This Row],[8]]-Таблица132342[[#This Row],[6]]</f>
        <v>100</v>
      </c>
      <c r="K17" s="4">
        <f>Таблица132342[[#This Row],[9]]-Таблица132342[[#This Row],[7]]</f>
        <v>4355302.1899999976</v>
      </c>
      <c r="M17" s="5"/>
    </row>
    <row r="18" spans="1:13" x14ac:dyDescent="0.25">
      <c r="A18" s="1"/>
      <c r="B18" s="12"/>
      <c r="C18" s="13" t="s">
        <v>26</v>
      </c>
      <c r="D18" s="14" t="s">
        <v>63</v>
      </c>
      <c r="E18" s="20" t="s">
        <v>57</v>
      </c>
      <c r="F18" s="2">
        <v>225</v>
      </c>
      <c r="G18" s="3">
        <v>42116625</v>
      </c>
      <c r="H18" s="2">
        <v>232</v>
      </c>
      <c r="I18" s="4">
        <v>43426920</v>
      </c>
      <c r="J18" s="2">
        <f>Таблица132342[[#This Row],[8]]-Таблица132342[[#This Row],[6]]</f>
        <v>7</v>
      </c>
      <c r="K18" s="4">
        <f>Таблица132342[[#This Row],[9]]-Таблица132342[[#This Row],[7]]</f>
        <v>1310295</v>
      </c>
      <c r="M18" s="5"/>
    </row>
    <row r="19" spans="1:13" x14ac:dyDescent="0.25">
      <c r="A19" s="1"/>
      <c r="B19" s="12"/>
      <c r="C19" s="13" t="s">
        <v>26</v>
      </c>
      <c r="D19" s="14" t="s">
        <v>63</v>
      </c>
      <c r="E19" s="20" t="s">
        <v>58</v>
      </c>
      <c r="F19" s="2">
        <v>100</v>
      </c>
      <c r="G19" s="3">
        <v>21679600</v>
      </c>
      <c r="H19" s="2">
        <v>102</v>
      </c>
      <c r="I19" s="4">
        <v>22113192</v>
      </c>
      <c r="J19" s="2">
        <f>Таблица132342[[#This Row],[8]]-Таблица132342[[#This Row],[6]]</f>
        <v>2</v>
      </c>
      <c r="K19" s="4">
        <f>Таблица132342[[#This Row],[9]]-Таблица132342[[#This Row],[7]]</f>
        <v>433592</v>
      </c>
      <c r="M19" s="5"/>
    </row>
    <row r="20" spans="1:13" x14ac:dyDescent="0.25">
      <c r="A20" s="1"/>
      <c r="B20" s="12"/>
      <c r="C20" s="13" t="s">
        <v>26</v>
      </c>
      <c r="D20" s="14" t="s">
        <v>63</v>
      </c>
      <c r="E20" s="20" t="s">
        <v>59</v>
      </c>
      <c r="F20" s="2">
        <v>25</v>
      </c>
      <c r="G20" s="3">
        <v>6154425</v>
      </c>
      <c r="H20" s="2">
        <v>27</v>
      </c>
      <c r="I20" s="4">
        <v>6646779</v>
      </c>
      <c r="J20" s="2">
        <f>Таблица132342[[#This Row],[8]]-Таблица132342[[#This Row],[6]]</f>
        <v>2</v>
      </c>
      <c r="K20" s="4">
        <f>Таблица132342[[#This Row],[9]]-Таблица132342[[#This Row],[7]]</f>
        <v>492354</v>
      </c>
      <c r="M20" s="5"/>
    </row>
    <row r="21" spans="1:13" x14ac:dyDescent="0.25">
      <c r="A21" s="1"/>
      <c r="B21" s="12"/>
      <c r="C21" s="13" t="s">
        <v>26</v>
      </c>
      <c r="D21" s="14" t="s">
        <v>63</v>
      </c>
      <c r="E21" s="20" t="s">
        <v>60</v>
      </c>
      <c r="F21" s="2">
        <v>125</v>
      </c>
      <c r="G21" s="3">
        <v>17396875</v>
      </c>
      <c r="H21" s="2">
        <v>129</v>
      </c>
      <c r="I21" s="4">
        <v>17953575</v>
      </c>
      <c r="J21" s="2">
        <f>Таблица132342[[#This Row],[8]]-Таблица132342[[#This Row],[6]]</f>
        <v>4</v>
      </c>
      <c r="K21" s="4">
        <f>Таблица132342[[#This Row],[9]]-Таблица132342[[#This Row],[7]]</f>
        <v>556700</v>
      </c>
      <c r="M21" s="5"/>
    </row>
    <row r="22" spans="1:13" x14ac:dyDescent="0.25">
      <c r="A22" s="1"/>
      <c r="B22" s="12"/>
      <c r="C22" s="13" t="s">
        <v>26</v>
      </c>
      <c r="D22" s="14" t="s">
        <v>63</v>
      </c>
      <c r="E22" s="20" t="s">
        <v>61</v>
      </c>
      <c r="F22" s="2">
        <v>50</v>
      </c>
      <c r="G22" s="3">
        <v>8440850</v>
      </c>
      <c r="H22" s="2">
        <v>52</v>
      </c>
      <c r="I22" s="4">
        <v>8778484</v>
      </c>
      <c r="J22" s="2">
        <f>Таблица132342[[#This Row],[8]]-Таблица132342[[#This Row],[6]]</f>
        <v>2</v>
      </c>
      <c r="K22" s="4">
        <f>Таблица132342[[#This Row],[9]]-Таблица132342[[#This Row],[7]]</f>
        <v>337634</v>
      </c>
      <c r="M22" s="5"/>
    </row>
    <row r="23" spans="1:13" x14ac:dyDescent="0.25">
      <c r="A23" s="1"/>
      <c r="B23" s="12"/>
      <c r="C23" s="13" t="s">
        <v>26</v>
      </c>
      <c r="D23" s="14" t="s">
        <v>63</v>
      </c>
      <c r="E23" s="20" t="s">
        <v>62</v>
      </c>
      <c r="F23" s="2">
        <v>25</v>
      </c>
      <c r="G23" s="3">
        <v>5273175</v>
      </c>
      <c r="H23" s="2">
        <v>27</v>
      </c>
      <c r="I23" s="4">
        <v>5695029</v>
      </c>
      <c r="J23" s="2">
        <f>Таблица132342[[#This Row],[8]]-Таблица132342[[#This Row],[6]]</f>
        <v>2</v>
      </c>
      <c r="K23" s="4">
        <f>Таблица132342[[#This Row],[9]]-Таблица132342[[#This Row],[7]]</f>
        <v>421854</v>
      </c>
      <c r="M23" s="5"/>
    </row>
    <row r="24" spans="1:13" x14ac:dyDescent="0.25">
      <c r="A24" s="11">
        <v>150093</v>
      </c>
      <c r="B24" s="12" t="s">
        <v>49</v>
      </c>
      <c r="C24" s="13" t="s">
        <v>26</v>
      </c>
      <c r="D24" s="14" t="s">
        <v>48</v>
      </c>
      <c r="E24" s="20"/>
      <c r="F24" s="2">
        <v>200</v>
      </c>
      <c r="G24" s="17">
        <v>4412651.2200000007</v>
      </c>
      <c r="H24" s="2">
        <v>263</v>
      </c>
      <c r="I24" s="4">
        <v>6361316.5700000003</v>
      </c>
      <c r="J24" s="2">
        <f>Таблица132342[[#This Row],[8]]-Таблица132342[[#This Row],[6]]</f>
        <v>63</v>
      </c>
      <c r="K24" s="4">
        <f>Таблица132342[[#This Row],[9]]-Таблица132342[[#This Row],[7]]</f>
        <v>1948665.3499999996</v>
      </c>
      <c r="M24" s="5"/>
    </row>
    <row r="25" spans="1:13" x14ac:dyDescent="0.25">
      <c r="A25" s="9">
        <v>150002</v>
      </c>
      <c r="B25" s="18" t="s">
        <v>33</v>
      </c>
      <c r="C25" s="13" t="s">
        <v>26</v>
      </c>
      <c r="D25" s="14" t="s">
        <v>51</v>
      </c>
      <c r="E25" s="20"/>
      <c r="F25" s="2">
        <v>276</v>
      </c>
      <c r="G25" s="17">
        <v>3056059.65</v>
      </c>
      <c r="H25" s="2">
        <v>366</v>
      </c>
      <c r="I25" s="4">
        <v>4254392.95</v>
      </c>
      <c r="J25" s="2">
        <f>Таблица132342[[#This Row],[8]]-Таблица132342[[#This Row],[6]]</f>
        <v>90</v>
      </c>
      <c r="K25" s="4">
        <f>Таблица132342[[#This Row],[9]]-Таблица132342[[#This Row],[7]]</f>
        <v>1198333.3000000003</v>
      </c>
      <c r="M25" s="5"/>
    </row>
    <row r="26" spans="1:13" x14ac:dyDescent="0.25">
      <c r="A26" s="1"/>
      <c r="B26" s="12"/>
      <c r="C26" s="13" t="s">
        <v>26</v>
      </c>
      <c r="D26" s="14" t="s">
        <v>52</v>
      </c>
      <c r="E26" s="20"/>
      <c r="F26" s="2">
        <v>252</v>
      </c>
      <c r="G26" s="17">
        <v>6407856.5600000005</v>
      </c>
      <c r="H26" s="2">
        <v>322</v>
      </c>
      <c r="I26" s="4">
        <v>8296381.5999999996</v>
      </c>
      <c r="J26" s="2">
        <f>Таблица132342[[#This Row],[8]]-Таблица132342[[#This Row],[6]]</f>
        <v>70</v>
      </c>
      <c r="K26" s="4">
        <f>Таблица132342[[#This Row],[9]]-Таблица132342[[#This Row],[7]]</f>
        <v>1888525.0399999991</v>
      </c>
      <c r="M26" s="5"/>
    </row>
    <row r="27" spans="1:13" ht="45" x14ac:dyDescent="0.25">
      <c r="A27" s="11"/>
      <c r="B27" s="12"/>
      <c r="C27" s="13" t="s">
        <v>26</v>
      </c>
      <c r="D27" s="13" t="s">
        <v>53</v>
      </c>
      <c r="E27" s="20"/>
      <c r="F27" s="2">
        <v>732</v>
      </c>
      <c r="G27" s="17">
        <v>17336410.680000003</v>
      </c>
      <c r="H27" s="2">
        <v>797</v>
      </c>
      <c r="I27" s="4">
        <v>19421930.949999999</v>
      </c>
      <c r="J27" s="2">
        <f>Таблица132342[[#This Row],[8]]-Таблица132342[[#This Row],[6]]</f>
        <v>65</v>
      </c>
      <c r="K27" s="4">
        <f>Таблица132342[[#This Row],[9]]-Таблица132342[[#This Row],[7]]</f>
        <v>2085520.2699999958</v>
      </c>
      <c r="M27" s="5"/>
    </row>
    <row r="28" spans="1:13" x14ac:dyDescent="0.25">
      <c r="A28" s="11"/>
      <c r="B28" s="12"/>
      <c r="C28" s="13" t="s">
        <v>26</v>
      </c>
      <c r="D28" s="14" t="s">
        <v>34</v>
      </c>
      <c r="E28" s="20"/>
      <c r="F28" s="2">
        <v>672</v>
      </c>
      <c r="G28" s="17">
        <v>30302096.329999998</v>
      </c>
      <c r="H28" s="2">
        <v>612</v>
      </c>
      <c r="I28" s="4">
        <v>27329717.719999999</v>
      </c>
      <c r="J28" s="2">
        <f>Таблица132342[[#This Row],[8]]-Таблица132342[[#This Row],[6]]</f>
        <v>-60</v>
      </c>
      <c r="K28" s="4">
        <f>Таблица132342[[#This Row],[9]]-Таблица132342[[#This Row],[7]]</f>
        <v>-2972378.6099999994</v>
      </c>
    </row>
    <row r="29" spans="1:13" x14ac:dyDescent="0.25">
      <c r="A29" s="11"/>
      <c r="B29" s="12"/>
      <c r="C29" s="13" t="s">
        <v>26</v>
      </c>
      <c r="D29" s="14" t="s">
        <v>35</v>
      </c>
      <c r="E29" s="20"/>
      <c r="F29" s="2">
        <v>539</v>
      </c>
      <c r="G29" s="17">
        <v>62061178.780000001</v>
      </c>
      <c r="H29" s="2">
        <v>539</v>
      </c>
      <c r="I29" s="4">
        <v>60861178.780000001</v>
      </c>
      <c r="J29" s="2">
        <f>Таблица132342[[#This Row],[8]]-Таблица132342[[#This Row],[6]]</f>
        <v>0</v>
      </c>
      <c r="K29" s="4">
        <f>Таблица132342[[#This Row],[9]]-Таблица132342[[#This Row],[7]]</f>
        <v>-1200000</v>
      </c>
    </row>
    <row r="30" spans="1:13" x14ac:dyDescent="0.25">
      <c r="A30" s="11"/>
      <c r="B30" s="12"/>
      <c r="C30" s="13" t="s">
        <v>26</v>
      </c>
      <c r="D30" s="14" t="s">
        <v>43</v>
      </c>
      <c r="E30" s="20"/>
      <c r="F30" s="2">
        <v>528</v>
      </c>
      <c r="G30" s="17">
        <v>16773625.690000001</v>
      </c>
      <c r="H30" s="2">
        <v>458</v>
      </c>
      <c r="I30" s="4">
        <v>15773625.689999999</v>
      </c>
      <c r="J30" s="2">
        <f>Таблица132342[[#This Row],[8]]-Таблица132342[[#This Row],[6]]</f>
        <v>-70</v>
      </c>
      <c r="K30" s="4">
        <f>Таблица132342[[#This Row],[9]]-Таблица132342[[#This Row],[7]]</f>
        <v>-1000000.0000000019</v>
      </c>
    </row>
    <row r="31" spans="1:13" x14ac:dyDescent="0.25">
      <c r="A31" s="11"/>
      <c r="B31" s="12"/>
      <c r="C31" s="13" t="s">
        <v>26</v>
      </c>
      <c r="D31" s="14" t="s">
        <v>32</v>
      </c>
      <c r="E31" s="20"/>
      <c r="F31" s="2">
        <v>981</v>
      </c>
      <c r="G31" s="17">
        <v>22438305.120000001</v>
      </c>
      <c r="H31" s="2">
        <v>886</v>
      </c>
      <c r="I31" s="4">
        <v>22438305.120000001</v>
      </c>
      <c r="J31" s="2">
        <f>Таблица132342[[#This Row],[8]]-Таблица132342[[#This Row],[6]]</f>
        <v>-95</v>
      </c>
      <c r="K31" s="4">
        <f>Таблица132342[[#This Row],[9]]-Таблица132342[[#This Row],[7]]</f>
        <v>0</v>
      </c>
    </row>
    <row r="32" spans="1:13" ht="90" x14ac:dyDescent="0.25">
      <c r="A32" s="11">
        <v>150007</v>
      </c>
      <c r="B32" s="12" t="s">
        <v>29</v>
      </c>
      <c r="C32" s="13" t="s">
        <v>26</v>
      </c>
      <c r="D32" s="13" t="s">
        <v>31</v>
      </c>
      <c r="E32" s="20"/>
      <c r="F32" s="2">
        <v>582</v>
      </c>
      <c r="G32" s="17">
        <v>10669930.65</v>
      </c>
      <c r="H32" s="2">
        <v>318</v>
      </c>
      <c r="I32" s="4">
        <v>5829962.1100000003</v>
      </c>
      <c r="J32" s="2">
        <f>Таблица132342[[#This Row],[8]]-Таблица132342[[#This Row],[6]]</f>
        <v>-264</v>
      </c>
      <c r="K32" s="4">
        <f>Таблица132342[[#This Row],[9]]-Таблица132342[[#This Row],[7]]</f>
        <v>-4839968.54</v>
      </c>
    </row>
    <row r="33" spans="1:11" x14ac:dyDescent="0.25">
      <c r="A33" s="11"/>
      <c r="B33" s="12"/>
      <c r="C33" s="13" t="s">
        <v>26</v>
      </c>
      <c r="D33" s="14" t="s">
        <v>55</v>
      </c>
      <c r="E33" s="20"/>
      <c r="F33" s="2">
        <v>716</v>
      </c>
      <c r="G33" s="17">
        <v>15753660.670000002</v>
      </c>
      <c r="H33" s="2">
        <v>630</v>
      </c>
      <c r="I33" s="4">
        <v>13861461.199999999</v>
      </c>
      <c r="J33" s="2">
        <f>Таблица132342[[#This Row],[8]]-Таблица132342[[#This Row],[6]]</f>
        <v>-86</v>
      </c>
      <c r="K33" s="4">
        <f>Таблица132342[[#This Row],[9]]-Таблица132342[[#This Row],[7]]</f>
        <v>-1892199.4700000025</v>
      </c>
    </row>
    <row r="34" spans="1:11" x14ac:dyDescent="0.25">
      <c r="A34" s="11"/>
      <c r="B34" s="12"/>
      <c r="C34" s="13" t="s">
        <v>26</v>
      </c>
      <c r="D34" s="14" t="s">
        <v>43</v>
      </c>
      <c r="E34" s="20"/>
      <c r="F34" s="2">
        <v>420</v>
      </c>
      <c r="G34" s="17">
        <v>7351084.3400000008</v>
      </c>
      <c r="H34" s="2">
        <v>450</v>
      </c>
      <c r="I34" s="4">
        <v>7891369.5499999998</v>
      </c>
      <c r="J34" s="2">
        <f>Таблица132342[[#This Row],[8]]-Таблица132342[[#This Row],[6]]</f>
        <v>30</v>
      </c>
      <c r="K34" s="4">
        <f>Таблица132342[[#This Row],[9]]-Таблица132342[[#This Row],[7]]</f>
        <v>540285.20999999903</v>
      </c>
    </row>
    <row r="35" spans="1:11" x14ac:dyDescent="0.25">
      <c r="A35" s="11"/>
      <c r="B35" s="12"/>
      <c r="C35" s="13" t="s">
        <v>26</v>
      </c>
      <c r="D35" s="14" t="s">
        <v>27</v>
      </c>
      <c r="E35" s="20"/>
      <c r="F35" s="2">
        <v>1451</v>
      </c>
      <c r="G35" s="17">
        <v>31087907.400000002</v>
      </c>
      <c r="H35" s="2">
        <v>1771</v>
      </c>
      <c r="I35" s="4">
        <v>37279790.200000003</v>
      </c>
      <c r="J35" s="2">
        <f>Таблица132342[[#This Row],[8]]-Таблица132342[[#This Row],[6]]</f>
        <v>320</v>
      </c>
      <c r="K35" s="4">
        <f>Таблица132342[[#This Row],[9]]-Таблица132342[[#This Row],[7]]</f>
        <v>6191882.8000000007</v>
      </c>
    </row>
    <row r="36" spans="1:11" ht="30" x14ac:dyDescent="0.25">
      <c r="A36" s="11">
        <v>150072</v>
      </c>
      <c r="B36" s="12" t="s">
        <v>56</v>
      </c>
      <c r="C36" s="13" t="s">
        <v>26</v>
      </c>
      <c r="D36" s="14" t="s">
        <v>63</v>
      </c>
      <c r="E36" s="20" t="s">
        <v>57</v>
      </c>
      <c r="F36" s="2">
        <v>25</v>
      </c>
      <c r="G36" s="17">
        <v>4679625</v>
      </c>
      <c r="H36" s="2">
        <v>18</v>
      </c>
      <c r="I36" s="4">
        <v>3369330</v>
      </c>
      <c r="J36" s="2">
        <f>Таблица132342[[#This Row],[8]]-Таблица132342[[#This Row],[6]]</f>
        <v>-7</v>
      </c>
      <c r="K36" s="4">
        <f>Таблица132342[[#This Row],[9]]-Таблица132342[[#This Row],[7]]</f>
        <v>-1310295</v>
      </c>
    </row>
    <row r="37" spans="1:11" x14ac:dyDescent="0.25">
      <c r="A37" s="11"/>
      <c r="B37" s="12"/>
      <c r="C37" s="13" t="s">
        <v>26</v>
      </c>
      <c r="D37" s="14" t="s">
        <v>63</v>
      </c>
      <c r="E37" s="20" t="s">
        <v>58</v>
      </c>
      <c r="F37" s="2">
        <v>14</v>
      </c>
      <c r="G37" s="17">
        <v>3035144</v>
      </c>
      <c r="H37" s="2">
        <v>12</v>
      </c>
      <c r="I37" s="4">
        <v>2601552</v>
      </c>
      <c r="J37" s="2">
        <f>Таблица132342[[#This Row],[8]]-Таблица132342[[#This Row],[6]]</f>
        <v>-2</v>
      </c>
      <c r="K37" s="4">
        <f>Таблица132342[[#This Row],[9]]-Таблица132342[[#This Row],[7]]</f>
        <v>-433592</v>
      </c>
    </row>
    <row r="38" spans="1:11" x14ac:dyDescent="0.25">
      <c r="A38" s="11"/>
      <c r="B38" s="12"/>
      <c r="C38" s="13" t="s">
        <v>26</v>
      </c>
      <c r="D38" s="14" t="s">
        <v>63</v>
      </c>
      <c r="E38" s="20" t="s">
        <v>59</v>
      </c>
      <c r="F38" s="2">
        <v>8</v>
      </c>
      <c r="G38" s="4">
        <v>1969416</v>
      </c>
      <c r="H38" s="2">
        <v>6</v>
      </c>
      <c r="I38" s="4">
        <v>1477062</v>
      </c>
      <c r="J38" s="2">
        <f>Таблица132342[[#This Row],[8]]-Таблица132342[[#This Row],[6]]</f>
        <v>-2</v>
      </c>
      <c r="K38" s="4">
        <f>Таблица132342[[#This Row],[9]]-Таблица132342[[#This Row],[7]]</f>
        <v>-492354</v>
      </c>
    </row>
    <row r="39" spans="1:11" x14ac:dyDescent="0.25">
      <c r="A39" s="11"/>
      <c r="B39" s="12"/>
      <c r="C39" s="13" t="s">
        <v>26</v>
      </c>
      <c r="D39" s="14" t="s">
        <v>63</v>
      </c>
      <c r="E39" s="20" t="s">
        <v>60</v>
      </c>
      <c r="F39" s="2">
        <v>10</v>
      </c>
      <c r="G39" s="4">
        <v>1391750</v>
      </c>
      <c r="H39" s="2">
        <v>6</v>
      </c>
      <c r="I39" s="4">
        <v>835050</v>
      </c>
      <c r="J39" s="2">
        <f>Таблица132342[[#This Row],[8]]-Таблица132342[[#This Row],[6]]</f>
        <v>-4</v>
      </c>
      <c r="K39" s="4">
        <f>Таблица132342[[#This Row],[9]]-Таблица132342[[#This Row],[7]]</f>
        <v>-556700</v>
      </c>
    </row>
    <row r="40" spans="1:11" x14ac:dyDescent="0.25">
      <c r="A40" s="11"/>
      <c r="B40" s="12"/>
      <c r="C40" s="13" t="s">
        <v>26</v>
      </c>
      <c r="D40" s="14" t="s">
        <v>63</v>
      </c>
      <c r="E40" s="20" t="s">
        <v>61</v>
      </c>
      <c r="F40" s="2">
        <v>7</v>
      </c>
      <c r="G40" s="4">
        <v>1181719</v>
      </c>
      <c r="H40" s="2">
        <v>5</v>
      </c>
      <c r="I40" s="4">
        <v>844085</v>
      </c>
      <c r="J40" s="2">
        <f>Таблица132342[[#This Row],[8]]-Таблица132342[[#This Row],[6]]</f>
        <v>-2</v>
      </c>
      <c r="K40" s="4">
        <f>Таблица132342[[#This Row],[9]]-Таблица132342[[#This Row],[7]]</f>
        <v>-337634</v>
      </c>
    </row>
    <row r="41" spans="1:11" x14ac:dyDescent="0.25">
      <c r="A41" s="11"/>
      <c r="B41" s="12"/>
      <c r="C41" s="13" t="s">
        <v>26</v>
      </c>
      <c r="D41" s="14" t="s">
        <v>63</v>
      </c>
      <c r="E41" s="20" t="s">
        <v>62</v>
      </c>
      <c r="F41" s="2">
        <v>7</v>
      </c>
      <c r="G41" s="4">
        <v>1476489</v>
      </c>
      <c r="H41" s="2">
        <v>5</v>
      </c>
      <c r="I41" s="4">
        <v>1054635</v>
      </c>
      <c r="J41" s="2">
        <f>Таблица132342[[#This Row],[8]]-Таблица132342[[#This Row],[6]]</f>
        <v>-2</v>
      </c>
      <c r="K41" s="4">
        <f>Таблица132342[[#This Row],[9]]-Таблица132342[[#This Row],[7]]</f>
        <v>-421854</v>
      </c>
    </row>
    <row r="42" spans="1:11" x14ac:dyDescent="0.25">
      <c r="A42" s="11"/>
      <c r="B42" s="12"/>
      <c r="C42" s="13" t="s">
        <v>26</v>
      </c>
      <c r="D42" s="14" t="s">
        <v>71</v>
      </c>
      <c r="E42" s="20"/>
      <c r="F42" s="2">
        <v>184</v>
      </c>
      <c r="G42" s="4">
        <v>22667919.07</v>
      </c>
      <c r="H42" s="2">
        <v>184</v>
      </c>
      <c r="I42" s="4">
        <v>10942797.720000001</v>
      </c>
      <c r="J42" s="2">
        <f>Таблица132342[[#This Row],[8]]-Таблица132342[[#This Row],[6]]</f>
        <v>0</v>
      </c>
      <c r="K42" s="4">
        <f>Таблица132342[[#This Row],[9]]-Таблица132342[[#This Row],[7]]</f>
        <v>-11725121.35</v>
      </c>
    </row>
    <row r="43" spans="1:11" x14ac:dyDescent="0.25">
      <c r="A43" s="11">
        <v>150031</v>
      </c>
      <c r="B43" s="12" t="s">
        <v>64</v>
      </c>
      <c r="C43" s="13" t="s">
        <v>26</v>
      </c>
      <c r="D43" s="14" t="s">
        <v>65</v>
      </c>
      <c r="E43" s="20"/>
      <c r="F43" s="2">
        <v>5418</v>
      </c>
      <c r="G43" s="4">
        <v>543187920.56999993</v>
      </c>
      <c r="H43" s="2">
        <v>5468</v>
      </c>
      <c r="I43" s="4">
        <v>554287570.56999993</v>
      </c>
      <c r="J43" s="2">
        <f>Таблица132342[[#This Row],[8]]-Таблица132342[[#This Row],[6]]</f>
        <v>50</v>
      </c>
      <c r="K43" s="4">
        <f>Таблица132342[[#This Row],[9]]-Таблица132342[[#This Row],[7]]</f>
        <v>11099650</v>
      </c>
    </row>
    <row r="44" spans="1:11" x14ac:dyDescent="0.25">
      <c r="A44" s="11"/>
      <c r="B44" s="12"/>
      <c r="C44" s="13" t="s">
        <v>26</v>
      </c>
      <c r="D44" s="14" t="s">
        <v>65</v>
      </c>
      <c r="E44" s="20" t="s">
        <v>66</v>
      </c>
      <c r="F44" s="2">
        <v>130</v>
      </c>
      <c r="G44" s="4">
        <v>28859090</v>
      </c>
      <c r="H44" s="2">
        <v>80</v>
      </c>
      <c r="I44" s="4">
        <v>17759440</v>
      </c>
      <c r="J44" s="2">
        <f>Таблица132342[[#This Row],[8]]-Таблица132342[[#This Row],[6]]</f>
        <v>-50</v>
      </c>
      <c r="K44" s="4">
        <f>Таблица132342[[#This Row],[9]]-Таблица132342[[#This Row],[7]]</f>
        <v>-11099650</v>
      </c>
    </row>
    <row r="45" spans="1:11" ht="90" x14ac:dyDescent="0.25">
      <c r="A45" s="11">
        <v>150014</v>
      </c>
      <c r="B45" s="12" t="s">
        <v>72</v>
      </c>
      <c r="C45" s="13" t="s">
        <v>26</v>
      </c>
      <c r="D45" s="13" t="s">
        <v>31</v>
      </c>
      <c r="E45" s="20"/>
      <c r="F45" s="2">
        <v>1354</v>
      </c>
      <c r="G45" s="4">
        <v>42567346.309999995</v>
      </c>
      <c r="H45" s="2">
        <v>1322</v>
      </c>
      <c r="I45" s="4">
        <v>38212044.119999997</v>
      </c>
      <c r="J45" s="2">
        <f>Таблица132342[[#This Row],[8]]-Таблица132342[[#This Row],[6]]</f>
        <v>-32</v>
      </c>
      <c r="K45" s="4">
        <f>Таблица132342[[#This Row],[9]]-Таблица132342[[#This Row],[7]]</f>
        <v>-4355302.1899999976</v>
      </c>
    </row>
  </sheetData>
  <mergeCells count="8">
    <mergeCell ref="J6:K6"/>
    <mergeCell ref="A6:A7"/>
    <mergeCell ref="B6:B7"/>
    <mergeCell ref="D6:D7"/>
    <mergeCell ref="F6:G6"/>
    <mergeCell ref="H6:I6"/>
    <mergeCell ref="C6:C7"/>
    <mergeCell ref="E6:E7"/>
  </mergeCells>
  <phoneticPr fontId="4" type="noConversion"/>
  <pageMargins left="0.23622047244094491" right="0.23622047244094491" top="0.74803149606299213" bottom="0.48" header="0.31496062992125984" footer="0.31496062992125984"/>
  <pageSetup paperSize="9" scale="84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opLeftCell="A5" workbookViewId="0">
      <selection activeCell="B22" sqref="B22"/>
    </sheetView>
  </sheetViews>
  <sheetFormatPr defaultRowHeight="15" x14ac:dyDescent="0.25"/>
  <cols>
    <col min="1" max="1" width="11.85546875" customWidth="1"/>
    <col min="2" max="2" width="42.42578125" style="6" customWidth="1"/>
    <col min="3" max="3" width="9.28515625" style="6" customWidth="1"/>
    <col min="4" max="4" width="88.140625" customWidth="1"/>
    <col min="5" max="5" width="11.42578125" customWidth="1"/>
    <col min="6" max="6" width="14.28515625" customWidth="1"/>
    <col min="7" max="7" width="9.28515625" customWidth="1"/>
    <col min="8" max="8" width="16.5703125" customWidth="1"/>
    <col min="9" max="9" width="9.42578125" customWidth="1"/>
    <col min="10" max="10" width="16" customWidth="1"/>
    <col min="11" max="11" width="14.5703125" style="5" bestFit="1" customWidth="1"/>
  </cols>
  <sheetData>
    <row r="1" spans="1:10" x14ac:dyDescent="0.25">
      <c r="J1" s="7" t="s">
        <v>22</v>
      </c>
    </row>
    <row r="2" spans="1:10" x14ac:dyDescent="0.25">
      <c r="J2" s="7" t="s">
        <v>0</v>
      </c>
    </row>
    <row r="3" spans="1:10" x14ac:dyDescent="0.25">
      <c r="J3" s="7" t="s">
        <v>1</v>
      </c>
    </row>
    <row r="4" spans="1:10" x14ac:dyDescent="0.25">
      <c r="J4" s="7" t="s">
        <v>41</v>
      </c>
    </row>
    <row r="6" spans="1:10" ht="60" customHeight="1" x14ac:dyDescent="0.25">
      <c r="A6" s="26" t="s">
        <v>2</v>
      </c>
      <c r="B6" s="26" t="s">
        <v>3</v>
      </c>
      <c r="C6" s="27" t="s">
        <v>18</v>
      </c>
      <c r="D6" s="26" t="s">
        <v>20</v>
      </c>
      <c r="E6" s="26" t="s">
        <v>23</v>
      </c>
      <c r="F6" s="26"/>
      <c r="G6" s="26" t="s">
        <v>42</v>
      </c>
      <c r="H6" s="26"/>
      <c r="I6" s="26" t="s">
        <v>4</v>
      </c>
      <c r="J6" s="26"/>
    </row>
    <row r="7" spans="1:10" ht="30" customHeight="1" x14ac:dyDescent="0.25">
      <c r="A7" s="26"/>
      <c r="B7" s="26"/>
      <c r="C7" s="28"/>
      <c r="D7" s="26"/>
      <c r="E7" s="8" t="s">
        <v>5</v>
      </c>
      <c r="F7" s="8" t="s">
        <v>6</v>
      </c>
      <c r="G7" s="8" t="s">
        <v>5</v>
      </c>
      <c r="H7" s="8" t="s">
        <v>6</v>
      </c>
      <c r="I7" s="8" t="s">
        <v>5</v>
      </c>
      <c r="J7" s="8" t="s">
        <v>6</v>
      </c>
    </row>
    <row r="8" spans="1:10" x14ac:dyDescent="0.25">
      <c r="A8" s="9" t="s">
        <v>7</v>
      </c>
      <c r="B8" s="10" t="s">
        <v>8</v>
      </c>
      <c r="C8" s="9" t="s">
        <v>9</v>
      </c>
      <c r="D8" s="10" t="s">
        <v>10</v>
      </c>
      <c r="E8" s="10" t="s">
        <v>12</v>
      </c>
      <c r="F8" s="9" t="s">
        <v>15</v>
      </c>
      <c r="G8" s="10" t="s">
        <v>13</v>
      </c>
      <c r="H8" s="9" t="s">
        <v>14</v>
      </c>
      <c r="I8" s="10" t="s">
        <v>16</v>
      </c>
      <c r="J8" s="9" t="s">
        <v>19</v>
      </c>
    </row>
    <row r="9" spans="1:10" x14ac:dyDescent="0.25">
      <c r="A9" s="11">
        <v>150016</v>
      </c>
      <c r="B9" s="12" t="s">
        <v>30</v>
      </c>
      <c r="C9" s="13" t="s">
        <v>45</v>
      </c>
      <c r="D9" s="13" t="s">
        <v>27</v>
      </c>
      <c r="E9" s="2">
        <v>3176</v>
      </c>
      <c r="F9" s="4">
        <v>28388216.289999999</v>
      </c>
      <c r="G9" s="2">
        <v>3626</v>
      </c>
      <c r="H9" s="4">
        <v>32156870.569999997</v>
      </c>
      <c r="I9" s="2">
        <f>Таблица1323423[[#This Row],[8]]-Таблица1323423[[#This Row],[6]]</f>
        <v>450</v>
      </c>
      <c r="J9" s="4">
        <f>Таблица1323423[[#This Row],[9]]-Таблица1323423[[#This Row],[7]]</f>
        <v>3768654.2799999975</v>
      </c>
    </row>
    <row r="10" spans="1:10" ht="60" x14ac:dyDescent="0.25">
      <c r="A10" s="11"/>
      <c r="B10" s="12"/>
      <c r="C10" s="13" t="s">
        <v>45</v>
      </c>
      <c r="D10" s="13" t="s">
        <v>31</v>
      </c>
      <c r="E10" s="2">
        <v>617</v>
      </c>
      <c r="F10" s="4">
        <v>5167243.76</v>
      </c>
      <c r="G10" s="2">
        <v>167</v>
      </c>
      <c r="H10" s="4">
        <v>1398589.48</v>
      </c>
      <c r="I10" s="2">
        <f>Таблица1323423[[#This Row],[8]]-Таблица1323423[[#This Row],[6]]</f>
        <v>-450</v>
      </c>
      <c r="J10" s="4">
        <f>Таблица1323423[[#This Row],[9]]-Таблица1323423[[#This Row],[7]]</f>
        <v>-3768654.28</v>
      </c>
    </row>
    <row r="11" spans="1:10" x14ac:dyDescent="0.25">
      <c r="A11" s="11">
        <v>150003</v>
      </c>
      <c r="B11" s="12" t="s">
        <v>25</v>
      </c>
      <c r="C11" s="13" t="s">
        <v>45</v>
      </c>
      <c r="D11" s="14" t="s">
        <v>27</v>
      </c>
      <c r="E11" s="2">
        <v>900</v>
      </c>
      <c r="F11" s="3">
        <v>11502519.810000001</v>
      </c>
      <c r="G11" s="2">
        <v>872</v>
      </c>
      <c r="H11" s="4">
        <v>4000000.0000005588</v>
      </c>
      <c r="I11" s="2">
        <f>Таблица1323423[[#This Row],[8]]-Таблица1323423[[#This Row],[6]]</f>
        <v>-28</v>
      </c>
      <c r="J11" s="4">
        <f>Таблица1323423[[#This Row],[9]]-Таблица1323423[[#This Row],[7]]</f>
        <v>-7502519.8099994417</v>
      </c>
    </row>
    <row r="12" spans="1:10" x14ac:dyDescent="0.25">
      <c r="A12" s="11"/>
      <c r="B12" s="12"/>
      <c r="C12" s="13" t="s">
        <v>45</v>
      </c>
      <c r="D12" s="14" t="s">
        <v>37</v>
      </c>
      <c r="E12" s="2">
        <v>350</v>
      </c>
      <c r="F12" s="3">
        <v>5247561.4000000004</v>
      </c>
      <c r="G12" s="2">
        <v>0</v>
      </c>
      <c r="H12" s="4">
        <v>0</v>
      </c>
      <c r="I12" s="2">
        <f>Таблица1323423[[#This Row],[8]]-Таблица1323423[[#This Row],[6]]</f>
        <v>-350</v>
      </c>
      <c r="J12" s="4">
        <f>Таблица1323423[[#This Row],[9]]-Таблица1323423[[#This Row],[7]]</f>
        <v>-5247561.4000000004</v>
      </c>
    </row>
    <row r="13" spans="1:10" x14ac:dyDescent="0.25">
      <c r="A13" s="11"/>
      <c r="B13" s="12"/>
      <c r="C13" s="13" t="s">
        <v>45</v>
      </c>
      <c r="D13" s="14" t="s">
        <v>46</v>
      </c>
      <c r="E13" s="2">
        <v>35</v>
      </c>
      <c r="F13" s="3">
        <v>9915975.3800000008</v>
      </c>
      <c r="G13" s="2">
        <v>53</v>
      </c>
      <c r="H13" s="4">
        <v>13387706.380000001</v>
      </c>
      <c r="I13" s="2">
        <f>Таблица1323423[[#This Row],[8]]-Таблица1323423[[#This Row],[6]]</f>
        <v>18</v>
      </c>
      <c r="J13" s="4">
        <f>Таблица1323423[[#This Row],[9]]-Таблица1323423[[#This Row],[7]]</f>
        <v>3471731</v>
      </c>
    </row>
    <row r="14" spans="1:10" x14ac:dyDescent="0.25">
      <c r="A14" s="1">
        <v>150001</v>
      </c>
      <c r="B14" s="12" t="s">
        <v>28</v>
      </c>
      <c r="C14" s="13" t="s">
        <v>45</v>
      </c>
      <c r="D14" s="14" t="s">
        <v>48</v>
      </c>
      <c r="E14" s="2">
        <v>956</v>
      </c>
      <c r="F14" s="3">
        <v>23570731.800000001</v>
      </c>
      <c r="G14" s="2">
        <v>1407</v>
      </c>
      <c r="H14" s="4">
        <v>33894437.149999999</v>
      </c>
      <c r="I14" s="2">
        <f>Таблица1323423[[#This Row],[8]]-Таблица1323423[[#This Row],[6]]</f>
        <v>451</v>
      </c>
      <c r="J14" s="4">
        <f>Таблица1323423[[#This Row],[9]]-Таблица1323423[[#This Row],[7]]</f>
        <v>10323705.349999998</v>
      </c>
    </row>
    <row r="15" spans="1:10" x14ac:dyDescent="0.25">
      <c r="A15" s="11">
        <v>150093</v>
      </c>
      <c r="B15" s="12" t="s">
        <v>49</v>
      </c>
      <c r="C15" s="13" t="s">
        <v>45</v>
      </c>
      <c r="D15" s="14" t="s">
        <v>48</v>
      </c>
      <c r="E15" s="2">
        <v>200</v>
      </c>
      <c r="F15" s="4">
        <v>3146561.24</v>
      </c>
      <c r="G15" s="2">
        <v>92</v>
      </c>
      <c r="H15" s="4">
        <v>1197895.8900000001</v>
      </c>
      <c r="I15" s="2">
        <f>Таблица1323423[[#This Row],[8]]-Таблица1323423[[#This Row],[6]]</f>
        <v>-108</v>
      </c>
      <c r="J15" s="4">
        <f>Таблица1323423[[#This Row],[9]]-Таблица1323423[[#This Row],[7]]</f>
        <v>-1948665.35</v>
      </c>
    </row>
    <row r="16" spans="1:10" x14ac:dyDescent="0.25">
      <c r="A16" s="11">
        <v>150035</v>
      </c>
      <c r="B16" s="12" t="s">
        <v>50</v>
      </c>
      <c r="C16" s="13" t="s">
        <v>45</v>
      </c>
      <c r="D16" s="14" t="s">
        <v>36</v>
      </c>
      <c r="E16" s="2">
        <v>143</v>
      </c>
      <c r="F16" s="4">
        <v>691818.95</v>
      </c>
      <c r="G16" s="2">
        <v>95</v>
      </c>
      <c r="H16" s="4">
        <v>459600</v>
      </c>
      <c r="I16" s="2">
        <f>Таблица1323423[[#This Row],[8]]-Таблица1323423[[#This Row],[6]]</f>
        <v>-48</v>
      </c>
      <c r="J16" s="4">
        <f>Таблица1323423[[#This Row],[9]]-Таблица1323423[[#This Row],[7]]</f>
        <v>-232218.94999999995</v>
      </c>
    </row>
    <row r="17" spans="1:10" x14ac:dyDescent="0.25">
      <c r="A17" s="11"/>
      <c r="B17" s="12"/>
      <c r="C17" s="13" t="s">
        <v>45</v>
      </c>
      <c r="D17" s="14" t="s">
        <v>27</v>
      </c>
      <c r="E17" s="2">
        <v>1361</v>
      </c>
      <c r="F17" s="4">
        <v>12300770.720000001</v>
      </c>
      <c r="G17" s="2">
        <v>1409</v>
      </c>
      <c r="H17" s="4">
        <v>12532989.67</v>
      </c>
      <c r="I17" s="2">
        <f>Таблица1323423[[#This Row],[8]]-Таблица1323423[[#This Row],[6]]</f>
        <v>48</v>
      </c>
      <c r="J17" s="4">
        <f>Таблица1323423[[#This Row],[9]]-Таблица1323423[[#This Row],[7]]</f>
        <v>232218.94999999925</v>
      </c>
    </row>
    <row r="18" spans="1:10" x14ac:dyDescent="0.25">
      <c r="A18" s="11">
        <v>150002</v>
      </c>
      <c r="B18" s="12" t="s">
        <v>33</v>
      </c>
      <c r="C18" s="13" t="s">
        <v>45</v>
      </c>
      <c r="D18" s="14" t="s">
        <v>52</v>
      </c>
      <c r="E18" s="2">
        <v>130</v>
      </c>
      <c r="F18" s="4">
        <v>1599267.12</v>
      </c>
      <c r="G18" s="2">
        <v>130</v>
      </c>
      <c r="H18" s="4">
        <v>2739007.59</v>
      </c>
      <c r="I18" s="2">
        <f>Таблица1323423[[#This Row],[8]]-Таблица1323423[[#This Row],[6]]</f>
        <v>0</v>
      </c>
      <c r="J18" s="4">
        <f>Таблица1323423[[#This Row],[9]]-Таблица1323423[[#This Row],[7]]</f>
        <v>1139740.4699999997</v>
      </c>
    </row>
    <row r="19" spans="1:10" x14ac:dyDescent="0.25">
      <c r="A19" s="11"/>
      <c r="B19" s="12"/>
      <c r="C19" s="13" t="s">
        <v>45</v>
      </c>
      <c r="D19" s="14" t="s">
        <v>38</v>
      </c>
      <c r="E19" s="2">
        <v>105</v>
      </c>
      <c r="F19" s="4">
        <v>1258422.3500000001</v>
      </c>
      <c r="G19" s="2">
        <v>150</v>
      </c>
      <c r="H19" s="4">
        <v>1834386.13</v>
      </c>
      <c r="I19" s="2">
        <f>Таблица1323423[[#This Row],[8]]-Таблица1323423[[#This Row],[6]]</f>
        <v>45</v>
      </c>
      <c r="J19" s="4">
        <f>Таблица1323423[[#This Row],[9]]-Таблица1323423[[#This Row],[7]]</f>
        <v>575963.7799999998</v>
      </c>
    </row>
    <row r="20" spans="1:10" x14ac:dyDescent="0.25">
      <c r="A20" s="11"/>
      <c r="B20" s="12"/>
      <c r="C20" s="13" t="s">
        <v>45</v>
      </c>
      <c r="D20" s="14" t="s">
        <v>54</v>
      </c>
      <c r="E20" s="2">
        <v>90</v>
      </c>
      <c r="F20" s="4">
        <v>1825264.34</v>
      </c>
      <c r="G20" s="2">
        <v>70</v>
      </c>
      <c r="H20" s="4">
        <v>1437664.74</v>
      </c>
      <c r="I20" s="2">
        <f>Таблица1323423[[#This Row],[8]]-Таблица1323423[[#This Row],[6]]</f>
        <v>-20</v>
      </c>
      <c r="J20" s="4">
        <f>Таблица1323423[[#This Row],[9]]-Таблица1323423[[#This Row],[7]]</f>
        <v>-387599.60000000009</v>
      </c>
    </row>
    <row r="21" spans="1:10" x14ac:dyDescent="0.25">
      <c r="A21" s="11"/>
      <c r="B21" s="12"/>
      <c r="C21" s="13" t="s">
        <v>45</v>
      </c>
      <c r="D21" s="14" t="s">
        <v>39</v>
      </c>
      <c r="E21" s="2">
        <v>350</v>
      </c>
      <c r="F21" s="4">
        <v>4298229.83</v>
      </c>
      <c r="G21" s="2">
        <v>325</v>
      </c>
      <c r="H21" s="4">
        <v>2970125.18</v>
      </c>
      <c r="I21" s="2">
        <f>Таблица1323423[[#This Row],[8]]-Таблица1323423[[#This Row],[6]]</f>
        <v>-25</v>
      </c>
      <c r="J21" s="4">
        <f>Таблица1323423[[#This Row],[9]]-Таблица1323423[[#This Row],[7]]</f>
        <v>-1328104.6499999999</v>
      </c>
    </row>
    <row r="22" spans="1:10" ht="60" x14ac:dyDescent="0.25">
      <c r="A22" s="11">
        <v>150007</v>
      </c>
      <c r="B22" s="12" t="s">
        <v>29</v>
      </c>
      <c r="C22" s="13" t="s">
        <v>45</v>
      </c>
      <c r="D22" s="13" t="s">
        <v>31</v>
      </c>
      <c r="E22" s="2">
        <v>200</v>
      </c>
      <c r="F22" s="4">
        <v>1745363.57</v>
      </c>
      <c r="G22" s="2">
        <v>120</v>
      </c>
      <c r="H22" s="4">
        <v>1047218.14</v>
      </c>
      <c r="I22" s="2">
        <f>Таблица1323423[[#This Row],[8]]-Таблица1323423[[#This Row],[6]]</f>
        <v>-80</v>
      </c>
      <c r="J22" s="4">
        <f>Таблица1323423[[#This Row],[9]]-Таблица1323423[[#This Row],[7]]</f>
        <v>-698145.43</v>
      </c>
    </row>
    <row r="23" spans="1:10" x14ac:dyDescent="0.25">
      <c r="A23" s="11"/>
      <c r="B23" s="12"/>
      <c r="C23" s="13" t="s">
        <v>45</v>
      </c>
      <c r="D23" s="14" t="s">
        <v>55</v>
      </c>
      <c r="E23" s="2">
        <v>400</v>
      </c>
      <c r="F23" s="4">
        <v>4450622.32</v>
      </c>
      <c r="G23" s="2">
        <v>350</v>
      </c>
      <c r="H23" s="4">
        <v>3894294.53</v>
      </c>
      <c r="I23" s="2">
        <f>Таблица1323423[[#This Row],[8]]-Таблица1323423[[#This Row],[6]]</f>
        <v>-50</v>
      </c>
      <c r="J23" s="4">
        <f>Таблица1323423[[#This Row],[9]]-Таблица1323423[[#This Row],[7]]</f>
        <v>-556327.7900000005</v>
      </c>
    </row>
    <row r="24" spans="1:10" x14ac:dyDescent="0.25">
      <c r="A24" s="11"/>
      <c r="B24" s="12"/>
      <c r="C24" s="13" t="s">
        <v>45</v>
      </c>
      <c r="D24" s="14" t="s">
        <v>43</v>
      </c>
      <c r="E24" s="2">
        <v>500</v>
      </c>
      <c r="F24" s="4">
        <v>4615798.1899999995</v>
      </c>
      <c r="G24" s="2">
        <v>530</v>
      </c>
      <c r="H24" s="4">
        <v>4892746.08</v>
      </c>
      <c r="I24" s="2">
        <f>Таблица1323423[[#This Row],[8]]-Таблица1323423[[#This Row],[6]]</f>
        <v>30</v>
      </c>
      <c r="J24" s="4">
        <f>Таблица1323423[[#This Row],[9]]-Таблица1323423[[#This Row],[7]]</f>
        <v>276947.8900000006</v>
      </c>
    </row>
    <row r="25" spans="1:10" x14ac:dyDescent="0.25">
      <c r="A25" s="11"/>
      <c r="B25" s="12"/>
      <c r="C25" s="13" t="s">
        <v>45</v>
      </c>
      <c r="D25" s="14" t="s">
        <v>27</v>
      </c>
      <c r="E25" s="2">
        <v>1200</v>
      </c>
      <c r="F25" s="4">
        <v>11452797.910000002</v>
      </c>
      <c r="G25" s="2">
        <v>1300</v>
      </c>
      <c r="H25" s="4">
        <v>12407197.74</v>
      </c>
      <c r="I25" s="2">
        <f>Таблица1323423[[#This Row],[8]]-Таблица1323423[[#This Row],[6]]</f>
        <v>100</v>
      </c>
      <c r="J25" s="4">
        <f>Таблица1323423[[#This Row],[9]]-Таблица1323423[[#This Row],[7]]</f>
        <v>954399.82999999821</v>
      </c>
    </row>
    <row r="26" spans="1:10" ht="38.25" customHeight="1" x14ac:dyDescent="0.25">
      <c r="A26" s="22">
        <v>150098</v>
      </c>
      <c r="B26" s="23" t="s">
        <v>70</v>
      </c>
      <c r="C26" s="13" t="s">
        <v>45</v>
      </c>
      <c r="D26" s="14" t="s">
        <v>69</v>
      </c>
      <c r="E26" s="15">
        <v>230</v>
      </c>
      <c r="F26" s="24">
        <v>28687718.009999998</v>
      </c>
      <c r="G26" s="15">
        <v>240</v>
      </c>
      <c r="H26" s="16">
        <v>29860218.609999999</v>
      </c>
      <c r="I26" s="15">
        <f>Таблица1323423[[#This Row],[8]]-Таблица1323423[[#This Row],[6]]</f>
        <v>10</v>
      </c>
      <c r="J26" s="16">
        <f>Таблица1323423[[#This Row],[9]]-Таблица1323423[[#This Row],[7]]</f>
        <v>1172500.6000000015</v>
      </c>
    </row>
  </sheetData>
  <mergeCells count="7">
    <mergeCell ref="G6:H6"/>
    <mergeCell ref="I6:J6"/>
    <mergeCell ref="A6:A7"/>
    <mergeCell ref="B6:B7"/>
    <mergeCell ref="C6:C7"/>
    <mergeCell ref="D6:D7"/>
    <mergeCell ref="E6:F6"/>
  </mergeCells>
  <pageMargins left="0.23622047244094491" right="0.23622047244094491" top="0.74803149606299213" bottom="0.74803149606299213" header="0.31496062992125984" footer="0.31496062992125984"/>
  <pageSetup paperSize="9" scale="74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G18" sqref="G18:H18"/>
    </sheetView>
  </sheetViews>
  <sheetFormatPr defaultRowHeight="15" x14ac:dyDescent="0.25"/>
  <cols>
    <col min="1" max="1" width="10.28515625" customWidth="1"/>
    <col min="2" max="2" width="33.42578125" style="6" customWidth="1"/>
    <col min="3" max="3" width="10.5703125" style="6" customWidth="1"/>
    <col min="4" max="4" width="43.140625" bestFit="1" customWidth="1"/>
    <col min="5" max="5" width="11.42578125" customWidth="1"/>
    <col min="6" max="6" width="14.28515625" customWidth="1"/>
    <col min="7" max="7" width="12" customWidth="1"/>
    <col min="8" max="8" width="14.28515625" customWidth="1"/>
    <col min="9" max="9" width="9.42578125" customWidth="1"/>
    <col min="10" max="10" width="16" customWidth="1"/>
    <col min="11" max="11" width="14.5703125" style="5" bestFit="1" customWidth="1"/>
    <col min="12" max="12" width="13.140625" style="19" bestFit="1" customWidth="1"/>
  </cols>
  <sheetData>
    <row r="1" spans="1:12" x14ac:dyDescent="0.25">
      <c r="J1" s="7" t="s">
        <v>73</v>
      </c>
    </row>
    <row r="2" spans="1:12" x14ac:dyDescent="0.25">
      <c r="J2" s="7" t="s">
        <v>0</v>
      </c>
    </row>
    <row r="3" spans="1:12" x14ac:dyDescent="0.25">
      <c r="J3" s="7" t="s">
        <v>1</v>
      </c>
    </row>
    <row r="4" spans="1:12" x14ac:dyDescent="0.25">
      <c r="J4" s="7" t="s">
        <v>41</v>
      </c>
    </row>
    <row r="6" spans="1:12" ht="46.5" customHeight="1" x14ac:dyDescent="0.25">
      <c r="A6" s="26" t="s">
        <v>2</v>
      </c>
      <c r="B6" s="26" t="s">
        <v>3</v>
      </c>
      <c r="C6" s="27" t="s">
        <v>18</v>
      </c>
      <c r="D6" s="27" t="s">
        <v>17</v>
      </c>
      <c r="E6" s="26" t="s">
        <v>23</v>
      </c>
      <c r="F6" s="26"/>
      <c r="G6" s="26" t="s">
        <v>42</v>
      </c>
      <c r="H6" s="26"/>
      <c r="I6" s="26" t="s">
        <v>4</v>
      </c>
      <c r="J6" s="26"/>
    </row>
    <row r="7" spans="1:12" ht="30" x14ac:dyDescent="0.25">
      <c r="A7" s="26"/>
      <c r="B7" s="26"/>
      <c r="C7" s="28"/>
      <c r="D7" s="28"/>
      <c r="E7" s="8" t="s">
        <v>5</v>
      </c>
      <c r="F7" s="8" t="s">
        <v>6</v>
      </c>
      <c r="G7" s="8" t="s">
        <v>5</v>
      </c>
      <c r="H7" s="8" t="s">
        <v>6</v>
      </c>
      <c r="I7" s="8" t="s">
        <v>5</v>
      </c>
      <c r="J7" s="8" t="s">
        <v>6</v>
      </c>
    </row>
    <row r="8" spans="1:12" x14ac:dyDescent="0.25">
      <c r="A8" s="9" t="s">
        <v>7</v>
      </c>
      <c r="B8" s="10" t="s">
        <v>8</v>
      </c>
      <c r="C8" s="9" t="s">
        <v>9</v>
      </c>
      <c r="D8" s="10" t="s">
        <v>10</v>
      </c>
      <c r="E8" s="10" t="s">
        <v>12</v>
      </c>
      <c r="F8" s="9" t="s">
        <v>15</v>
      </c>
      <c r="G8" s="10" t="s">
        <v>13</v>
      </c>
      <c r="H8" s="9" t="s">
        <v>14</v>
      </c>
      <c r="I8" s="10" t="s">
        <v>16</v>
      </c>
      <c r="J8" s="9" t="s">
        <v>19</v>
      </c>
    </row>
    <row r="9" spans="1:12" x14ac:dyDescent="0.25">
      <c r="A9" s="11">
        <v>150012</v>
      </c>
      <c r="B9" s="12" t="s">
        <v>74</v>
      </c>
      <c r="C9" s="13" t="s">
        <v>75</v>
      </c>
      <c r="D9" s="14" t="s">
        <v>76</v>
      </c>
      <c r="E9" s="2">
        <v>0</v>
      </c>
      <c r="F9" s="4">
        <v>0</v>
      </c>
      <c r="G9" s="2">
        <v>75</v>
      </c>
      <c r="H9" s="4">
        <v>41391.75</v>
      </c>
      <c r="I9" s="15">
        <f>Таблица1323425[[#This Row],[8]]-Таблица1323425[[#This Row],[6]]</f>
        <v>75</v>
      </c>
      <c r="J9" s="16">
        <f>Таблица1323425[[#This Row],[9]]-Таблица1323425[[#This Row],[7]]</f>
        <v>41391.75</v>
      </c>
    </row>
    <row r="10" spans="1:12" x14ac:dyDescent="0.25">
      <c r="A10" s="11"/>
      <c r="B10" s="12"/>
      <c r="C10" s="13" t="s">
        <v>75</v>
      </c>
      <c r="D10" s="14" t="s">
        <v>77</v>
      </c>
      <c r="E10" s="2">
        <v>0</v>
      </c>
      <c r="F10" s="4">
        <v>0</v>
      </c>
      <c r="G10" s="2">
        <v>75</v>
      </c>
      <c r="H10" s="4">
        <v>43269.75</v>
      </c>
      <c r="I10" s="2">
        <f>Таблица1323425[[#This Row],[8]]-Таблица1323425[[#This Row],[6]]</f>
        <v>75</v>
      </c>
      <c r="J10" s="4">
        <f>Таблица1323425[[#This Row],[9]]-Таблица1323425[[#This Row],[7]]</f>
        <v>43269.75</v>
      </c>
    </row>
    <row r="11" spans="1:12" x14ac:dyDescent="0.25">
      <c r="A11" s="1"/>
      <c r="B11" s="12"/>
      <c r="C11" s="13" t="s">
        <v>75</v>
      </c>
      <c r="D11" s="13" t="s">
        <v>78</v>
      </c>
      <c r="E11" s="2">
        <v>156</v>
      </c>
      <c r="F11" s="4">
        <v>119265.12</v>
      </c>
      <c r="G11" s="2">
        <v>256</v>
      </c>
      <c r="H11" s="4">
        <v>195717.12</v>
      </c>
      <c r="I11" s="2">
        <f>Таблица1323425[[#This Row],[8]]-Таблица1323425[[#This Row],[6]]</f>
        <v>100</v>
      </c>
      <c r="J11" s="4">
        <f>Таблица1323425[[#This Row],[9]]-Таблица1323425[[#This Row],[7]]</f>
        <v>76452</v>
      </c>
    </row>
    <row r="12" spans="1:12" x14ac:dyDescent="0.25">
      <c r="A12" s="11">
        <v>150015</v>
      </c>
      <c r="B12" s="12" t="s">
        <v>80</v>
      </c>
      <c r="C12" s="13" t="s">
        <v>75</v>
      </c>
      <c r="D12" s="14" t="s">
        <v>81</v>
      </c>
      <c r="E12" s="2">
        <v>820</v>
      </c>
      <c r="F12" s="4">
        <v>1369219.6</v>
      </c>
      <c r="G12" s="2">
        <v>1320</v>
      </c>
      <c r="H12" s="4">
        <v>2204109.6</v>
      </c>
      <c r="I12" s="2">
        <f>Таблица1323425[[#This Row],[8]]-Таблица1323425[[#This Row],[6]]</f>
        <v>500</v>
      </c>
      <c r="J12" s="4">
        <f>Таблица1323425[[#This Row],[9]]-Таблица1323425[[#This Row],[7]]</f>
        <v>834890</v>
      </c>
    </row>
    <row r="13" spans="1:12" x14ac:dyDescent="0.25">
      <c r="A13" s="1">
        <v>150016</v>
      </c>
      <c r="B13" s="12" t="s">
        <v>82</v>
      </c>
      <c r="C13" s="13" t="s">
        <v>75</v>
      </c>
      <c r="D13" s="14" t="s">
        <v>83</v>
      </c>
      <c r="E13" s="2">
        <v>1300</v>
      </c>
      <c r="F13" s="3">
        <v>1281748</v>
      </c>
      <c r="G13" s="2">
        <v>1200</v>
      </c>
      <c r="H13" s="4">
        <v>1205296</v>
      </c>
      <c r="I13" s="2">
        <f>Таблица1323425[[#This Row],[8]]-Таблица1323425[[#This Row],[6]]</f>
        <v>-100</v>
      </c>
      <c r="J13" s="4">
        <f>Таблица1323425[[#This Row],[9]]-Таблица1323425[[#This Row],[7]]</f>
        <v>-76452</v>
      </c>
    </row>
    <row r="14" spans="1:12" x14ac:dyDescent="0.25">
      <c r="A14" s="9"/>
      <c r="B14" s="18"/>
      <c r="C14" s="13" t="s">
        <v>75</v>
      </c>
      <c r="D14" s="14" t="s">
        <v>84</v>
      </c>
      <c r="E14" s="2">
        <v>21077</v>
      </c>
      <c r="F14" s="3">
        <v>8553046.5999999996</v>
      </c>
      <c r="G14" s="2">
        <v>0</v>
      </c>
      <c r="H14" s="4">
        <v>0</v>
      </c>
      <c r="I14" s="2">
        <f>Таблица1323425[[#This Row],[8]]-Таблица1323425[[#This Row],[6]]</f>
        <v>-21077</v>
      </c>
      <c r="J14" s="4">
        <f>Таблица1323425[[#This Row],[9]]-Таблица1323425[[#This Row],[7]]</f>
        <v>-8553046.5999999996</v>
      </c>
    </row>
    <row r="15" spans="1:12" x14ac:dyDescent="0.25">
      <c r="A15" s="1">
        <v>150031</v>
      </c>
      <c r="B15" s="12" t="s">
        <v>85</v>
      </c>
      <c r="C15" s="13" t="s">
        <v>75</v>
      </c>
      <c r="D15" s="14" t="s">
        <v>86</v>
      </c>
      <c r="E15" s="2">
        <v>3420</v>
      </c>
      <c r="F15" s="3">
        <v>25087957.199999999</v>
      </c>
      <c r="G15" s="2">
        <v>2920</v>
      </c>
      <c r="H15" s="4">
        <v>21420127.199999999</v>
      </c>
      <c r="I15" s="2">
        <f>Таблица1323425[[#This Row],[8]]-Таблица1323425[[#This Row],[6]]</f>
        <v>-500</v>
      </c>
      <c r="J15" s="4">
        <f>Таблица1323425[[#This Row],[9]]-Таблица1323425[[#This Row],[7]]</f>
        <v>-3667830</v>
      </c>
      <c r="L15" s="5"/>
    </row>
    <row r="16" spans="1:12" x14ac:dyDescent="0.25">
      <c r="A16" s="1">
        <v>150035</v>
      </c>
      <c r="B16" s="12" t="s">
        <v>87</v>
      </c>
      <c r="C16" s="13" t="s">
        <v>75</v>
      </c>
      <c r="D16" s="14" t="s">
        <v>86</v>
      </c>
      <c r="E16" s="2">
        <v>219</v>
      </c>
      <c r="F16" s="3">
        <v>1606509.54</v>
      </c>
      <c r="G16" s="2">
        <v>719</v>
      </c>
      <c r="H16" s="4">
        <v>5274339.54</v>
      </c>
      <c r="I16" s="2">
        <f>Таблица1323425[[#This Row],[8]]-Таблица1323425[[#This Row],[6]]</f>
        <v>500</v>
      </c>
      <c r="J16" s="4">
        <f>Таблица1323425[[#This Row],[9]]-Таблица1323425[[#This Row],[7]]</f>
        <v>3667830</v>
      </c>
      <c r="L16" s="5"/>
    </row>
    <row r="17" spans="1:12" x14ac:dyDescent="0.25">
      <c r="A17" s="1">
        <v>150041</v>
      </c>
      <c r="B17" s="12" t="s">
        <v>88</v>
      </c>
      <c r="C17" s="13" t="s">
        <v>75</v>
      </c>
      <c r="D17" s="14" t="s">
        <v>81</v>
      </c>
      <c r="E17" s="2">
        <v>999</v>
      </c>
      <c r="F17" s="3">
        <v>1668110.22</v>
      </c>
      <c r="G17" s="2">
        <v>499</v>
      </c>
      <c r="H17" s="4">
        <v>833220.22</v>
      </c>
      <c r="I17" s="2">
        <f>Таблица1323425[[#This Row],[8]]-Таблица1323425[[#This Row],[6]]</f>
        <v>-500</v>
      </c>
      <c r="J17" s="4">
        <f>Таблица1323425[[#This Row],[9]]-Таблица1323425[[#This Row],[7]]</f>
        <v>-834890</v>
      </c>
      <c r="L17" s="5"/>
    </row>
    <row r="18" spans="1:12" x14ac:dyDescent="0.25">
      <c r="A18" s="1">
        <v>150064</v>
      </c>
      <c r="B18" s="12" t="s">
        <v>79</v>
      </c>
      <c r="C18" s="13" t="s">
        <v>75</v>
      </c>
      <c r="D18" s="14" t="s">
        <v>89</v>
      </c>
      <c r="E18" s="2">
        <v>4500</v>
      </c>
      <c r="F18" s="3">
        <v>2462985</v>
      </c>
      <c r="G18" s="2">
        <v>4350</v>
      </c>
      <c r="H18" s="4">
        <v>2378323.5</v>
      </c>
      <c r="I18" s="2">
        <f>Таблица1323425[[#This Row],[8]]-Таблица1323425[[#This Row],[6]]</f>
        <v>-150</v>
      </c>
      <c r="J18" s="4">
        <f>Таблица1323425[[#This Row],[9]]-Таблица1323425[[#This Row],[7]]</f>
        <v>-84661.5</v>
      </c>
      <c r="L18" s="5"/>
    </row>
  </sheetData>
  <mergeCells count="7">
    <mergeCell ref="G6:H6"/>
    <mergeCell ref="I6:J6"/>
    <mergeCell ref="A6:A7"/>
    <mergeCell ref="B6:B7"/>
    <mergeCell ref="C6:C7"/>
    <mergeCell ref="D6:D7"/>
    <mergeCell ref="E6:F6"/>
  </mergeCells>
  <pageMargins left="0.23622047244094491" right="0.23622047244094491" top="0.74803149606299213" bottom="0.48" header="0.31496062992125984" footer="0.31496062992125984"/>
  <pageSetup paperSize="9" scale="84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selection activeCell="G13" sqref="G13:H13"/>
    </sheetView>
  </sheetViews>
  <sheetFormatPr defaultRowHeight="15" x14ac:dyDescent="0.25"/>
  <cols>
    <col min="1" max="1" width="10.28515625" customWidth="1"/>
    <col min="2" max="2" width="33.42578125" style="6" customWidth="1"/>
    <col min="3" max="3" width="10.5703125" style="6" customWidth="1"/>
    <col min="4" max="4" width="65.28515625" bestFit="1" customWidth="1"/>
    <col min="5" max="5" width="11.42578125" customWidth="1"/>
    <col min="6" max="6" width="14.28515625" customWidth="1"/>
    <col min="7" max="7" width="12" customWidth="1"/>
    <col min="8" max="8" width="14.28515625" customWidth="1"/>
    <col min="9" max="9" width="9.42578125" customWidth="1"/>
    <col min="10" max="10" width="16" customWidth="1"/>
    <col min="11" max="11" width="14.5703125" style="5" bestFit="1" customWidth="1"/>
    <col min="12" max="12" width="13.140625" style="19" bestFit="1" customWidth="1"/>
  </cols>
  <sheetData>
    <row r="1" spans="1:10" x14ac:dyDescent="0.25">
      <c r="J1" s="7" t="s">
        <v>90</v>
      </c>
    </row>
    <row r="2" spans="1:10" x14ac:dyDescent="0.25">
      <c r="J2" s="7" t="s">
        <v>0</v>
      </c>
    </row>
    <row r="3" spans="1:10" x14ac:dyDescent="0.25">
      <c r="J3" s="7" t="s">
        <v>1</v>
      </c>
    </row>
    <row r="4" spans="1:10" x14ac:dyDescent="0.25">
      <c r="J4" s="7" t="s">
        <v>41</v>
      </c>
    </row>
    <row r="6" spans="1:10" ht="46.5" customHeight="1" x14ac:dyDescent="0.25">
      <c r="A6" s="26" t="s">
        <v>2</v>
      </c>
      <c r="B6" s="26" t="s">
        <v>3</v>
      </c>
      <c r="C6" s="27" t="s">
        <v>18</v>
      </c>
      <c r="D6" s="27" t="s">
        <v>17</v>
      </c>
      <c r="E6" s="26" t="s">
        <v>23</v>
      </c>
      <c r="F6" s="26"/>
      <c r="G6" s="26" t="s">
        <v>42</v>
      </c>
      <c r="H6" s="26"/>
      <c r="I6" s="26" t="s">
        <v>4</v>
      </c>
      <c r="J6" s="26"/>
    </row>
    <row r="7" spans="1:10" ht="30" x14ac:dyDescent="0.25">
      <c r="A7" s="26"/>
      <c r="B7" s="26"/>
      <c r="C7" s="28"/>
      <c r="D7" s="28"/>
      <c r="E7" s="8" t="s">
        <v>5</v>
      </c>
      <c r="F7" s="8" t="s">
        <v>6</v>
      </c>
      <c r="G7" s="8" t="s">
        <v>5</v>
      </c>
      <c r="H7" s="8" t="s">
        <v>6</v>
      </c>
      <c r="I7" s="8" t="s">
        <v>5</v>
      </c>
      <c r="J7" s="8" t="s">
        <v>6</v>
      </c>
    </row>
    <row r="8" spans="1:10" x14ac:dyDescent="0.25">
      <c r="A8" s="9" t="s">
        <v>7</v>
      </c>
      <c r="B8" s="10" t="s">
        <v>8</v>
      </c>
      <c r="C8" s="9" t="s">
        <v>9</v>
      </c>
      <c r="D8" s="10" t="s">
        <v>10</v>
      </c>
      <c r="E8" s="10" t="s">
        <v>12</v>
      </c>
      <c r="F8" s="9" t="s">
        <v>15</v>
      </c>
      <c r="G8" s="10" t="s">
        <v>13</v>
      </c>
      <c r="H8" s="9" t="s">
        <v>14</v>
      </c>
      <c r="I8" s="10" t="s">
        <v>16</v>
      </c>
      <c r="J8" s="9" t="s">
        <v>19</v>
      </c>
    </row>
    <row r="9" spans="1:10" x14ac:dyDescent="0.25">
      <c r="A9" s="11">
        <v>150017</v>
      </c>
      <c r="B9" s="12" t="s">
        <v>91</v>
      </c>
      <c r="C9" s="13" t="s">
        <v>75</v>
      </c>
      <c r="D9" s="14" t="s">
        <v>92</v>
      </c>
      <c r="E9" s="2">
        <v>0</v>
      </c>
      <c r="F9" s="4">
        <v>0</v>
      </c>
      <c r="G9" s="2">
        <v>2000</v>
      </c>
      <c r="H9" s="4">
        <v>3929800</v>
      </c>
      <c r="I9" s="15">
        <f>Таблица13234256[[#This Row],[8]]-Таблица13234256[[#This Row],[6]]</f>
        <v>2000</v>
      </c>
      <c r="J9" s="16">
        <f>Таблица13234256[[#This Row],[9]]-Таблица13234256[[#This Row],[7]]</f>
        <v>3929800</v>
      </c>
    </row>
    <row r="10" spans="1:10" x14ac:dyDescent="0.25">
      <c r="A10" s="11">
        <v>150035</v>
      </c>
      <c r="B10" s="12" t="s">
        <v>87</v>
      </c>
      <c r="C10" s="13" t="s">
        <v>75</v>
      </c>
      <c r="D10" s="14" t="s">
        <v>92</v>
      </c>
      <c r="E10" s="2">
        <v>38623</v>
      </c>
      <c r="F10" s="4">
        <v>49927952.100000001</v>
      </c>
      <c r="G10" s="2">
        <v>37955</v>
      </c>
      <c r="H10" s="4">
        <v>48590205.920000002</v>
      </c>
      <c r="I10" s="2">
        <f>Таблица13234256[[#This Row],[8]]-Таблица13234256[[#This Row],[6]]</f>
        <v>-668</v>
      </c>
      <c r="J10" s="4">
        <f>Таблица13234256[[#This Row],[9]]-Таблица13234256[[#This Row],[7]]</f>
        <v>-1337746.1799999997</v>
      </c>
    </row>
    <row r="11" spans="1:10" x14ac:dyDescent="0.25">
      <c r="A11" s="11"/>
      <c r="B11" s="12"/>
      <c r="C11" s="13" t="s">
        <v>75</v>
      </c>
      <c r="D11" s="14" t="s">
        <v>94</v>
      </c>
      <c r="E11" s="2">
        <v>3799</v>
      </c>
      <c r="F11" s="4">
        <v>5865542.0300000003</v>
      </c>
      <c r="G11" s="2">
        <v>4833</v>
      </c>
      <c r="H11" s="4">
        <v>7462742.0300000003</v>
      </c>
      <c r="I11" s="2">
        <f>Таблица13234256[[#This Row],[8]]-Таблица13234256[[#This Row],[6]]</f>
        <v>1034</v>
      </c>
      <c r="J11" s="4">
        <f>Таблица13234256[[#This Row],[9]]-Таблица13234256[[#This Row],[7]]</f>
        <v>1597200</v>
      </c>
    </row>
    <row r="12" spans="1:10" x14ac:dyDescent="0.25">
      <c r="A12" s="11"/>
      <c r="B12" s="12"/>
      <c r="C12" s="13" t="s">
        <v>75</v>
      </c>
      <c r="D12" s="14" t="s">
        <v>95</v>
      </c>
      <c r="E12" s="2">
        <v>8201</v>
      </c>
      <c r="F12" s="4">
        <v>4366212.4000000004</v>
      </c>
      <c r="G12" s="2">
        <v>5201</v>
      </c>
      <c r="H12" s="4">
        <v>2769012.4</v>
      </c>
      <c r="I12" s="2">
        <f>Таблица13234256[[#This Row],[8]]-Таблица13234256[[#This Row],[6]]</f>
        <v>-3000</v>
      </c>
      <c r="J12" s="4">
        <f>Таблица13234256[[#This Row],[9]]-Таблица13234256[[#This Row],[7]]</f>
        <v>-1597200.0000000005</v>
      </c>
    </row>
    <row r="13" spans="1:10" x14ac:dyDescent="0.25">
      <c r="A13" s="1">
        <v>150036</v>
      </c>
      <c r="B13" s="12" t="s">
        <v>93</v>
      </c>
      <c r="C13" s="13" t="s">
        <v>75</v>
      </c>
      <c r="D13" s="14" t="s">
        <v>92</v>
      </c>
      <c r="E13" s="2">
        <v>30734</v>
      </c>
      <c r="F13" s="4">
        <v>39729841.799999997</v>
      </c>
      <c r="G13" s="2">
        <v>30000</v>
      </c>
      <c r="H13" s="4">
        <v>38197805.079999998</v>
      </c>
      <c r="I13" s="2">
        <f>Таблица13234256[[#This Row],[8]]-Таблица13234256[[#This Row],[6]]</f>
        <v>-734</v>
      </c>
      <c r="J13" s="4">
        <f>Таблица13234256[[#This Row],[9]]-Таблица13234256[[#This Row],[7]]</f>
        <v>-1532036.7199999988</v>
      </c>
    </row>
    <row r="14" spans="1:10" x14ac:dyDescent="0.25">
      <c r="A14" s="11">
        <v>150041</v>
      </c>
      <c r="B14" s="12" t="s">
        <v>88</v>
      </c>
      <c r="C14" s="13" t="s">
        <v>75</v>
      </c>
      <c r="D14" s="14" t="s">
        <v>92</v>
      </c>
      <c r="E14" s="2">
        <v>19952</v>
      </c>
      <c r="F14" s="4">
        <v>25791950.399999999</v>
      </c>
      <c r="G14" s="2">
        <v>19504</v>
      </c>
      <c r="H14" s="4">
        <v>24894779.300000001</v>
      </c>
      <c r="I14" s="2">
        <f>Таблица13234256[[#This Row],[8]]-Таблица13234256[[#This Row],[6]]</f>
        <v>-448</v>
      </c>
      <c r="J14" s="4">
        <f>Таблица13234256[[#This Row],[9]]-Таблица13234256[[#This Row],[7]]</f>
        <v>-897171.09999999776</v>
      </c>
    </row>
    <row r="15" spans="1:10" x14ac:dyDescent="0.25">
      <c r="A15" s="1">
        <v>150007</v>
      </c>
      <c r="B15" s="12" t="s">
        <v>96</v>
      </c>
      <c r="C15" s="13" t="s">
        <v>75</v>
      </c>
      <c r="D15" s="14" t="s">
        <v>97</v>
      </c>
      <c r="E15" s="2">
        <v>23517</v>
      </c>
      <c r="F15" s="3"/>
      <c r="G15" s="2">
        <v>22483</v>
      </c>
      <c r="H15" s="4"/>
      <c r="I15" s="2">
        <f>Таблица13234256[[#This Row],[8]]-Таблица13234256[[#This Row],[6]]</f>
        <v>-1034</v>
      </c>
      <c r="J15" s="4">
        <f>Таблица13234256[[#This Row],[9]]-Таблица13234256[[#This Row],[7]]</f>
        <v>0</v>
      </c>
    </row>
    <row r="16" spans="1:10" x14ac:dyDescent="0.25">
      <c r="A16" s="9"/>
      <c r="B16" s="18"/>
      <c r="C16" s="13" t="s">
        <v>75</v>
      </c>
      <c r="D16" s="14" t="s">
        <v>98</v>
      </c>
      <c r="E16" s="2">
        <v>6289</v>
      </c>
      <c r="F16" s="3"/>
      <c r="G16" s="2">
        <v>9289</v>
      </c>
      <c r="H16" s="4"/>
      <c r="I16" s="2">
        <f>Таблица13234256[[#This Row],[8]]-Таблица13234256[[#This Row],[6]]</f>
        <v>3000</v>
      </c>
      <c r="J16" s="4">
        <f>Таблица13234256[[#This Row],[9]]-Таблица13234256[[#This Row],[7]]</f>
        <v>0</v>
      </c>
    </row>
  </sheetData>
  <mergeCells count="7">
    <mergeCell ref="I6:J6"/>
    <mergeCell ref="A6:A7"/>
    <mergeCell ref="B6:B7"/>
    <mergeCell ref="C6:C7"/>
    <mergeCell ref="D6:D7"/>
    <mergeCell ref="E6:F6"/>
    <mergeCell ref="G6:H6"/>
  </mergeCells>
  <phoneticPr fontId="4" type="noConversion"/>
  <pageMargins left="0.23622047244094491" right="0.23622047244094491" top="0.74803149606299213" bottom="0.48" header="0.31496062992125984" footer="0.31496062992125984"/>
  <pageSetup paperSize="9" scale="84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workbookViewId="0">
      <selection activeCell="H1" sqref="H1"/>
    </sheetView>
  </sheetViews>
  <sheetFormatPr defaultRowHeight="15" x14ac:dyDescent="0.25"/>
  <cols>
    <col min="1" max="1" width="9.28515625" style="6" customWidth="1"/>
    <col min="2" max="2" width="51.7109375" bestFit="1" customWidth="1"/>
    <col min="3" max="3" width="11.42578125" customWidth="1"/>
    <col min="4" max="4" width="14.28515625" customWidth="1"/>
    <col min="5" max="5" width="9.28515625" customWidth="1"/>
    <col min="6" max="6" width="16.5703125" customWidth="1"/>
    <col min="7" max="7" width="9.42578125" customWidth="1"/>
    <col min="8" max="8" width="16" customWidth="1"/>
    <col min="9" max="9" width="14.5703125" style="5" bestFit="1" customWidth="1"/>
  </cols>
  <sheetData>
    <row r="1" spans="1:8" x14ac:dyDescent="0.25">
      <c r="H1" s="7" t="s">
        <v>67</v>
      </c>
    </row>
    <row r="2" spans="1:8" x14ac:dyDescent="0.25">
      <c r="H2" s="7" t="s">
        <v>0</v>
      </c>
    </row>
    <row r="3" spans="1:8" x14ac:dyDescent="0.25">
      <c r="H3" s="7" t="s">
        <v>1</v>
      </c>
    </row>
    <row r="4" spans="1:8" x14ac:dyDescent="0.25">
      <c r="H4" s="7" t="s">
        <v>41</v>
      </c>
    </row>
    <row r="6" spans="1:8" x14ac:dyDescent="0.25">
      <c r="A6" s="29" t="s">
        <v>68</v>
      </c>
      <c r="B6" s="29"/>
      <c r="C6" s="29"/>
      <c r="D6" s="29"/>
      <c r="E6" s="29"/>
      <c r="F6" s="29"/>
      <c r="G6" s="29"/>
      <c r="H6" s="29"/>
    </row>
    <row r="8" spans="1:8" ht="60" customHeight="1" x14ac:dyDescent="0.25">
      <c r="A8" s="27" t="s">
        <v>18</v>
      </c>
      <c r="B8" s="26" t="s">
        <v>20</v>
      </c>
      <c r="C8" s="26" t="s">
        <v>23</v>
      </c>
      <c r="D8" s="26"/>
      <c r="E8" s="26" t="s">
        <v>42</v>
      </c>
      <c r="F8" s="26"/>
      <c r="G8" s="26" t="s">
        <v>4</v>
      </c>
      <c r="H8" s="26"/>
    </row>
    <row r="9" spans="1:8" ht="30" customHeight="1" x14ac:dyDescent="0.25">
      <c r="A9" s="28"/>
      <c r="B9" s="26"/>
      <c r="C9" s="8" t="s">
        <v>5</v>
      </c>
      <c r="D9" s="8" t="s">
        <v>6</v>
      </c>
      <c r="E9" s="8" t="s">
        <v>5</v>
      </c>
      <c r="F9" s="8" t="s">
        <v>6</v>
      </c>
      <c r="G9" s="8" t="s">
        <v>5</v>
      </c>
      <c r="H9" s="8" t="s">
        <v>6</v>
      </c>
    </row>
    <row r="10" spans="1:8" x14ac:dyDescent="0.25">
      <c r="A10" s="9" t="s">
        <v>9</v>
      </c>
      <c r="B10" s="10" t="s">
        <v>10</v>
      </c>
      <c r="C10" s="10" t="s">
        <v>12</v>
      </c>
      <c r="D10" s="9" t="s">
        <v>15</v>
      </c>
      <c r="E10" s="10" t="s">
        <v>13</v>
      </c>
      <c r="F10" s="9" t="s">
        <v>14</v>
      </c>
      <c r="G10" s="10" t="s">
        <v>16</v>
      </c>
      <c r="H10" s="9" t="s">
        <v>19</v>
      </c>
    </row>
    <row r="11" spans="1:8" s="5" customFormat="1" x14ac:dyDescent="0.25">
      <c r="A11" s="13" t="s">
        <v>45</v>
      </c>
      <c r="B11" s="14" t="s">
        <v>37</v>
      </c>
      <c r="C11" s="2">
        <v>5</v>
      </c>
      <c r="D11" s="21">
        <v>64115.53</v>
      </c>
      <c r="E11" s="2">
        <v>15</v>
      </c>
      <c r="F11" s="4">
        <v>1236616.1300000001</v>
      </c>
      <c r="G11" s="2">
        <f>Таблица13234234[[#This Row],[8]]-Таблица13234234[[#This Row],[6]]</f>
        <v>10</v>
      </c>
      <c r="H11" s="4">
        <f>Таблица13234234[[#This Row],[9]]-Таблица13234234[[#This Row],[7]]</f>
        <v>1172500.6000000001</v>
      </c>
    </row>
    <row r="12" spans="1:8" s="5" customFormat="1" ht="30" x14ac:dyDescent="0.25">
      <c r="A12" s="13" t="s">
        <v>45</v>
      </c>
      <c r="B12" s="13" t="s">
        <v>69</v>
      </c>
      <c r="C12" s="2">
        <v>139</v>
      </c>
      <c r="D12" s="4">
        <v>18260589.890000001</v>
      </c>
      <c r="E12" s="2">
        <v>129</v>
      </c>
      <c r="F12" s="4">
        <v>17088089.289999999</v>
      </c>
      <c r="G12" s="2">
        <f>Таблица13234234[[#This Row],[8]]-Таблица13234234[[#This Row],[6]]</f>
        <v>-10</v>
      </c>
      <c r="H12" s="4">
        <f>Таблица13234234[[#This Row],[9]]-Таблица13234234[[#This Row],[7]]</f>
        <v>-1172500.6000000015</v>
      </c>
    </row>
  </sheetData>
  <mergeCells count="6">
    <mergeCell ref="A6:H6"/>
    <mergeCell ref="A8:A9"/>
    <mergeCell ref="B8:B9"/>
    <mergeCell ref="C8:D8"/>
    <mergeCell ref="E8:F8"/>
    <mergeCell ref="G8:H8"/>
  </mergeCells>
  <pageMargins left="0.25" right="0.25" top="0.75" bottom="0.75" header="0.3" footer="0.3"/>
  <pageSetup paperSize="9" scale="7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Боциева Р. А.</dc:creator>
  <cp:lastModifiedBy>Кокоев Р.З.</cp:lastModifiedBy>
  <cp:lastPrinted>2023-09-01T11:11:43Z</cp:lastPrinted>
  <dcterms:created xsi:type="dcterms:W3CDTF">2022-02-25T07:50:56Z</dcterms:created>
  <dcterms:modified xsi:type="dcterms:W3CDTF">2023-09-05T08:09:23Z</dcterms:modified>
</cp:coreProperties>
</file>