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2\2022-05-31 Протокол Комиссии №7\"/>
    </mc:Choice>
  </mc:AlternateContent>
  <bookViews>
    <workbookView xWindow="-120" yWindow="-120" windowWidth="29040" windowHeight="15840" activeTab="1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</sheets>
  <externalReferences>
    <externalReference r:id="rId6"/>
    <externalReference r:id="rId7"/>
    <externalReference r:id="rId8"/>
    <externalReference r:id="rId9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1'!$6:$7</definedName>
    <definedName name="ФАПЫ">'[4]Численность '!$D$138:$J$213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6" l="1"/>
  <c r="J14" i="6"/>
  <c r="I12" i="6"/>
  <c r="J12" i="6"/>
  <c r="I16" i="6"/>
  <c r="J16" i="6"/>
  <c r="I17" i="6"/>
  <c r="J17" i="6"/>
  <c r="I18" i="6"/>
  <c r="J18" i="6"/>
  <c r="I13" i="6"/>
  <c r="J13" i="6"/>
  <c r="I15" i="6"/>
  <c r="J15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J11" i="6"/>
  <c r="I11" i="6"/>
  <c r="I10" i="2" l="1"/>
  <c r="J10" i="2"/>
  <c r="I12" i="2"/>
  <c r="J12" i="2"/>
  <c r="I14" i="4" l="1"/>
  <c r="I15" i="4"/>
  <c r="J14" i="4"/>
  <c r="J15" i="4"/>
  <c r="I12" i="5"/>
  <c r="J12" i="5"/>
  <c r="I11" i="5"/>
  <c r="J11" i="5"/>
  <c r="I13" i="4" l="1"/>
  <c r="J13" i="4"/>
  <c r="I12" i="4"/>
  <c r="J12" i="4"/>
  <c r="J10" i="6"/>
  <c r="I10" i="6"/>
  <c r="J9" i="6"/>
  <c r="I9" i="6"/>
  <c r="J10" i="5"/>
  <c r="I10" i="5"/>
  <c r="J9" i="5"/>
  <c r="I9" i="5"/>
  <c r="J11" i="4"/>
  <c r="I11" i="4"/>
  <c r="J10" i="4"/>
  <c r="I10" i="4"/>
  <c r="J9" i="4"/>
  <c r="I9" i="4"/>
  <c r="I11" i="2" l="1"/>
  <c r="I9" i="3" l="1"/>
  <c r="I10" i="3"/>
  <c r="I11" i="3"/>
  <c r="I12" i="3"/>
  <c r="I13" i="3" l="1"/>
  <c r="J13" i="3"/>
  <c r="J12" i="3" l="1"/>
  <c r="J9" i="3" l="1"/>
  <c r="J10" i="3"/>
  <c r="J11" i="3"/>
  <c r="J11" i="2" l="1"/>
  <c r="I9" i="2" l="1"/>
  <c r="J9" i="2"/>
</calcChain>
</file>

<file path=xl/sharedStrings.xml><?xml version="1.0" encoding="utf-8"?>
<sst xmlns="http://schemas.openxmlformats.org/spreadsheetml/2006/main" count="249" uniqueCount="80">
  <si>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</si>
  <si>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</si>
  <si>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</si>
  <si>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</si>
  <si>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Вид МП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</si>
  <si>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</si>
  <si>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</si>
  <si>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</si>
  <si>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</si>
  <si>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</si>
  <si>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</si>
  <si>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</si>
  <si>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</si>
  <si>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</si>
  <si>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</si>
  <si>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</si>
  <si>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 xml:space="preserve"> Приложение № 1</t>
  </si>
  <si>
    <t>7</t>
  </si>
  <si>
    <t>10</t>
  </si>
  <si>
    <t>Профиль МП</t>
  </si>
  <si>
    <t>053-Неврология</t>
  </si>
  <si>
    <t>Измененные объемы на 2022 год по Протоколу № 05 от 25.04.2022 г.</t>
  </si>
  <si>
    <t>ДС</t>
  </si>
  <si>
    <t xml:space="preserve"> Приложение № 2</t>
  </si>
  <si>
    <t>001168</t>
  </si>
  <si>
    <t xml:space="preserve"> ТП ОМС № 07 от 31.05.2022 г. </t>
  </si>
  <si>
    <t>Измененные объемы на 2022 год по Протоколу № 07 от 31.05.2022 г.</t>
  </si>
  <si>
    <t xml:space="preserve">ГБУЗ "РКБСМП" МЗ РСО-А </t>
  </si>
  <si>
    <t>Услович оказания МП</t>
  </si>
  <si>
    <t>СМП</t>
  </si>
  <si>
    <t>Вызов с ТРОМБОЛИЗИСОМ</t>
  </si>
  <si>
    <t>ГБУЗ "ССМП"  МЗ РСО-А</t>
  </si>
  <si>
    <t xml:space="preserve"> Приложение № 3</t>
  </si>
  <si>
    <t>ФГБОУ ВО СОГМА МИНЗДРАВА РОССИИ</t>
  </si>
  <si>
    <t>Условия оказания МП</t>
  </si>
  <si>
    <t>077-Ревматология</t>
  </si>
  <si>
    <t>029-Кардиология</t>
  </si>
  <si>
    <t xml:space="preserve"> Приложение № 4</t>
  </si>
  <si>
    <t>001159</t>
  </si>
  <si>
    <t>ГБУЗ РКБ МЗ РСО-АЛАНИЯ</t>
  </si>
  <si>
    <t>КС</t>
  </si>
  <si>
    <t>001160</t>
  </si>
  <si>
    <t>ГБУЗ РДКБ МЗ РСО - АЛАНИЯ</t>
  </si>
  <si>
    <t>136-Акушерство и гинекология (не патология, не роды)</t>
  </si>
  <si>
    <t xml:space="preserve"> Приложение № 5</t>
  </si>
  <si>
    <t>001163</t>
  </si>
  <si>
    <t>ГБУЗ "АРДОНСКАЯ ЦРБ" МЗ РСО-АЛАНИЯ</t>
  </si>
  <si>
    <t>097-Терапия</t>
  </si>
  <si>
    <t>001196</t>
  </si>
  <si>
    <t>ГБУ "САНАТОРИЙ "ОСЕТИЯ"</t>
  </si>
  <si>
    <t>010500</t>
  </si>
  <si>
    <t>ГБУ "САНАТОРИЙ "СОСНОВАЯ РОЩА"</t>
  </si>
  <si>
    <t>158-Медицинская реабилитация</t>
  </si>
  <si>
    <t>001161</t>
  </si>
  <si>
    <t>ГБУЗ "РКБСМП" МЗ РСО-АЛАНИЯ</t>
  </si>
  <si>
    <t>001167</t>
  </si>
  <si>
    <t>ГБУЗ "ПРАВОБЕРЕЖНАЯ ЦРКБ" МЗ РСО-АЛАНИЯ</t>
  </si>
  <si>
    <t>001202</t>
  </si>
  <si>
    <t>ГБУЗ "МЦРБ" МЗ РСО-АЛАНИЯ</t>
  </si>
  <si>
    <t>001169</t>
  </si>
  <si>
    <t>ГБУЗ "ПРИГОРОДНАЯ ЦРБ" МЗ РСО-АЛАНИЯ</t>
  </si>
  <si>
    <t>028-Инфекционные болезни</t>
  </si>
  <si>
    <t>Вызовы бригады скорой медицинской помощи</t>
  </si>
  <si>
    <t>ГБУЗ "РКБ" МЗ РСО-А</t>
  </si>
  <si>
    <t>АПП</t>
  </si>
  <si>
    <t>ЭДИ -Кольпоскопия</t>
  </si>
  <si>
    <t>ЭДИ -Эзофагогастродуоденоскопия</t>
  </si>
  <si>
    <t>ЭДИ -Колоноскопия</t>
  </si>
  <si>
    <t>ГБУЗ "Поликлиника №7" МЗ РСО-А</t>
  </si>
  <si>
    <t>ГБУЗ "Ирафская ЦРБ" МЗ РСО-А</t>
  </si>
  <si>
    <t>УЗИ ССС - Эхокардиография</t>
  </si>
  <si>
    <t>ГБУЗ "РЦПП" МЗ РСО-А</t>
  </si>
  <si>
    <t>ГБУЗ "Пригородная ЦРБ" МЗ РСО-А</t>
  </si>
  <si>
    <t>Исследование на COVID-19 методом ПЦР</t>
  </si>
  <si>
    <t xml:space="preserve">ГБУЗ "Детская поликлиника№ 4" </t>
  </si>
  <si>
    <t>ГБУЗ "Поликлиника №1" МЗ РСО-А</t>
  </si>
  <si>
    <t>ГБУЗ "Моздокская ЦРБ" МЗ РСО-А</t>
  </si>
  <si>
    <t>ООО "ПМК-МЦ"</t>
  </si>
  <si>
    <t>Комплексное медицинское обследование вне МО с использованием передвижных медицинских комплексов</t>
  </si>
  <si>
    <t>Измененные объемы на 2022 год по Протоколу № 07 от 31.05.2022 г. 
(ПП РФ от 13.04.2022 №650)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</si>
</sst>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43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165" fontId="0" fillId="0" borderId="0" xfId="1" applyNumberFormat="1" applyFont="1" applyAlignment="1">
      <alignment vertical="center"/>
    </xf>
    <xf numFmtId="0" fontId="0" fillId="0" borderId="0" xfId="0" applyNumberFormat="1" applyFill="1" applyAlignment="1">
      <alignment horizontal="center"/>
    </xf>
    <xf numFmtId="164" fontId="0" fillId="0" borderId="0" xfId="1" applyNumberFormat="1" applyFont="1" applyAlignment="1">
      <alignment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5" fontId="4" fillId="0" borderId="0" xfId="1" applyNumberFormat="1" applyFont="1" applyAlignment="1">
      <alignment vertical="center"/>
    </xf>
    <xf numFmtId="49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60"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2" name="Таблица1323" displayName="Таблица1323" ref="A8:J12" totalsRowShown="0" headerRowDxfId="59" headerRowBorderDxfId="58">
  <autoFilter ref="A8:J12"/>
  <tableColumns count="10">
    <tableColumn id="1" name="1" dataDxfId="57" dataCellStyle="Финансовый"/>
    <tableColumn id="2" name="2" dataDxfId="56"/>
    <tableColumn id="3" name="3" dataDxfId="55"/>
    <tableColumn id="15" name="4" dataDxfId="54"/>
    <tableColumn id="5" name="5" dataDxfId="53" dataCellStyle="Финансовый"/>
    <tableColumn id="6" name="6" dataDxfId="52" dataCellStyle="Финансовый"/>
    <tableColumn id="7" name="7" dataDxfId="51" dataCellStyle="Финансовый"/>
    <tableColumn id="8" name="8" dataDxfId="50" dataCellStyle="Финансовый"/>
    <tableColumn id="9" name="9" dataDxfId="49" dataCellStyle="Финансовый">
      <calculatedColumnFormula>Таблица1323[[#This Row],[7]]-Таблица1323[[#This Row],[5]]</calculatedColumnFormula>
    </tableColumn>
    <tableColumn id="10" name="10" dataDxfId="48" dataCellStyle="Финансовый">
      <calculatedColumnFormula>Таблица1323[[#This Row],[8]]-Таблица1323[[#This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3" name="Таблица13234" displayName="Таблица13234" ref="A8:J13" totalsRowShown="0" headerRowDxfId="47" headerRowBorderDxfId="46">
  <autoFilter ref="A8:J13"/>
  <tableColumns count="10">
    <tableColumn id="1" name="1" dataDxfId="45" dataCellStyle="Финансовый"/>
    <tableColumn id="2" name="2" dataDxfId="44"/>
    <tableColumn id="3" name="3" dataDxfId="43"/>
    <tableColumn id="15" name="4" dataDxfId="42"/>
    <tableColumn id="5" name="5" dataDxfId="41" dataCellStyle="Финансовый"/>
    <tableColumn id="6" name="6" dataDxfId="40" dataCellStyle="Финансовый"/>
    <tableColumn id="7" name="7" dataDxfId="39" dataCellStyle="Финансовый"/>
    <tableColumn id="8" name="8" dataDxfId="38" dataCellStyle="Финансовый"/>
    <tableColumn id="9" name="9" dataDxfId="37" dataCellStyle="Финансовый">
      <calculatedColumnFormula>Таблица13234[[#This Row],[7]]-Таблица13234[[#This Row],[5]]</calculatedColumnFormula>
    </tableColumn>
    <tableColumn id="10" name="10" dataDxfId="36" dataCellStyle="Финансовый">
      <calculatedColumnFormula>Таблица13234[[#This Row],[8]]-Таблица13234[[#This Row],[6]]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1" name="Таблица132342" displayName="Таблица132342" ref="A8:J15" totalsRowShown="0" headerRowDxfId="35" headerRowBorderDxfId="34">
  <autoFilter ref="A8:J15"/>
  <tableColumns count="10">
    <tableColumn id="1" name="1" dataDxfId="33" dataCellStyle="Финансовый"/>
    <tableColumn id="2" name="2" dataDxfId="32"/>
    <tableColumn id="3" name="3" dataDxfId="31"/>
    <tableColumn id="15" name="4" dataDxfId="30"/>
    <tableColumn id="5" name="5" dataDxfId="29" dataCellStyle="Финансовый"/>
    <tableColumn id="6" name="6" dataDxfId="28" dataCellStyle="Финансовый"/>
    <tableColumn id="7" name="7" dataDxfId="27" dataCellStyle="Финансовый"/>
    <tableColumn id="8" name="8" dataDxfId="26" dataCellStyle="Финансовый"/>
    <tableColumn id="9" name="9" dataDxfId="25" dataCellStyle="Финансовый">
      <calculatedColumnFormula>Таблица132342[[#This Row],[7]]-Таблица132342[[#This Row],[5]]</calculatedColumnFormula>
    </tableColumn>
    <tableColumn id="10" name="10" dataDxfId="24" dataCellStyle="Финансовый">
      <calculatedColumnFormula>Таблица132342[[#This Row],[8]]-Таблица132342[[#This Row],[6]]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4" name="Таблица1323425" displayName="Таблица1323425" ref="A8:J12" totalsRowShown="0" headerRowDxfId="23" headerRowBorderDxfId="22">
  <autoFilter ref="A8:J12"/>
  <tableColumns count="10">
    <tableColumn id="1" name="1" dataDxfId="21" dataCellStyle="Финансовый"/>
    <tableColumn id="2" name="2" dataDxfId="20"/>
    <tableColumn id="3" name="3" dataDxfId="19"/>
    <tableColumn id="15" name="4" dataDxfId="18"/>
    <tableColumn id="5" name="5" dataDxfId="17" dataCellStyle="Финансовый"/>
    <tableColumn id="6" name="6" dataDxfId="16" dataCellStyle="Финансовый"/>
    <tableColumn id="7" name="7" dataDxfId="15" dataCellStyle="Финансовый"/>
    <tableColumn id="8" name="8" dataDxfId="14" dataCellStyle="Финансовый"/>
    <tableColumn id="9" name="9" dataDxfId="13" dataCellStyle="Финансовый">
      <calculatedColumnFormula>Таблица1323425[[#This Row],[7]]-Таблица1323425[[#This Row],[5]]</calculatedColumnFormula>
    </tableColumn>
    <tableColumn id="10" name="10" dataDxfId="12" dataCellStyle="Финансовый">
      <calculatedColumnFormula>Таблица1323425[[#This Row],[8]]-Таблица1323425[[#This Row],[6]]</calculatedColumnFormula>
    </tableColumn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5" name="Таблица13234256" displayName="Таблица13234256" ref="A8:J31" totalsRowShown="0" headerRowDxfId="11" headerRowBorderDxfId="10">
  <autoFilter ref="A8:J31"/>
  <tableColumns count="10">
    <tableColumn id="1" name="1" dataDxfId="9" dataCellStyle="Финансовый"/>
    <tableColumn id="2" name="2" dataDxfId="8"/>
    <tableColumn id="3" name="3" dataDxfId="7"/>
    <tableColumn id="15" name="4" dataDxfId="6"/>
    <tableColumn id="5" name="5" dataDxfId="5" dataCellStyle="Финансовый"/>
    <tableColumn id="6" name="6" dataDxfId="4" dataCellStyle="Финансовый"/>
    <tableColumn id="7" name="7" dataDxfId="3" dataCellStyle="Финансовый"/>
    <tableColumn id="8" name="8" dataDxfId="2" dataCellStyle="Финансовый"/>
    <tableColumn id="9" name="9" dataDxfId="1" dataCellStyle="Финансовый">
      <calculatedColumnFormula>Таблица13234256[[#This Row],[7]]-Таблица13234256[[#This Row],[5]]</calculatedColumnFormula>
    </tableColumn>
    <tableColumn id="10" name="10" dataDxfId="0" dataCellStyle="Финансовый">
      <calculatedColumnFormula>Таблица13234256[[#This Row],[8]]-Таблица13234256[[#This Row],[6]]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Normal="100" workbookViewId="0">
      <selection activeCell="I9" sqref="I9:I12"/>
    </sheetView>
  </sheetViews>
  <sheetFormatPr defaultRowHeight="15" x14ac:dyDescent="0.25"/>
  <cols>
    <col min="1" max="1" width="11.85546875" customWidth="1"/>
    <col min="2" max="2" width="29" style="1" customWidth="1"/>
    <col min="3" max="3" width="9.140625" customWidth="1"/>
    <col min="4" max="4" width="39.28515625" bestFit="1" customWidth="1"/>
    <col min="5" max="5" width="11.42578125" customWidth="1"/>
    <col min="6" max="6" width="14.28515625" customWidth="1"/>
    <col min="7" max="7" width="12.5703125" customWidth="1"/>
    <col min="8" max="8" width="16.5703125" customWidth="1"/>
    <col min="9" max="9" width="10.42578125" bestFit="1" customWidth="1"/>
    <col min="10" max="10" width="16" customWidth="1"/>
  </cols>
  <sheetData>
    <row r="1" spans="1:10" x14ac:dyDescent="0.25">
      <c r="J1" s="2" t="s">
        <v>16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25</v>
      </c>
    </row>
    <row r="6" spans="1:10" ht="60" customHeight="1" x14ac:dyDescent="0.25">
      <c r="A6" s="27" t="s">
        <v>2</v>
      </c>
      <c r="B6" s="27" t="s">
        <v>3</v>
      </c>
      <c r="C6" s="27" t="s">
        <v>28</v>
      </c>
      <c r="D6" s="27" t="s">
        <v>4</v>
      </c>
      <c r="E6" s="27" t="s">
        <v>21</v>
      </c>
      <c r="F6" s="27"/>
      <c r="G6" s="27" t="s">
        <v>26</v>
      </c>
      <c r="H6" s="27"/>
      <c r="I6" s="27" t="s">
        <v>5</v>
      </c>
      <c r="J6" s="27"/>
    </row>
    <row r="7" spans="1:10" ht="30" customHeight="1" x14ac:dyDescent="0.25">
      <c r="A7" s="27"/>
      <c r="B7" s="27"/>
      <c r="C7" s="27"/>
      <c r="D7" s="27"/>
      <c r="E7" s="4" t="s">
        <v>6</v>
      </c>
      <c r="F7" s="4" t="s">
        <v>7</v>
      </c>
      <c r="G7" s="4" t="s">
        <v>6</v>
      </c>
      <c r="H7" s="4" t="s">
        <v>7</v>
      </c>
      <c r="I7" s="4" t="s">
        <v>6</v>
      </c>
      <c r="J7" s="4" t="s">
        <v>7</v>
      </c>
    </row>
    <row r="8" spans="1:10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17</v>
      </c>
      <c r="H8" s="5" t="s">
        <v>14</v>
      </c>
      <c r="I8" s="5" t="s">
        <v>15</v>
      </c>
      <c r="J8" s="5" t="s">
        <v>18</v>
      </c>
    </row>
    <row r="9" spans="1:10" ht="30" x14ac:dyDescent="0.25">
      <c r="A9" s="7">
        <v>150003</v>
      </c>
      <c r="B9" t="s">
        <v>27</v>
      </c>
      <c r="C9" s="8" t="s">
        <v>29</v>
      </c>
      <c r="D9" s="25" t="s">
        <v>62</v>
      </c>
      <c r="E9" s="10">
        <v>192043</v>
      </c>
      <c r="F9" s="11">
        <v>549362709.69000006</v>
      </c>
      <c r="G9" s="10">
        <v>72282</v>
      </c>
      <c r="H9" s="11">
        <v>226737917.53</v>
      </c>
      <c r="I9" s="10">
        <f>Таблица1323[[#This Row],[7]]-Таблица1323[[#This Row],[5]]</f>
        <v>-119761</v>
      </c>
      <c r="J9" s="11">
        <f>Таблица1323[[#This Row],[8]]-Таблица1323[[#This Row],[6]]</f>
        <v>-322624792.16000009</v>
      </c>
    </row>
    <row r="10" spans="1:10" s="3" customFormat="1" x14ac:dyDescent="0.25">
      <c r="A10" s="12"/>
      <c r="B10" s="13"/>
      <c r="C10" s="8" t="s">
        <v>29</v>
      </c>
      <c r="D10" s="9" t="s">
        <v>30</v>
      </c>
      <c r="E10" s="10">
        <v>184</v>
      </c>
      <c r="F10" s="11">
        <v>14063568.960000001</v>
      </c>
      <c r="G10" s="10">
        <v>29</v>
      </c>
      <c r="H10" s="11">
        <v>2165585.7999999998</v>
      </c>
      <c r="I10" s="10">
        <f>Таблица1323[[#This Row],[7]]-Таблица1323[[#This Row],[5]]</f>
        <v>-155</v>
      </c>
      <c r="J10" s="11">
        <f>Таблица1323[[#This Row],[8]]-Таблица1323[[#This Row],[6]]</f>
        <v>-11897983.16</v>
      </c>
    </row>
    <row r="11" spans="1:10" ht="30" x14ac:dyDescent="0.25">
      <c r="A11" s="14">
        <v>150018</v>
      </c>
      <c r="B11" s="15" t="s">
        <v>31</v>
      </c>
      <c r="C11" s="8" t="s">
        <v>29</v>
      </c>
      <c r="D11" s="25" t="s">
        <v>62</v>
      </c>
      <c r="E11" s="18"/>
      <c r="F11" s="16"/>
      <c r="G11" s="18">
        <v>119761</v>
      </c>
      <c r="H11" s="16">
        <v>322624792.16000003</v>
      </c>
      <c r="I11" s="18">
        <f>Таблица1323[[#This Row],[7]]-Таблица1323[[#This Row],[5]]</f>
        <v>119761</v>
      </c>
      <c r="J11" s="16">
        <f>Таблица1323[[#This Row],[8]]-Таблица1323[[#This Row],[6]]</f>
        <v>322624792.16000003</v>
      </c>
    </row>
    <row r="12" spans="1:10" x14ac:dyDescent="0.25">
      <c r="A12" s="14"/>
      <c r="B12" s="15"/>
      <c r="C12" s="8"/>
      <c r="D12" s="9" t="s">
        <v>30</v>
      </c>
      <c r="E12" s="18"/>
      <c r="F12" s="21"/>
      <c r="G12" s="18">
        <v>155</v>
      </c>
      <c r="H12" s="16">
        <v>11897983.16</v>
      </c>
      <c r="I12" s="18">
        <f>Таблица1323[[#This Row],[7]]-Таблица1323[[#This Row],[5]]</f>
        <v>155</v>
      </c>
      <c r="J12" s="16">
        <f>Таблица1323[[#This Row],[8]]-Таблица1323[[#This Row],[6]]</f>
        <v>11897983.16</v>
      </c>
    </row>
    <row r="15" spans="1:10" x14ac:dyDescent="0.25">
      <c r="J15" s="19"/>
    </row>
    <row r="16" spans="1:10" x14ac:dyDescent="0.25">
      <c r="J16" s="3"/>
    </row>
    <row r="17" spans="10:10" x14ac:dyDescent="0.25">
      <c r="J17" s="19"/>
    </row>
  </sheetData>
  <mergeCells count="7">
    <mergeCell ref="G6:H6"/>
    <mergeCell ref="I6:J6"/>
    <mergeCell ref="A6:A7"/>
    <mergeCell ref="B6:B7"/>
    <mergeCell ref="C6:C7"/>
    <mergeCell ref="D6:D7"/>
    <mergeCell ref="E6:F6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8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D26" sqref="D26"/>
    </sheetView>
  </sheetViews>
  <sheetFormatPr defaultRowHeight="15" x14ac:dyDescent="0.25"/>
  <cols>
    <col min="1" max="1" width="11.85546875" customWidth="1"/>
    <col min="2" max="2" width="43.42578125" style="1" bestFit="1" customWidth="1"/>
    <col min="4" max="4" width="40.570312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3" bestFit="1" customWidth="1"/>
  </cols>
  <sheetData>
    <row r="1" spans="1:10" x14ac:dyDescent="0.25">
      <c r="J1" s="2" t="s">
        <v>23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25</v>
      </c>
    </row>
    <row r="6" spans="1:10" ht="60" customHeight="1" x14ac:dyDescent="0.25">
      <c r="A6" s="27" t="s">
        <v>2</v>
      </c>
      <c r="B6" s="27" t="s">
        <v>3</v>
      </c>
      <c r="C6" s="27" t="s">
        <v>4</v>
      </c>
      <c r="D6" s="28" t="s">
        <v>19</v>
      </c>
      <c r="E6" s="27" t="s">
        <v>21</v>
      </c>
      <c r="F6" s="27"/>
      <c r="G6" s="27" t="s">
        <v>79</v>
      </c>
      <c r="H6" s="27"/>
      <c r="I6" s="27" t="s">
        <v>5</v>
      </c>
      <c r="J6" s="27"/>
    </row>
    <row r="7" spans="1:10" ht="30" customHeight="1" x14ac:dyDescent="0.25">
      <c r="A7" s="27"/>
      <c r="B7" s="27"/>
      <c r="C7" s="27"/>
      <c r="D7" s="29"/>
      <c r="E7" s="20" t="s">
        <v>6</v>
      </c>
      <c r="F7" s="20" t="s">
        <v>7</v>
      </c>
      <c r="G7" s="20" t="s">
        <v>6</v>
      </c>
      <c r="H7" s="20" t="s">
        <v>7</v>
      </c>
      <c r="I7" s="20" t="s">
        <v>6</v>
      </c>
      <c r="J7" s="20" t="s">
        <v>7</v>
      </c>
    </row>
    <row r="8" spans="1:10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17</v>
      </c>
      <c r="H8" s="5" t="s">
        <v>14</v>
      </c>
      <c r="I8" s="5" t="s">
        <v>15</v>
      </c>
      <c r="J8" s="5" t="s">
        <v>18</v>
      </c>
    </row>
    <row r="9" spans="1:10" x14ac:dyDescent="0.25">
      <c r="A9" s="22" t="s">
        <v>53</v>
      </c>
      <c r="B9" s="15" t="s">
        <v>54</v>
      </c>
      <c r="C9" s="8" t="s">
        <v>40</v>
      </c>
      <c r="D9" s="9" t="s">
        <v>61</v>
      </c>
      <c r="E9" s="18">
        <v>1257</v>
      </c>
      <c r="F9" s="16">
        <v>34447608.200000003</v>
      </c>
      <c r="G9" s="18">
        <v>1282</v>
      </c>
      <c r="H9" s="16">
        <v>42411208.200000003</v>
      </c>
      <c r="I9" s="10">
        <f>Таблица13234[[#This Row],[7]]-Таблица13234[[#This Row],[5]]</f>
        <v>25</v>
      </c>
      <c r="J9" s="11">
        <f>Таблица13234[[#This Row],[8]]-Таблица13234[[#This Row],[6]]</f>
        <v>7963600</v>
      </c>
    </row>
    <row r="10" spans="1:10" ht="30" x14ac:dyDescent="0.25">
      <c r="A10" s="22" t="s">
        <v>55</v>
      </c>
      <c r="B10" s="15" t="s">
        <v>56</v>
      </c>
      <c r="C10" s="8" t="s">
        <v>40</v>
      </c>
      <c r="D10" s="25" t="s">
        <v>43</v>
      </c>
      <c r="E10" s="18">
        <v>547</v>
      </c>
      <c r="F10" s="16">
        <v>7489156.9100000001</v>
      </c>
      <c r="G10" s="18">
        <v>562</v>
      </c>
      <c r="H10" s="16">
        <v>11489156.91</v>
      </c>
      <c r="I10" s="10">
        <f>Таблица13234[[#This Row],[7]]-Таблица13234[[#This Row],[5]]</f>
        <v>15</v>
      </c>
      <c r="J10" s="11">
        <f>Таблица13234[[#This Row],[8]]-Таблица13234[[#This Row],[6]]</f>
        <v>4000000</v>
      </c>
    </row>
    <row r="11" spans="1:10" x14ac:dyDescent="0.25">
      <c r="A11" s="22" t="s">
        <v>57</v>
      </c>
      <c r="B11" s="15" t="s">
        <v>58</v>
      </c>
      <c r="C11" s="8" t="s">
        <v>40</v>
      </c>
      <c r="D11" s="9" t="s">
        <v>61</v>
      </c>
      <c r="E11" s="18">
        <v>1141</v>
      </c>
      <c r="F11" s="16">
        <v>13506742.439999998</v>
      </c>
      <c r="G11" s="18">
        <v>1184</v>
      </c>
      <c r="H11" s="16">
        <v>24506742.439999998</v>
      </c>
      <c r="I11" s="10">
        <f>Таблица13234[[#This Row],[7]]-Таблица13234[[#This Row],[5]]</f>
        <v>43</v>
      </c>
      <c r="J11" s="11">
        <f>Таблица13234[[#This Row],[8]]-Таблица13234[[#This Row],[6]]</f>
        <v>11000000</v>
      </c>
    </row>
    <row r="12" spans="1:10" x14ac:dyDescent="0.25">
      <c r="A12" s="22" t="s">
        <v>59</v>
      </c>
      <c r="B12" s="15" t="s">
        <v>60</v>
      </c>
      <c r="C12" s="8" t="s">
        <v>40</v>
      </c>
      <c r="D12" s="9" t="s">
        <v>61</v>
      </c>
      <c r="E12" s="18">
        <v>250</v>
      </c>
      <c r="F12" s="16">
        <v>5335995.84</v>
      </c>
      <c r="G12" s="18">
        <v>297</v>
      </c>
      <c r="H12" s="16">
        <v>17535995.84</v>
      </c>
      <c r="I12" s="10">
        <f>Таблица13234[[#This Row],[7]]-Таблица13234[[#This Row],[5]]</f>
        <v>47</v>
      </c>
      <c r="J12" s="11">
        <f>Таблица13234[[#This Row],[8]]-Таблица13234[[#This Row],[6]]</f>
        <v>12200000</v>
      </c>
    </row>
    <row r="13" spans="1:10" x14ac:dyDescent="0.25">
      <c r="A13" s="22" t="s">
        <v>45</v>
      </c>
      <c r="B13" s="15" t="s">
        <v>46</v>
      </c>
      <c r="C13" s="8" t="s">
        <v>40</v>
      </c>
      <c r="D13" s="17" t="s">
        <v>61</v>
      </c>
      <c r="E13" s="18">
        <v>405</v>
      </c>
      <c r="F13" s="21">
        <v>18306371.380000003</v>
      </c>
      <c r="G13" s="18">
        <v>453</v>
      </c>
      <c r="H13" s="16">
        <v>30606371.380000003</v>
      </c>
      <c r="I13" s="10">
        <f>Таблица13234[[#This Row],[7]]-Таблица13234[[#This Row],[5]]</f>
        <v>48</v>
      </c>
      <c r="J13" s="11">
        <f>Таблица13234[[#This Row],[8]]-Таблица13234[[#This Row],[6]]</f>
        <v>12300000</v>
      </c>
    </row>
    <row r="14" spans="1:10" x14ac:dyDescent="0.25">
      <c r="A14" s="14"/>
      <c r="B14" s="15"/>
      <c r="C14" s="8"/>
      <c r="D14" s="9"/>
      <c r="E14" s="18"/>
      <c r="F14" s="16"/>
      <c r="G14" s="18"/>
      <c r="H14" s="16"/>
      <c r="I14" s="18"/>
      <c r="J14" s="16"/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selection activeCell="D26" sqref="D26"/>
    </sheetView>
  </sheetViews>
  <sheetFormatPr defaultRowHeight="15" x14ac:dyDescent="0.25"/>
  <cols>
    <col min="1" max="1" width="11.85546875" style="24" customWidth="1"/>
    <col min="2" max="2" width="40.140625" style="1" customWidth="1"/>
    <col min="3" max="3" width="9.140625" style="24"/>
    <col min="4" max="4" width="53" style="24" bestFit="1" customWidth="1"/>
    <col min="5" max="5" width="11.42578125" style="24" customWidth="1"/>
    <col min="6" max="6" width="14.28515625" style="24" customWidth="1"/>
    <col min="7" max="7" width="9.28515625" style="24" customWidth="1"/>
    <col min="8" max="8" width="16.5703125" style="24" customWidth="1"/>
    <col min="9" max="9" width="9.42578125" style="24" customWidth="1"/>
    <col min="10" max="10" width="16" style="24" customWidth="1"/>
    <col min="11" max="11" width="14.5703125" style="3" bestFit="1" customWidth="1"/>
    <col min="12" max="16384" width="9.140625" style="24"/>
  </cols>
  <sheetData>
    <row r="1" spans="1:10" x14ac:dyDescent="0.25">
      <c r="J1" s="2" t="s">
        <v>32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25</v>
      </c>
    </row>
    <row r="6" spans="1:10" ht="60" customHeight="1" x14ac:dyDescent="0.25">
      <c r="A6" s="27" t="s">
        <v>2</v>
      </c>
      <c r="B6" s="27" t="s">
        <v>3</v>
      </c>
      <c r="C6" s="27" t="s">
        <v>34</v>
      </c>
      <c r="D6" s="28" t="s">
        <v>19</v>
      </c>
      <c r="E6" s="27" t="s">
        <v>21</v>
      </c>
      <c r="F6" s="27"/>
      <c r="G6" s="27" t="s">
        <v>26</v>
      </c>
      <c r="H6" s="27"/>
      <c r="I6" s="27" t="s">
        <v>5</v>
      </c>
      <c r="J6" s="27"/>
    </row>
    <row r="7" spans="1:10" ht="30" customHeight="1" x14ac:dyDescent="0.25">
      <c r="A7" s="27"/>
      <c r="B7" s="27"/>
      <c r="C7" s="27"/>
      <c r="D7" s="29"/>
      <c r="E7" s="23" t="s">
        <v>6</v>
      </c>
      <c r="F7" s="23" t="s">
        <v>7</v>
      </c>
      <c r="G7" s="23" t="s">
        <v>6</v>
      </c>
      <c r="H7" s="23" t="s">
        <v>7</v>
      </c>
      <c r="I7" s="23" t="s">
        <v>6</v>
      </c>
      <c r="J7" s="23" t="s">
        <v>7</v>
      </c>
    </row>
    <row r="8" spans="1:10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17</v>
      </c>
      <c r="H8" s="5" t="s">
        <v>14</v>
      </c>
      <c r="I8" s="5" t="s">
        <v>15</v>
      </c>
      <c r="J8" s="5" t="s">
        <v>18</v>
      </c>
    </row>
    <row r="9" spans="1:10" x14ac:dyDescent="0.25">
      <c r="A9" s="22" t="s">
        <v>24</v>
      </c>
      <c r="B9" s="15" t="s">
        <v>33</v>
      </c>
      <c r="C9" s="8" t="s">
        <v>22</v>
      </c>
      <c r="D9" s="9" t="s">
        <v>20</v>
      </c>
      <c r="E9" s="18">
        <v>10</v>
      </c>
      <c r="F9" s="16">
        <v>146621.6</v>
      </c>
      <c r="G9" s="18">
        <v>100</v>
      </c>
      <c r="H9" s="16">
        <v>1466216.09</v>
      </c>
      <c r="I9" s="10">
        <f>Таблица132342[[#This Row],[7]]-Таблица132342[[#This Row],[5]]</f>
        <v>90</v>
      </c>
      <c r="J9" s="11">
        <f>Таблица132342[[#This Row],[8]]-Таблица132342[[#This Row],[6]]</f>
        <v>1319594.49</v>
      </c>
    </row>
    <row r="10" spans="1:10" x14ac:dyDescent="0.25">
      <c r="A10" s="22"/>
      <c r="B10" s="15"/>
      <c r="C10" s="8" t="s">
        <v>22</v>
      </c>
      <c r="D10" s="9" t="s">
        <v>35</v>
      </c>
      <c r="E10" s="18">
        <v>70</v>
      </c>
      <c r="F10" s="16">
        <v>1594120.14</v>
      </c>
      <c r="G10" s="18">
        <v>67</v>
      </c>
      <c r="H10" s="16">
        <v>1525800.7</v>
      </c>
      <c r="I10" s="10">
        <f>Таблица132342[[#This Row],[7]]-Таблица132342[[#This Row],[5]]</f>
        <v>-3</v>
      </c>
      <c r="J10" s="11">
        <f>Таблица132342[[#This Row],[8]]-Таблица132342[[#This Row],[6]]</f>
        <v>-68319.439999999944</v>
      </c>
    </row>
    <row r="11" spans="1:10" x14ac:dyDescent="0.25">
      <c r="A11" s="22"/>
      <c r="B11" s="15"/>
      <c r="C11" s="8" t="s">
        <v>22</v>
      </c>
      <c r="D11" s="9" t="s">
        <v>36</v>
      </c>
      <c r="E11" s="18">
        <v>200</v>
      </c>
      <c r="F11" s="16">
        <v>2495687.04</v>
      </c>
      <c r="G11" s="18">
        <v>100</v>
      </c>
      <c r="H11" s="16">
        <v>1247843.54</v>
      </c>
      <c r="I11" s="10">
        <f>Таблица132342[[#This Row],[7]]-Таблица132342[[#This Row],[5]]</f>
        <v>-100</v>
      </c>
      <c r="J11" s="11">
        <f>Таблица132342[[#This Row],[8]]-Таблица132342[[#This Row],[6]]</f>
        <v>-1247843.5</v>
      </c>
    </row>
    <row r="12" spans="1:10" s="3" customFormat="1" x14ac:dyDescent="0.25">
      <c r="A12" s="22" t="s">
        <v>45</v>
      </c>
      <c r="B12" s="15" t="s">
        <v>46</v>
      </c>
      <c r="C12" s="8" t="s">
        <v>22</v>
      </c>
      <c r="D12" s="17" t="s">
        <v>47</v>
      </c>
      <c r="E12" s="18">
        <v>697</v>
      </c>
      <c r="F12" s="21">
        <v>7732664.3700000001</v>
      </c>
      <c r="G12" s="18">
        <v>447</v>
      </c>
      <c r="H12" s="16">
        <v>4959111.87</v>
      </c>
      <c r="I12" s="18">
        <f>Таблица132342[[#This Row],[7]]-Таблица132342[[#This Row],[5]]</f>
        <v>-250</v>
      </c>
      <c r="J12" s="16">
        <f>Таблица132342[[#This Row],[8]]-Таблица132342[[#This Row],[6]]</f>
        <v>-2773552.5</v>
      </c>
    </row>
    <row r="13" spans="1:10" x14ac:dyDescent="0.25">
      <c r="A13" s="22"/>
      <c r="B13" s="15"/>
      <c r="C13" s="8" t="s">
        <v>22</v>
      </c>
      <c r="D13" s="17" t="s">
        <v>43</v>
      </c>
      <c r="E13" s="18">
        <v>174</v>
      </c>
      <c r="F13" s="21">
        <v>1360381.9800000002</v>
      </c>
      <c r="G13" s="18">
        <v>424</v>
      </c>
      <c r="H13" s="16">
        <v>3314953.8100000005</v>
      </c>
      <c r="I13" s="18">
        <f>Таблица132342[[#This Row],[7]]-Таблица132342[[#This Row],[5]]</f>
        <v>250</v>
      </c>
      <c r="J13" s="16">
        <f>Таблица132342[[#This Row],[8]]-Таблица132342[[#This Row],[6]]</f>
        <v>1954571.8300000003</v>
      </c>
    </row>
    <row r="14" spans="1:10" x14ac:dyDescent="0.25">
      <c r="A14" s="22" t="s">
        <v>48</v>
      </c>
      <c r="B14" s="15" t="s">
        <v>49</v>
      </c>
      <c r="C14" s="8" t="s">
        <v>22</v>
      </c>
      <c r="D14" s="17" t="s">
        <v>52</v>
      </c>
      <c r="E14" s="18">
        <v>178</v>
      </c>
      <c r="F14" s="21">
        <v>4039694.92</v>
      </c>
      <c r="G14" s="18"/>
      <c r="H14" s="16"/>
      <c r="I14" s="18">
        <f>Таблица132342[[#This Row],[7]]-Таблица132342[[#This Row],[5]]</f>
        <v>-178</v>
      </c>
      <c r="J14" s="16">
        <f>Таблица132342[[#This Row],[8]]-Таблица132342[[#This Row],[6]]</f>
        <v>-4039694.92</v>
      </c>
    </row>
    <row r="15" spans="1:10" x14ac:dyDescent="0.25">
      <c r="A15" s="22" t="s">
        <v>50</v>
      </c>
      <c r="B15" s="15" t="s">
        <v>51</v>
      </c>
      <c r="C15" s="8" t="s">
        <v>22</v>
      </c>
      <c r="D15" s="17" t="s">
        <v>52</v>
      </c>
      <c r="E15" s="18"/>
      <c r="F15" s="21"/>
      <c r="G15" s="18">
        <v>178</v>
      </c>
      <c r="H15" s="16">
        <v>4039694.92</v>
      </c>
      <c r="I15" s="18">
        <f>Таблица132342[[#This Row],[7]]-Таблица132342[[#This Row],[5]]</f>
        <v>178</v>
      </c>
      <c r="J15" s="16">
        <f>Таблица132342[[#This Row],[8]]-Таблица132342[[#This Row],[6]]</f>
        <v>4039694.92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workbookViewId="0">
      <selection activeCell="A11" sqref="A11:D12"/>
    </sheetView>
  </sheetViews>
  <sheetFormatPr defaultRowHeight="15" x14ac:dyDescent="0.25"/>
  <cols>
    <col min="1" max="1" width="11.85546875" style="24" customWidth="1"/>
    <col min="2" max="2" width="30" style="1" customWidth="1"/>
    <col min="3" max="3" width="9.140625" style="24"/>
    <col min="4" max="4" width="53" style="24" bestFit="1" customWidth="1"/>
    <col min="5" max="5" width="11.42578125" style="24" customWidth="1"/>
    <col min="6" max="6" width="14.28515625" style="24" customWidth="1"/>
    <col min="7" max="7" width="9.28515625" style="24" customWidth="1"/>
    <col min="8" max="8" width="16.5703125" style="24" customWidth="1"/>
    <col min="9" max="9" width="9.42578125" style="24" customWidth="1"/>
    <col min="10" max="10" width="16" style="24" customWidth="1"/>
    <col min="11" max="11" width="14.5703125" style="3" bestFit="1" customWidth="1"/>
    <col min="12" max="13" width="9.140625" style="24"/>
    <col min="14" max="14" width="14.5703125" style="24" bestFit="1" customWidth="1"/>
    <col min="15" max="16384" width="9.140625" style="24"/>
  </cols>
  <sheetData>
    <row r="1" spans="1:14" x14ac:dyDescent="0.25">
      <c r="J1" s="2" t="s">
        <v>37</v>
      </c>
    </row>
    <row r="2" spans="1:14" x14ac:dyDescent="0.25">
      <c r="J2" s="2" t="s">
        <v>0</v>
      </c>
    </row>
    <row r="3" spans="1:14" x14ac:dyDescent="0.25">
      <c r="J3" s="2" t="s">
        <v>1</v>
      </c>
    </row>
    <row r="4" spans="1:14" x14ac:dyDescent="0.25">
      <c r="J4" s="2" t="s">
        <v>25</v>
      </c>
    </row>
    <row r="6" spans="1:14" ht="60" customHeight="1" x14ac:dyDescent="0.25">
      <c r="A6" s="27" t="s">
        <v>2</v>
      </c>
      <c r="B6" s="27" t="s">
        <v>3</v>
      </c>
      <c r="C6" s="27" t="s">
        <v>34</v>
      </c>
      <c r="D6" s="28" t="s">
        <v>19</v>
      </c>
      <c r="E6" s="27" t="s">
        <v>21</v>
      </c>
      <c r="F6" s="27"/>
      <c r="G6" s="27" t="s">
        <v>26</v>
      </c>
      <c r="H6" s="27"/>
      <c r="I6" s="27" t="s">
        <v>5</v>
      </c>
      <c r="J6" s="27"/>
    </row>
    <row r="7" spans="1:14" ht="30" customHeight="1" x14ac:dyDescent="0.25">
      <c r="A7" s="27"/>
      <c r="B7" s="27"/>
      <c r="C7" s="27"/>
      <c r="D7" s="29"/>
      <c r="E7" s="23" t="s">
        <v>6</v>
      </c>
      <c r="F7" s="23" t="s">
        <v>7</v>
      </c>
      <c r="G7" s="23" t="s">
        <v>6</v>
      </c>
      <c r="H7" s="23" t="s">
        <v>7</v>
      </c>
      <c r="I7" s="23" t="s">
        <v>6</v>
      </c>
      <c r="J7" s="23" t="s">
        <v>7</v>
      </c>
    </row>
    <row r="8" spans="1:14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17</v>
      </c>
      <c r="H8" s="5" t="s">
        <v>14</v>
      </c>
      <c r="I8" s="5" t="s">
        <v>15</v>
      </c>
      <c r="J8" s="5" t="s">
        <v>18</v>
      </c>
    </row>
    <row r="9" spans="1:14" x14ac:dyDescent="0.25">
      <c r="A9" s="22" t="s">
        <v>38</v>
      </c>
      <c r="B9" s="15" t="s">
        <v>39</v>
      </c>
      <c r="C9" s="8" t="s">
        <v>40</v>
      </c>
      <c r="D9" s="9" t="s">
        <v>43</v>
      </c>
      <c r="E9" s="18">
        <v>614</v>
      </c>
      <c r="F9" s="16">
        <v>17148554.579999998</v>
      </c>
      <c r="G9" s="18">
        <v>518</v>
      </c>
      <c r="H9" s="16">
        <v>14467347.35</v>
      </c>
      <c r="I9" s="10">
        <f>Таблица1323425[[#This Row],[7]]-Таблица1323425[[#This Row],[5]]</f>
        <v>-96</v>
      </c>
      <c r="J9" s="11">
        <f>Таблица1323425[[#This Row],[8]]-Таблица1323425[[#This Row],[6]]</f>
        <v>-2681207.2299999986</v>
      </c>
    </row>
    <row r="10" spans="1:14" x14ac:dyDescent="0.25">
      <c r="A10" s="22" t="s">
        <v>41</v>
      </c>
      <c r="B10" s="15" t="s">
        <v>42</v>
      </c>
      <c r="C10" s="8" t="s">
        <v>40</v>
      </c>
      <c r="D10" s="9" t="s">
        <v>43</v>
      </c>
      <c r="E10" s="18">
        <v>0</v>
      </c>
      <c r="F10" s="16">
        <v>0</v>
      </c>
      <c r="G10" s="18">
        <v>96</v>
      </c>
      <c r="H10" s="16">
        <v>2209314.7599999998</v>
      </c>
      <c r="I10" s="10">
        <f>Таблица1323425[[#This Row],[7]]-Таблица1323425[[#This Row],[5]]</f>
        <v>96</v>
      </c>
      <c r="J10" s="11">
        <f>Таблица1323425[[#This Row],[8]]-Таблица1323425[[#This Row],[6]]</f>
        <v>2209314.7599999998</v>
      </c>
      <c r="N10" s="3"/>
    </row>
    <row r="11" spans="1:14" s="3" customFormat="1" x14ac:dyDescent="0.25">
      <c r="A11" s="22" t="s">
        <v>48</v>
      </c>
      <c r="B11" s="15" t="s">
        <v>49</v>
      </c>
      <c r="C11" s="8" t="s">
        <v>40</v>
      </c>
      <c r="D11" s="17" t="s">
        <v>52</v>
      </c>
      <c r="E11" s="18">
        <v>278</v>
      </c>
      <c r="F11" s="21">
        <v>7960346.4000000004</v>
      </c>
      <c r="G11" s="18"/>
      <c r="H11" s="16"/>
      <c r="I11" s="18">
        <f>Таблица1323425[[#This Row],[7]]-Таблица1323425[[#This Row],[5]]</f>
        <v>-278</v>
      </c>
      <c r="J11" s="16">
        <f>Таблица1323425[[#This Row],[8]]-Таблица1323425[[#This Row],[6]]</f>
        <v>-7960346.4000000004</v>
      </c>
    </row>
    <row r="12" spans="1:14" ht="30" x14ac:dyDescent="0.25">
      <c r="A12" s="22" t="s">
        <v>50</v>
      </c>
      <c r="B12" s="15" t="s">
        <v>51</v>
      </c>
      <c r="C12" s="8" t="s">
        <v>40</v>
      </c>
      <c r="D12" s="17" t="s">
        <v>52</v>
      </c>
      <c r="E12" s="18"/>
      <c r="F12" s="21"/>
      <c r="G12" s="18">
        <v>278</v>
      </c>
      <c r="H12" s="16">
        <v>7960346.4000000004</v>
      </c>
      <c r="I12" s="18">
        <f>Таблица1323425[[#This Row],[7]]-Таблица1323425[[#This Row],[5]]</f>
        <v>278</v>
      </c>
      <c r="J12" s="16">
        <f>Таблица1323425[[#This Row],[8]]-Таблица1323425[[#This Row],[6]]</f>
        <v>7960346.4000000004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D36" sqref="D36"/>
    </sheetView>
  </sheetViews>
  <sheetFormatPr defaultRowHeight="15" x14ac:dyDescent="0.25"/>
  <cols>
    <col min="1" max="1" width="11.85546875" style="24" customWidth="1"/>
    <col min="2" max="2" width="36.42578125" style="1" customWidth="1"/>
    <col min="3" max="3" width="9.140625" style="24"/>
    <col min="4" max="4" width="55.5703125" style="24" customWidth="1"/>
    <col min="5" max="5" width="11.42578125" style="24" customWidth="1"/>
    <col min="6" max="6" width="14.28515625" style="24" customWidth="1"/>
    <col min="7" max="7" width="9.28515625" style="24" customWidth="1"/>
    <col min="8" max="8" width="16.5703125" style="24" customWidth="1"/>
    <col min="9" max="9" width="9.42578125" style="24" customWidth="1"/>
    <col min="10" max="10" width="16" style="24" customWidth="1"/>
    <col min="11" max="11" width="14.5703125" style="3" bestFit="1" customWidth="1"/>
    <col min="12" max="13" width="9.140625" style="24"/>
    <col min="14" max="14" width="14.5703125" style="24" bestFit="1" customWidth="1"/>
    <col min="15" max="16384" width="9.140625" style="24"/>
  </cols>
  <sheetData>
    <row r="1" spans="1:14" x14ac:dyDescent="0.25">
      <c r="J1" s="2" t="s">
        <v>44</v>
      </c>
    </row>
    <row r="2" spans="1:14" x14ac:dyDescent="0.25">
      <c r="J2" s="2" t="s">
        <v>0</v>
      </c>
    </row>
    <row r="3" spans="1:14" x14ac:dyDescent="0.25">
      <c r="J3" s="2" t="s">
        <v>1</v>
      </c>
    </row>
    <row r="4" spans="1:14" x14ac:dyDescent="0.25">
      <c r="J4" s="2" t="s">
        <v>25</v>
      </c>
    </row>
    <row r="6" spans="1:14" ht="60" customHeight="1" x14ac:dyDescent="0.25">
      <c r="A6" s="27" t="s">
        <v>2</v>
      </c>
      <c r="B6" s="27" t="s">
        <v>3</v>
      </c>
      <c r="C6" s="27" t="s">
        <v>34</v>
      </c>
      <c r="D6" s="28" t="s">
        <v>19</v>
      </c>
      <c r="E6" s="27" t="s">
        <v>21</v>
      </c>
      <c r="F6" s="27"/>
      <c r="G6" s="27" t="s">
        <v>26</v>
      </c>
      <c r="H6" s="27"/>
      <c r="I6" s="27" t="s">
        <v>5</v>
      </c>
      <c r="J6" s="27"/>
    </row>
    <row r="7" spans="1:14" ht="30" customHeight="1" x14ac:dyDescent="0.25">
      <c r="A7" s="27"/>
      <c r="B7" s="27"/>
      <c r="C7" s="27"/>
      <c r="D7" s="29"/>
      <c r="E7" s="23" t="s">
        <v>6</v>
      </c>
      <c r="F7" s="23" t="s">
        <v>7</v>
      </c>
      <c r="G7" s="23" t="s">
        <v>6</v>
      </c>
      <c r="H7" s="23" t="s">
        <v>7</v>
      </c>
      <c r="I7" s="23" t="s">
        <v>6</v>
      </c>
      <c r="J7" s="23" t="s">
        <v>7</v>
      </c>
    </row>
    <row r="8" spans="1:14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17</v>
      </c>
      <c r="H8" s="5" t="s">
        <v>14</v>
      </c>
      <c r="I8" s="5" t="s">
        <v>15</v>
      </c>
      <c r="J8" s="5" t="s">
        <v>18</v>
      </c>
    </row>
    <row r="9" spans="1:14" x14ac:dyDescent="0.25">
      <c r="A9" s="22">
        <v>150001</v>
      </c>
      <c r="B9" s="15" t="s">
        <v>63</v>
      </c>
      <c r="C9" s="8" t="s">
        <v>64</v>
      </c>
      <c r="D9" s="9" t="s">
        <v>67</v>
      </c>
      <c r="E9" s="18">
        <v>50</v>
      </c>
      <c r="F9" s="16">
        <v>71869.5</v>
      </c>
      <c r="G9" s="18">
        <v>25</v>
      </c>
      <c r="H9" s="16">
        <v>35934.75</v>
      </c>
      <c r="I9" s="10">
        <f>Таблица13234256[[#This Row],[7]]-Таблица13234256[[#This Row],[5]]</f>
        <v>-25</v>
      </c>
      <c r="J9" s="11">
        <f>Таблица13234256[[#This Row],[8]]-Таблица13234256[[#This Row],[6]]</f>
        <v>-35934.75</v>
      </c>
    </row>
    <row r="10" spans="1:14" x14ac:dyDescent="0.25">
      <c r="A10" s="22"/>
      <c r="B10" s="15"/>
      <c r="C10" s="8" t="s">
        <v>64</v>
      </c>
      <c r="D10" s="9" t="s">
        <v>65</v>
      </c>
      <c r="E10" s="18">
        <v>300</v>
      </c>
      <c r="F10" s="16">
        <v>81297</v>
      </c>
      <c r="G10" s="18">
        <v>30</v>
      </c>
      <c r="H10" s="16">
        <v>8129.7</v>
      </c>
      <c r="I10" s="10">
        <f>Таблица13234256[[#This Row],[7]]-Таблица13234256[[#This Row],[5]]</f>
        <v>-270</v>
      </c>
      <c r="J10" s="11">
        <f>Таблица13234256[[#This Row],[8]]-Таблица13234256[[#This Row],[6]]</f>
        <v>-73167.3</v>
      </c>
      <c r="N10" s="3"/>
    </row>
    <row r="11" spans="1:14" s="3" customFormat="1" x14ac:dyDescent="0.25">
      <c r="A11" s="22"/>
      <c r="B11" s="15"/>
      <c r="C11" s="8" t="s">
        <v>64</v>
      </c>
      <c r="D11" s="17" t="s">
        <v>66</v>
      </c>
      <c r="E11" s="18">
        <v>500</v>
      </c>
      <c r="F11" s="21">
        <v>571965</v>
      </c>
      <c r="G11" s="18">
        <v>386</v>
      </c>
      <c r="H11" s="16">
        <v>441556.98</v>
      </c>
      <c r="I11" s="18">
        <f>Таблица13234256[[#This Row],[7]]-Таблица13234256[[#This Row],[5]]</f>
        <v>-114</v>
      </c>
      <c r="J11" s="16">
        <f>Таблица13234256[[#This Row],[8]]-Таблица13234256[[#This Row],[6]]</f>
        <v>-130408.02000000002</v>
      </c>
    </row>
    <row r="12" spans="1:14" s="3" customFormat="1" ht="29.25" customHeight="1" x14ac:dyDescent="0.25">
      <c r="A12" s="22">
        <v>150006</v>
      </c>
      <c r="B12" s="15" t="s">
        <v>77</v>
      </c>
      <c r="C12" s="8" t="s">
        <v>64</v>
      </c>
      <c r="D12" s="26" t="s">
        <v>78</v>
      </c>
      <c r="E12" s="18">
        <v>0</v>
      </c>
      <c r="F12" s="21">
        <v>0</v>
      </c>
      <c r="G12" s="18">
        <v>1980</v>
      </c>
      <c r="H12" s="16">
        <v>11387376</v>
      </c>
      <c r="I12" s="18">
        <f>Таблица13234256[[#This Row],[7]]-Таблица13234256[[#This Row],[5]]</f>
        <v>1980</v>
      </c>
      <c r="J12" s="16">
        <f>Таблица13234256[[#This Row],[8]]-Таблица13234256[[#This Row],[6]]</f>
        <v>11387376</v>
      </c>
    </row>
    <row r="13" spans="1:14" s="3" customFormat="1" x14ac:dyDescent="0.25">
      <c r="A13" s="22">
        <v>150010</v>
      </c>
      <c r="B13" s="15" t="s">
        <v>69</v>
      </c>
      <c r="C13" s="8" t="s">
        <v>64</v>
      </c>
      <c r="D13" s="17" t="s">
        <v>70</v>
      </c>
      <c r="E13" s="18">
        <v>1600</v>
      </c>
      <c r="F13" s="21">
        <v>807152</v>
      </c>
      <c r="G13" s="18">
        <v>1550</v>
      </c>
      <c r="H13" s="16">
        <v>781928.5</v>
      </c>
      <c r="I13" s="18">
        <f>Таблица13234256[[#This Row],[7]]-Таблица13234256[[#This Row],[5]]</f>
        <v>-50</v>
      </c>
      <c r="J13" s="16">
        <f>Таблица13234256[[#This Row],[8]]-Таблица13234256[[#This Row],[6]]</f>
        <v>-25223.5</v>
      </c>
    </row>
    <row r="14" spans="1:14" s="3" customFormat="1" x14ac:dyDescent="0.25">
      <c r="A14" s="22">
        <v>150016</v>
      </c>
      <c r="B14" s="15" t="s">
        <v>72</v>
      </c>
      <c r="C14" s="8" t="s">
        <v>64</v>
      </c>
      <c r="D14" s="17" t="s">
        <v>73</v>
      </c>
      <c r="E14" s="18">
        <v>8283</v>
      </c>
      <c r="F14" s="21">
        <v>4008972</v>
      </c>
      <c r="G14" s="18">
        <v>7893</v>
      </c>
      <c r="H14" s="16">
        <v>3820212</v>
      </c>
      <c r="I14" s="18">
        <f>Таблица13234256[[#This Row],[7]]-Таблица13234256[[#This Row],[5]]</f>
        <v>-390</v>
      </c>
      <c r="J14" s="16">
        <f>Таблица13234256[[#This Row],[8]]-Таблица13234256[[#This Row],[6]]</f>
        <v>-188760</v>
      </c>
    </row>
    <row r="15" spans="1:14" s="3" customFormat="1" x14ac:dyDescent="0.25">
      <c r="A15" s="22">
        <v>150020</v>
      </c>
      <c r="B15" s="15" t="s">
        <v>71</v>
      </c>
      <c r="C15" s="8" t="s">
        <v>64</v>
      </c>
      <c r="D15" s="17" t="s">
        <v>70</v>
      </c>
      <c r="E15" s="18">
        <v>0</v>
      </c>
      <c r="F15" s="21">
        <v>0</v>
      </c>
      <c r="G15" s="18">
        <v>50</v>
      </c>
      <c r="H15" s="16">
        <v>25223.5</v>
      </c>
      <c r="I15" s="18">
        <f>Таблица13234256[[#This Row],[7]]-Таблица13234256[[#This Row],[5]]</f>
        <v>50</v>
      </c>
      <c r="J15" s="16">
        <f>Таблица13234256[[#This Row],[8]]-Таблица13234256[[#This Row],[6]]</f>
        <v>25223.5</v>
      </c>
    </row>
    <row r="16" spans="1:14" s="3" customFormat="1" x14ac:dyDescent="0.25">
      <c r="A16" s="22">
        <v>150035</v>
      </c>
      <c r="B16" s="15" t="s">
        <v>75</v>
      </c>
      <c r="C16" s="8" t="s">
        <v>64</v>
      </c>
      <c r="D16" s="17" t="s">
        <v>73</v>
      </c>
      <c r="E16" s="18">
        <v>15030</v>
      </c>
      <c r="F16" s="21">
        <v>7274520</v>
      </c>
      <c r="G16" s="18">
        <v>15420</v>
      </c>
      <c r="H16" s="16">
        <v>7463280</v>
      </c>
      <c r="I16" s="18">
        <f>Таблица13234256[[#This Row],[7]]-Таблица13234256[[#This Row],[5]]</f>
        <v>390</v>
      </c>
      <c r="J16" s="16">
        <f>Таблица13234256[[#This Row],[8]]-Таблица13234256[[#This Row],[6]]</f>
        <v>188760</v>
      </c>
    </row>
    <row r="17" spans="1:10" s="3" customFormat="1" x14ac:dyDescent="0.25">
      <c r="A17" s="22"/>
      <c r="B17" s="15"/>
      <c r="C17" s="8" t="s">
        <v>64</v>
      </c>
      <c r="D17" s="17" t="s">
        <v>70</v>
      </c>
      <c r="E17" s="18">
        <v>4300</v>
      </c>
      <c r="F17" s="21">
        <v>2169221</v>
      </c>
      <c r="G17" s="18">
        <v>4150</v>
      </c>
      <c r="H17" s="16">
        <v>2093550.5</v>
      </c>
      <c r="I17" s="18">
        <f>Таблица13234256[[#This Row],[7]]-Таблица13234256[[#This Row],[5]]</f>
        <v>-150</v>
      </c>
      <c r="J17" s="16">
        <f>Таблица13234256[[#This Row],[8]]-Таблица13234256[[#This Row],[6]]</f>
        <v>-75670.5</v>
      </c>
    </row>
    <row r="18" spans="1:10" s="3" customFormat="1" x14ac:dyDescent="0.25">
      <c r="A18" s="22"/>
      <c r="B18" s="15"/>
      <c r="C18" s="8" t="s">
        <v>64</v>
      </c>
      <c r="D18" s="17" t="s">
        <v>65</v>
      </c>
      <c r="E18" s="18">
        <v>519</v>
      </c>
      <c r="F18" s="21">
        <v>140643.81</v>
      </c>
      <c r="G18" s="18">
        <v>953</v>
      </c>
      <c r="H18" s="16">
        <v>258253.47</v>
      </c>
      <c r="I18" s="18">
        <f>Таблица13234256[[#This Row],[7]]-Таблица13234256[[#This Row],[5]]</f>
        <v>434</v>
      </c>
      <c r="J18" s="16">
        <f>Таблица13234256[[#This Row],[8]]-Таблица13234256[[#This Row],[6]]</f>
        <v>117609.66</v>
      </c>
    </row>
    <row r="19" spans="1:10" s="3" customFormat="1" x14ac:dyDescent="0.25">
      <c r="A19" s="22">
        <v>150045</v>
      </c>
      <c r="B19" s="15" t="s">
        <v>74</v>
      </c>
      <c r="C19" s="8" t="s">
        <v>64</v>
      </c>
      <c r="D19" s="17" t="s">
        <v>70</v>
      </c>
      <c r="E19" s="18">
        <v>320</v>
      </c>
      <c r="F19" s="21">
        <v>161430.39999999999</v>
      </c>
      <c r="G19" s="18">
        <v>470</v>
      </c>
      <c r="H19" s="16">
        <v>237100.9</v>
      </c>
      <c r="I19" s="18">
        <f>Таблица13234256[[#This Row],[7]]-Таблица13234256[[#This Row],[5]]</f>
        <v>150</v>
      </c>
      <c r="J19" s="16">
        <f>Таблица13234256[[#This Row],[8]]-Таблица13234256[[#This Row],[6]]</f>
        <v>75670.5</v>
      </c>
    </row>
    <row r="20" spans="1:10" x14ac:dyDescent="0.25">
      <c r="A20" s="22">
        <v>150041</v>
      </c>
      <c r="B20" s="15" t="s">
        <v>68</v>
      </c>
      <c r="C20" s="8" t="s">
        <v>64</v>
      </c>
      <c r="D20" s="17" t="s">
        <v>67</v>
      </c>
      <c r="E20" s="18">
        <v>12</v>
      </c>
      <c r="F20" s="21">
        <v>17248.68</v>
      </c>
      <c r="G20" s="18">
        <v>37</v>
      </c>
      <c r="H20" s="16">
        <v>53183.43</v>
      </c>
      <c r="I20" s="18">
        <f>Таблица13234256[[#This Row],[7]]-Таблица13234256[[#This Row],[5]]</f>
        <v>25</v>
      </c>
      <c r="J20" s="16">
        <f>Таблица13234256[[#This Row],[8]]-Таблица13234256[[#This Row],[6]]</f>
        <v>35934.75</v>
      </c>
    </row>
    <row r="21" spans="1:10" x14ac:dyDescent="0.25">
      <c r="A21" s="22"/>
      <c r="B21" s="15"/>
      <c r="C21" s="8" t="s">
        <v>64</v>
      </c>
      <c r="D21" s="17" t="s">
        <v>65</v>
      </c>
      <c r="E21" s="18">
        <v>1300</v>
      </c>
      <c r="F21" s="21">
        <v>352287</v>
      </c>
      <c r="G21" s="18">
        <v>1570</v>
      </c>
      <c r="H21" s="16">
        <v>425454.3</v>
      </c>
      <c r="I21" s="18">
        <f>Таблица13234256[[#This Row],[7]]-Таблица13234256[[#This Row],[5]]</f>
        <v>270</v>
      </c>
      <c r="J21" s="16">
        <f>Таблица13234256[[#This Row],[8]]-Таблица13234256[[#This Row],[6]]</f>
        <v>73167.299999999988</v>
      </c>
    </row>
    <row r="22" spans="1:10" x14ac:dyDescent="0.25">
      <c r="A22" s="22"/>
      <c r="B22" s="15"/>
      <c r="C22" s="8" t="s">
        <v>64</v>
      </c>
      <c r="D22" s="17" t="s">
        <v>66</v>
      </c>
      <c r="E22" s="18">
        <v>325</v>
      </c>
      <c r="F22" s="21">
        <v>371777.25</v>
      </c>
      <c r="G22" s="18">
        <v>439</v>
      </c>
      <c r="H22" s="16">
        <v>502185.27</v>
      </c>
      <c r="I22" s="18">
        <f>Таблица13234256[[#This Row],[7]]-Таблица13234256[[#This Row],[5]]</f>
        <v>114</v>
      </c>
      <c r="J22" s="16">
        <f>Таблица13234256[[#This Row],[8]]-Таблица13234256[[#This Row],[6]]</f>
        <v>130408.02000000002</v>
      </c>
    </row>
    <row r="23" spans="1:10" x14ac:dyDescent="0.25">
      <c r="A23" s="22">
        <v>150112</v>
      </c>
      <c r="B23" s="15" t="s">
        <v>76</v>
      </c>
      <c r="C23" s="8" t="s">
        <v>64</v>
      </c>
      <c r="D23" s="17" t="s">
        <v>65</v>
      </c>
      <c r="E23" s="18">
        <v>680</v>
      </c>
      <c r="F23" s="21">
        <v>184273.2</v>
      </c>
      <c r="G23" s="18">
        <v>246</v>
      </c>
      <c r="H23" s="16">
        <v>66663.539999999994</v>
      </c>
      <c r="I23" s="18">
        <f>Таблица13234256[[#This Row],[7]]-Таблица13234256[[#This Row],[5]]</f>
        <v>-434</v>
      </c>
      <c r="J23" s="16">
        <f>Таблица13234256[[#This Row],[8]]-Таблица13234256[[#This Row],[6]]</f>
        <v>-117609.66000000002</v>
      </c>
    </row>
    <row r="24" spans="1:10" hidden="1" x14ac:dyDescent="0.25">
      <c r="A24" s="22"/>
      <c r="B24" s="15"/>
      <c r="C24" s="8" t="s">
        <v>64</v>
      </c>
      <c r="D24" s="17"/>
      <c r="E24" s="18"/>
      <c r="F24" s="21"/>
      <c r="G24" s="18"/>
      <c r="H24" s="16"/>
      <c r="I24" s="18">
        <f>Таблица13234256[[#This Row],[7]]-Таблица13234256[[#This Row],[5]]</f>
        <v>0</v>
      </c>
      <c r="J24" s="16">
        <f>Таблица13234256[[#This Row],[8]]-Таблица13234256[[#This Row],[6]]</f>
        <v>0</v>
      </c>
    </row>
    <row r="25" spans="1:10" hidden="1" x14ac:dyDescent="0.25">
      <c r="A25" s="22"/>
      <c r="B25" s="15"/>
      <c r="C25" s="8" t="s">
        <v>64</v>
      </c>
      <c r="D25" s="17"/>
      <c r="E25" s="18"/>
      <c r="F25" s="21"/>
      <c r="G25" s="18"/>
      <c r="H25" s="16"/>
      <c r="I25" s="18">
        <f>Таблица13234256[[#This Row],[7]]-Таблица13234256[[#This Row],[5]]</f>
        <v>0</v>
      </c>
      <c r="J25" s="16">
        <f>Таблица13234256[[#This Row],[8]]-Таблица13234256[[#This Row],[6]]</f>
        <v>0</v>
      </c>
    </row>
    <row r="26" spans="1:10" hidden="1" x14ac:dyDescent="0.25">
      <c r="A26" s="22"/>
      <c r="B26" s="15"/>
      <c r="C26" s="8" t="s">
        <v>64</v>
      </c>
      <c r="D26" s="17"/>
      <c r="E26" s="18"/>
      <c r="F26" s="21"/>
      <c r="G26" s="18"/>
      <c r="H26" s="16"/>
      <c r="I26" s="18">
        <f>Таблица13234256[[#This Row],[7]]-Таблица13234256[[#This Row],[5]]</f>
        <v>0</v>
      </c>
      <c r="J26" s="16">
        <f>Таблица13234256[[#This Row],[8]]-Таблица13234256[[#This Row],[6]]</f>
        <v>0</v>
      </c>
    </row>
    <row r="27" spans="1:10" hidden="1" x14ac:dyDescent="0.25">
      <c r="A27" s="22"/>
      <c r="B27" s="15"/>
      <c r="C27" s="8" t="s">
        <v>64</v>
      </c>
      <c r="D27" s="17"/>
      <c r="E27" s="18"/>
      <c r="F27" s="21"/>
      <c r="G27" s="18"/>
      <c r="H27" s="16"/>
      <c r="I27" s="18">
        <f>Таблица13234256[[#This Row],[7]]-Таблица13234256[[#This Row],[5]]</f>
        <v>0</v>
      </c>
      <c r="J27" s="16">
        <f>Таблица13234256[[#This Row],[8]]-Таблица13234256[[#This Row],[6]]</f>
        <v>0</v>
      </c>
    </row>
    <row r="28" spans="1:10" hidden="1" x14ac:dyDescent="0.25">
      <c r="A28" s="22"/>
      <c r="B28" s="15"/>
      <c r="C28" s="8" t="s">
        <v>64</v>
      </c>
      <c r="D28" s="17"/>
      <c r="E28" s="18"/>
      <c r="F28" s="21"/>
      <c r="G28" s="18"/>
      <c r="H28" s="16"/>
      <c r="I28" s="18">
        <f>Таблица13234256[[#This Row],[7]]-Таблица13234256[[#This Row],[5]]</f>
        <v>0</v>
      </c>
      <c r="J28" s="16">
        <f>Таблица13234256[[#This Row],[8]]-Таблица13234256[[#This Row],[6]]</f>
        <v>0</v>
      </c>
    </row>
    <row r="29" spans="1:10" hidden="1" x14ac:dyDescent="0.25">
      <c r="A29" s="22"/>
      <c r="B29" s="15"/>
      <c r="C29" s="8" t="s">
        <v>64</v>
      </c>
      <c r="D29" s="17"/>
      <c r="E29" s="18"/>
      <c r="F29" s="21"/>
      <c r="G29" s="18"/>
      <c r="H29" s="16"/>
      <c r="I29" s="18">
        <f>Таблица13234256[[#This Row],[7]]-Таблица13234256[[#This Row],[5]]</f>
        <v>0</v>
      </c>
      <c r="J29" s="16">
        <f>Таблица13234256[[#This Row],[8]]-Таблица13234256[[#This Row],[6]]</f>
        <v>0</v>
      </c>
    </row>
    <row r="30" spans="1:10" hidden="1" x14ac:dyDescent="0.25">
      <c r="A30" s="22"/>
      <c r="B30" s="15"/>
      <c r="C30" s="8" t="s">
        <v>64</v>
      </c>
      <c r="D30" s="17"/>
      <c r="E30" s="18"/>
      <c r="F30" s="21"/>
      <c r="G30" s="18"/>
      <c r="H30" s="16"/>
      <c r="I30" s="18">
        <f>Таблица13234256[[#This Row],[7]]-Таблица13234256[[#This Row],[5]]</f>
        <v>0</v>
      </c>
      <c r="J30" s="16">
        <f>Таблица13234256[[#This Row],[8]]-Таблица13234256[[#This Row],[6]]</f>
        <v>0</v>
      </c>
    </row>
    <row r="31" spans="1:10" hidden="1" x14ac:dyDescent="0.25">
      <c r="A31" s="22"/>
      <c r="B31" s="15"/>
      <c r="C31" s="8" t="s">
        <v>64</v>
      </c>
      <c r="D31" s="17"/>
      <c r="E31" s="18"/>
      <c r="F31" s="21"/>
      <c r="G31" s="18"/>
      <c r="H31" s="16"/>
      <c r="I31" s="18">
        <f>Таблица13234256[[#This Row],[7]]-Таблица13234256[[#This Row],[5]]</f>
        <v>0</v>
      </c>
      <c r="J31" s="16">
        <f>Таблица13234256[[#This Row],[8]]-Таблица13234256[[#This Row],[6]]</f>
        <v>0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6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Олейникова И. З.</cp:lastModifiedBy>
  <cp:lastPrinted>2022-06-16T10:00:18Z</cp:lastPrinted>
  <dcterms:created xsi:type="dcterms:W3CDTF">2022-02-25T07:50:56Z</dcterms:created>
  <dcterms:modified xsi:type="dcterms:W3CDTF">2022-06-16T10:00:53Z</dcterms:modified>
</cp:coreProperties>
</file>