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3\2023-05-31 Протокол №04\"/>
    </mc:Choice>
  </mc:AlternateContent>
  <xr:revisionPtr revIDLastSave="0" documentId="13_ncr:1_{C78800A9-382D-44BB-B753-D772A13522E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Приложение 1" sheetId="3" r:id="rId1"/>
    <sheet name="Приложения 2" sheetId="6" r:id="rId2"/>
    <sheet name="Приложение 3" sheetId="5" r:id="rId3"/>
    <sheet name="Приложение 4" sheetId="4" r:id="rId4"/>
  </sheets>
  <externalReferences>
    <externalReference r:id="rId5"/>
    <externalReference r:id="rId6"/>
    <externalReference r:id="rId7"/>
    <externalReference r:id="rId8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ФАПЫ">'[4]Численность '!$D$138:$J$213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K18" i="4"/>
  <c r="J19" i="4"/>
  <c r="K19" i="4"/>
  <c r="J17" i="4" l="1"/>
  <c r="K17" i="4"/>
  <c r="I18" i="5"/>
  <c r="J18" i="5"/>
  <c r="I19" i="5"/>
  <c r="J19" i="5"/>
  <c r="J16" i="4"/>
  <c r="K16" i="4"/>
  <c r="J21" i="4"/>
  <c r="K21" i="4"/>
  <c r="J22" i="4"/>
  <c r="K22" i="4"/>
  <c r="J23" i="4"/>
  <c r="K23" i="4"/>
  <c r="J24" i="4"/>
  <c r="K24" i="4"/>
  <c r="J20" i="4"/>
  <c r="J25" i="4"/>
  <c r="J26" i="4"/>
  <c r="J27" i="4"/>
  <c r="J28" i="4"/>
  <c r="J29" i="4"/>
  <c r="J30" i="4"/>
  <c r="J31" i="4"/>
  <c r="K20" i="4"/>
  <c r="K25" i="4"/>
  <c r="K26" i="4"/>
  <c r="K27" i="4"/>
  <c r="K28" i="4"/>
  <c r="K29" i="4"/>
  <c r="K30" i="4"/>
  <c r="K31" i="4"/>
  <c r="J32" i="3" l="1"/>
  <c r="J33" i="3"/>
  <c r="J34" i="3"/>
  <c r="J35" i="3"/>
  <c r="J36" i="3"/>
  <c r="J37" i="3"/>
  <c r="J38" i="3"/>
  <c r="J39" i="3"/>
  <c r="J40" i="3"/>
  <c r="K32" i="3"/>
  <c r="K33" i="3"/>
  <c r="K34" i="3"/>
  <c r="K35" i="3"/>
  <c r="K36" i="3"/>
  <c r="K37" i="3"/>
  <c r="K38" i="3"/>
  <c r="K39" i="3"/>
  <c r="K40" i="3"/>
  <c r="J31" i="3"/>
  <c r="K31" i="3"/>
  <c r="J30" i="3"/>
  <c r="K30" i="3"/>
  <c r="J29" i="3"/>
  <c r="K29" i="3"/>
  <c r="J28" i="3"/>
  <c r="K28" i="3"/>
  <c r="J27" i="3"/>
  <c r="K27" i="3"/>
  <c r="J26" i="3"/>
  <c r="K26" i="3"/>
  <c r="J25" i="3"/>
  <c r="K25" i="3"/>
  <c r="J24" i="3"/>
  <c r="K24" i="3"/>
  <c r="J23" i="3" l="1"/>
  <c r="K23" i="3"/>
  <c r="J22" i="3"/>
  <c r="K22" i="3"/>
  <c r="J18" i="3"/>
  <c r="J19" i="3"/>
  <c r="J20" i="3"/>
  <c r="J21" i="3"/>
  <c r="K18" i="3"/>
  <c r="K19" i="3"/>
  <c r="K20" i="3"/>
  <c r="K21" i="3"/>
  <c r="J17" i="3" l="1"/>
  <c r="K17" i="3"/>
  <c r="J15" i="4" l="1"/>
  <c r="K15" i="4"/>
  <c r="K9" i="3" l="1"/>
  <c r="K10" i="3"/>
  <c r="K11" i="3"/>
  <c r="K12" i="3"/>
  <c r="K13" i="3"/>
  <c r="K14" i="3"/>
  <c r="K15" i="3"/>
  <c r="K16" i="3"/>
  <c r="I20" i="5" l="1"/>
  <c r="J20" i="5"/>
  <c r="J10" i="4" l="1"/>
  <c r="J11" i="4"/>
  <c r="J12" i="4"/>
  <c r="J13" i="4"/>
  <c r="J14" i="4"/>
  <c r="K10" i="4"/>
  <c r="K11" i="4"/>
  <c r="K12" i="4"/>
  <c r="K13" i="4"/>
  <c r="K14" i="4"/>
  <c r="J13" i="3" l="1"/>
  <c r="J14" i="3"/>
  <c r="J15" i="3"/>
  <c r="J16" i="3"/>
  <c r="I15" i="5" l="1"/>
  <c r="J15" i="5"/>
  <c r="I16" i="5" l="1"/>
  <c r="I17" i="5"/>
  <c r="I14" i="5"/>
  <c r="I21" i="5"/>
  <c r="J16" i="5"/>
  <c r="J17" i="5"/>
  <c r="J14" i="5"/>
  <c r="J21" i="5"/>
  <c r="I10" i="5" l="1"/>
  <c r="I11" i="5"/>
  <c r="I12" i="5"/>
  <c r="I13" i="5"/>
  <c r="J10" i="5"/>
  <c r="J11" i="5"/>
  <c r="J12" i="5"/>
  <c r="J13" i="5"/>
  <c r="I9" i="5" l="1"/>
  <c r="J10" i="6" l="1"/>
  <c r="K10" i="6"/>
  <c r="K9" i="6"/>
  <c r="J9" i="6"/>
  <c r="J11" i="3" l="1"/>
  <c r="J12" i="3"/>
  <c r="J9" i="5"/>
  <c r="J9" i="3" l="1"/>
  <c r="K9" i="4" l="1"/>
  <c r="J9" i="4"/>
  <c r="J10" i="3" l="1"/>
</calcChain>
</file>

<file path=xl/sharedStrings.xml><?xml version="1.0" encoding="utf-8"?>
<sst xmlns="http://schemas.openxmlformats.org/spreadsheetml/2006/main" count="311" uniqueCount="106">
  <si>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</si>
  <si>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</si>
  <si>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</si>
  <si>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</si>
  <si>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Вид МП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</si>
  <si>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</si>
  <si>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</si>
  <si>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</si>
  <si>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</si>
  <si>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</si>
  <si>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</si>
  <si>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</si>
  <si>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</si>
  <si>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</si>
  <si>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</si>
  <si>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</si>
  <si>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 xml:space="preserve"> Приложение № 1</t>
  </si>
  <si>
    <t>7</t>
  </si>
  <si>
    <t>10</t>
  </si>
  <si>
    <t>Профиль МП</t>
  </si>
  <si>
    <t xml:space="preserve"> Приложение № 2</t>
  </si>
  <si>
    <t>Условия оказания МП</t>
  </si>
  <si>
    <t xml:space="preserve"> Приложение № 3</t>
  </si>
  <si>
    <t>КС</t>
  </si>
  <si>
    <t>ДС</t>
  </si>
  <si>
    <t xml:space="preserve"> Приложение № 4</t>
  </si>
  <si>
    <t>Измененные объемы на 2023 год по Протоколу № 3 от 20.04.2023 г.</t>
  </si>
  <si>
    <t>097-терапия</t>
  </si>
  <si>
    <t>112-хирургия</t>
  </si>
  <si>
    <t>ГБУЗ "ДИГОРСКАЯ ЦРБ" МЗ РСО-АЛАНИЯ</t>
  </si>
  <si>
    <t>АПП</t>
  </si>
  <si>
    <t>068-педиатрия</t>
  </si>
  <si>
    <t>11</t>
  </si>
  <si>
    <t>Кол-во</t>
  </si>
  <si>
    <t xml:space="preserve"> ТП ОМС № 4 от 31.05.2023 г. </t>
  </si>
  <si>
    <t>Измененные объемы на 2023 год по Протоколу № 4 от 31.05.2023 г.</t>
  </si>
  <si>
    <t>ГБУЗ РКБ МЗ РСО-АЛАНИЯ</t>
  </si>
  <si>
    <t>Группа ВМП</t>
  </si>
  <si>
    <t>ВМП</t>
  </si>
  <si>
    <t>054-Нейрохирургия</t>
  </si>
  <si>
    <t>ВМП 10</t>
  </si>
  <si>
    <t>ВМП 12</t>
  </si>
  <si>
    <t>ВМП 14</t>
  </si>
  <si>
    <t>ГБУЗ "МЦРБ" МЗ РСО-АЛАНИЯ</t>
  </si>
  <si>
    <t>100-травматология и ортопедия</t>
  </si>
  <si>
    <t>162-оториноларингология (за исключением кохлеарной имплантации)</t>
  </si>
  <si>
    <t>029-кардиология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</si>
  <si>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</si>
  <si>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184-Акушерство и гинекология (искусственное прерывание беременности)</t>
  </si>
  <si>
    <t>ООО "МЕДТОРГСЕРВИС"</t>
  </si>
  <si>
    <t>ООО "КРИСТАЛЛ-МЕД"</t>
  </si>
  <si>
    <t>056-нефрология (диализ)</t>
  </si>
  <si>
    <t>Вид диализа</t>
  </si>
  <si>
    <t>ГД</t>
  </si>
  <si>
    <t>053-неврология</t>
  </si>
  <si>
    <t>ЧУЗ "КБ "РЖД-МЕДИЦИНА" Г.ВЛАДИКАВКАЗ"</t>
  </si>
  <si>
    <t>ФГБУ "СК ММЦ" МИНЗДРАВА РОССИИ (Г. БЕСЛАН)</t>
  </si>
  <si>
    <t>065-офтальмология</t>
  </si>
  <si>
    <t>ВМП 28</t>
  </si>
  <si>
    <t>ВМП 37</t>
  </si>
  <si>
    <t>081-Сердечно-сосудистая хирургия</t>
  </si>
  <si>
    <t>ВМП 38</t>
  </si>
  <si>
    <t>ВМП 39</t>
  </si>
  <si>
    <t>ВМП 40</t>
  </si>
  <si>
    <t>ВМП 41</t>
  </si>
  <si>
    <t>ВМП 42</t>
  </si>
  <si>
    <t>054-нейрохирургия</t>
  </si>
  <si>
    <t>075-пульмонология</t>
  </si>
  <si>
    <t>081-сердечно-сосудистая хирургия</t>
  </si>
  <si>
    <t>108-урология</t>
  </si>
  <si>
    <t>122-эндокринология</t>
  </si>
  <si>
    <t>ФГБОУ ВО СОГМА  МЗ РФ</t>
  </si>
  <si>
    <t>КТ - с внутривенным контрастированием</t>
  </si>
  <si>
    <t>КТ- без контрастирования</t>
  </si>
  <si>
    <t>ГБУЗ "Поликлиника №1" МЗ РСО-А</t>
  </si>
  <si>
    <t>УЗИ ССС - Эхокардиография</t>
  </si>
  <si>
    <t xml:space="preserve">ГБУЗ "Детская поликлиника № 1" </t>
  </si>
  <si>
    <t>ООО "Семейная Медицина"</t>
  </si>
  <si>
    <t>ФГБУ "СК ММЦ" МЗ РФ (г.Беслан)</t>
  </si>
  <si>
    <t>ООО "Клиника Эксперт Владикавказ"</t>
  </si>
  <si>
    <t>МРТ - без контрастирования</t>
  </si>
  <si>
    <t>МРТ- с внутривенным контрастированием</t>
  </si>
  <si>
    <t>ООО "ГСП № 1"</t>
  </si>
  <si>
    <t>Обращения по заболеванию (взрослые)</t>
  </si>
  <si>
    <t>Обращения по заболеванию (дети)</t>
  </si>
  <si>
    <t>Разовые посещения по заболеванию (взрослые)</t>
  </si>
  <si>
    <t>Разовые посещения по заболеванию (дети)</t>
  </si>
  <si>
    <t>085-Стоматология</t>
  </si>
  <si>
    <t>ГБУЗ "РКБ" МЗ РСО-А</t>
  </si>
  <si>
    <t>Неотложная помощь в медорганизации (взрослые)</t>
  </si>
  <si>
    <t>097-Терапия</t>
  </si>
  <si>
    <t>ГБУЗ "РДКБ" МЗ РСО-А</t>
  </si>
  <si>
    <t>Неотложная помощь в медорганизации (дети)</t>
  </si>
  <si>
    <t>068-Педиатрия</t>
  </si>
  <si>
    <t>ГБУЗ "РКБСМП" МЗ РСО-А</t>
  </si>
  <si>
    <t>ГБУЗ "Алагирская ЦРБ" МЗ РСО-А</t>
  </si>
  <si>
    <t>Неотложная помощь ВНЕ медорганизации (взрослые)</t>
  </si>
  <si>
    <t>Неотложная помощь ВНЕ медорганизации (дети)</t>
  </si>
  <si>
    <t>ГБУЗ "Правобережная ЦРКБ" МЗ РСО-А</t>
  </si>
  <si>
    <t>ГБУЗ "Дигорская ЦРБ" МЗ РСО-А</t>
  </si>
  <si>
    <t xml:space="preserve">ГБУЗ "Детская поликлиника № 2" </t>
  </si>
  <si>
    <t xml:space="preserve">ГБУЗ "Детская поликлиника № 3" </t>
  </si>
  <si>
    <t xml:space="preserve">ГБУЗ "Детская поликлиника№ 4" </t>
  </si>
  <si>
    <t>ГБУЗ "Моздокская ЦРБ" МЗ РСО-А</t>
  </si>
  <si>
    <t xml:space="preserve">ГБУЗ "Станция скорой медицинской помощи" </t>
  </si>
  <si>
    <t>Вид оказания 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</si>
</sst>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164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166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1" applyNumberFormat="1" applyFont="1" applyAlignment="1">
      <alignment horizontal="center" vertical="center"/>
    </xf>
    <xf numFmtId="166" fontId="0" fillId="0" borderId="0" xfId="0" applyNumberFormat="1"/>
    <xf numFmtId="0" fontId="3" fillId="0" borderId="0" xfId="0" applyFont="1"/>
    <xf numFmtId="165" fontId="0" fillId="0" borderId="0" xfId="0" applyNumberFormat="1"/>
    <xf numFmtId="164" fontId="0" fillId="0" borderId="0" xfId="0" applyNumberFormat="1"/>
    <xf numFmtId="166" fontId="4" fillId="0" borderId="0" xfId="1" applyNumberFormat="1" applyFont="1" applyAlignment="1">
      <alignment vertical="center"/>
    </xf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165" fontId="5" fillId="0" borderId="0" xfId="1" applyNumberFormat="1" applyFont="1" applyFill="1" applyAlignment="1">
      <alignment vertical="center"/>
    </xf>
    <xf numFmtId="166" fontId="5" fillId="0" borderId="0" xfId="1" applyNumberFormat="1" applyFont="1" applyFill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0" xfId="1" applyNumberFormat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0" fillId="0" borderId="0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6" fontId="7" fillId="0" borderId="0" xfId="1" applyNumberFormat="1" applyFont="1" applyAlignment="1">
      <alignment vertical="center"/>
    </xf>
    <xf numFmtId="0" fontId="0" fillId="0" borderId="0" xfId="1" applyNumberFormat="1" applyFont="1" applyFill="1" applyAlignment="1">
      <alignment horizontal="center" vertical="center"/>
    </xf>
    <xf numFmtId="165" fontId="0" fillId="0" borderId="0" xfId="1" applyNumberFormat="1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166" fontId="0" fillId="0" borderId="0" xfId="1" applyNumberFormat="1" applyFont="1" applyFill="1" applyAlignment="1">
      <alignment vertical="center"/>
    </xf>
    <xf numFmtId="164" fontId="0" fillId="0" borderId="0" xfId="1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Таблица13234" displayName="Таблица13234" ref="A8:K40" totalsRowShown="0" headerRowDxfId="95" dataDxfId="93" headerRowBorderDxfId="94">
  <autoFilter ref="A8:K40" xr:uid="{00000000-0009-0000-0100-000003000000}"/>
  <tableColumns count="11">
    <tableColumn id="1" xr3:uid="{00000000-0010-0000-0000-000001000000}" name="1" dataDxfId="92" totalsRowDxfId="91" dataCellStyle="Финансовый"/>
    <tableColumn id="2" xr3:uid="{00000000-0010-0000-0000-000002000000}" name="2" dataDxfId="90" totalsRowDxfId="89"/>
    <tableColumn id="3" xr3:uid="{00000000-0010-0000-0000-000003000000}" name="3" dataDxfId="88" totalsRowDxfId="87"/>
    <tableColumn id="15" xr3:uid="{00000000-0010-0000-0000-00000F000000}" name="4" dataDxfId="86" totalsRowDxfId="85"/>
    <tableColumn id="4" xr3:uid="{00000000-0010-0000-0000-000004000000}" name="5" dataDxfId="84" totalsRowDxfId="83"/>
    <tableColumn id="5" xr3:uid="{00000000-0010-0000-0000-000005000000}" name="6" dataDxfId="82" totalsRowDxfId="81" dataCellStyle="Финансовый"/>
    <tableColumn id="6" xr3:uid="{00000000-0010-0000-0000-000006000000}" name="7" dataDxfId="80" totalsRowDxfId="79" dataCellStyle="Финансовый"/>
    <tableColumn id="7" xr3:uid="{00000000-0010-0000-0000-000007000000}" name="8" dataDxfId="78" totalsRowDxfId="77" dataCellStyle="Финансовый"/>
    <tableColumn id="8" xr3:uid="{00000000-0010-0000-0000-000008000000}" name="9" dataDxfId="76" totalsRowDxfId="75" dataCellStyle="Финансовый"/>
    <tableColumn id="9" xr3:uid="{00000000-0010-0000-0000-000009000000}" name="10" dataDxfId="74" totalsRowDxfId="73" dataCellStyle="Финансовый">
      <calculatedColumnFormula>Таблица13234[[#This Row],[8]]-Таблица13234[[#This Row],[6]]</calculatedColumnFormula>
    </tableColumn>
    <tableColumn id="10" xr3:uid="{00000000-0010-0000-0000-00000A000000}" name="11" dataDxfId="72" totalsRowDxfId="71" dataCellStyle="Финансовый">
      <calculatedColumnFormula>Таблица13234[[#This Row],[9]]-Таблица13234[[#This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Таблица1323426" displayName="Таблица1323426" ref="A8:K10" totalsRowShown="0" headerRowDxfId="70" headerRowBorderDxfId="69">
  <autoFilter ref="A8:K10" xr:uid="{00000000-0009-0000-0100-000005000000}"/>
  <tableColumns count="11">
    <tableColumn id="1" xr3:uid="{00000000-0010-0000-0100-000001000000}" name="1" dataDxfId="68" totalsRowDxfId="67" dataCellStyle="Финансовый"/>
    <tableColumn id="2" xr3:uid="{00000000-0010-0000-0100-000002000000}" name="2" dataDxfId="66" totalsRowDxfId="65"/>
    <tableColumn id="3" xr3:uid="{00000000-0010-0000-0100-000003000000}" name="3" dataDxfId="64" totalsRowDxfId="63"/>
    <tableColumn id="15" xr3:uid="{00000000-0010-0000-0100-00000F000000}" name="4" dataDxfId="62" totalsRowDxfId="61"/>
    <tableColumn id="4" xr3:uid="{00000000-0010-0000-0100-000004000000}" name="5" dataDxfId="60" totalsRowDxfId="59"/>
    <tableColumn id="5" xr3:uid="{00000000-0010-0000-0100-000005000000}" name="6" dataDxfId="58" totalsRowDxfId="57" dataCellStyle="Финансовый"/>
    <tableColumn id="6" xr3:uid="{00000000-0010-0000-0100-000006000000}" name="7" dataDxfId="56" totalsRowDxfId="55" dataCellStyle="Финансовый"/>
    <tableColumn id="7" xr3:uid="{00000000-0010-0000-0100-000007000000}" name="8" dataDxfId="54" totalsRowDxfId="53" dataCellStyle="Финансовый"/>
    <tableColumn id="8" xr3:uid="{00000000-0010-0000-0100-000008000000}" name="9" dataDxfId="52" totalsRowDxfId="51" dataCellStyle="Финансовый"/>
    <tableColumn id="9" xr3:uid="{00000000-0010-0000-0100-000009000000}" name="10" dataDxfId="50" totalsRowDxfId="49" dataCellStyle="Финансовый">
      <calculatedColumnFormula>Таблица1323426[[#This Row],[8]]-Таблица1323426[[#This Row],[6]]</calculatedColumnFormula>
    </tableColumn>
    <tableColumn id="10" xr3:uid="{00000000-0010-0000-0100-00000A000000}" name="11" dataDxfId="48" totalsRowDxfId="47" dataCellStyle="Финансовый">
      <calculatedColumnFormula>Таблица1323426[[#This Row],[9]]-Таблица1323426[[#This Row],[7]]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132345" displayName="Таблица132345" ref="A8:J21" totalsRowShown="0" headerRowDxfId="46" dataDxfId="44" headerRowBorderDxfId="45">
  <autoFilter ref="A8:J21" xr:uid="{00000000-0009-0000-0100-000004000000}"/>
  <tableColumns count="10">
    <tableColumn id="1" xr3:uid="{00000000-0010-0000-0200-000001000000}" name="1" dataDxfId="43" totalsRowDxfId="42" dataCellStyle="Финансовый"/>
    <tableColumn id="2" xr3:uid="{00000000-0010-0000-0200-000002000000}" name="2" dataDxfId="41" totalsRowDxfId="40"/>
    <tableColumn id="3" xr3:uid="{00000000-0010-0000-0200-000003000000}" name="3" dataDxfId="39" totalsRowDxfId="38"/>
    <tableColumn id="15" xr3:uid="{00000000-0010-0000-0200-00000F000000}" name="4" dataDxfId="37" totalsRowDxfId="36"/>
    <tableColumn id="5" xr3:uid="{00000000-0010-0000-0200-000005000000}" name="5" dataDxfId="35" totalsRowDxfId="34" dataCellStyle="Финансовый"/>
    <tableColumn id="6" xr3:uid="{00000000-0010-0000-0200-000006000000}" name="6" dataDxfId="33" totalsRowDxfId="32" dataCellStyle="Финансовый"/>
    <tableColumn id="7" xr3:uid="{00000000-0010-0000-0200-000007000000}" name="7" dataDxfId="31" totalsRowDxfId="30" dataCellStyle="Финансовый"/>
    <tableColumn id="8" xr3:uid="{00000000-0010-0000-0200-000008000000}" name="8" dataDxfId="29" totalsRowDxfId="28" dataCellStyle="Финансовый"/>
    <tableColumn id="9" xr3:uid="{00000000-0010-0000-0200-000009000000}" name="9" dataDxfId="27" totalsRowDxfId="26" dataCellStyle="Финансовый">
      <calculatedColumnFormula>Таблица132345[[#This Row],[7]]-Таблица132345[[#This Row],[5]]</calculatedColumnFormula>
    </tableColumn>
    <tableColumn id="10" xr3:uid="{00000000-0010-0000-0200-00000A000000}" name="10" dataDxfId="25" totalsRowDxfId="24" dataCellStyle="Финансовый">
      <calculatedColumnFormula>Таблица132345[[#This Row],[8]]-Таблица132345[[#This Row],[6]]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Таблица132342" displayName="Таблица132342" ref="A8:K31" totalsRowShown="0" headerRowDxfId="23" headerRowBorderDxfId="22">
  <autoFilter ref="A8:K31" xr:uid="{00000000-0009-0000-0100-000001000000}"/>
  <tableColumns count="11">
    <tableColumn id="1" xr3:uid="{00000000-0010-0000-0300-000001000000}" name="1" dataDxfId="21" totalsRowDxfId="20" dataCellStyle="Финансовый"/>
    <tableColumn id="2" xr3:uid="{00000000-0010-0000-0300-000002000000}" name="2" dataDxfId="19" totalsRowDxfId="18"/>
    <tableColumn id="4" xr3:uid="{00000000-0010-0000-0300-000004000000}" name="3" dataDxfId="17" totalsRowDxfId="16"/>
    <tableColumn id="3" xr3:uid="{00000000-0010-0000-0300-000003000000}" name="4" dataDxfId="15" totalsRowDxfId="14"/>
    <tableColumn id="15" xr3:uid="{00000000-0010-0000-0300-00000F000000}" name="5" dataDxfId="13" totalsRowDxfId="12"/>
    <tableColumn id="5" xr3:uid="{00000000-0010-0000-0300-000005000000}" name="6" dataDxfId="11" totalsRowDxfId="10" dataCellStyle="Финансовый"/>
    <tableColumn id="6" xr3:uid="{00000000-0010-0000-0300-000006000000}" name="7" dataDxfId="9" totalsRowDxfId="8" dataCellStyle="Финансовый"/>
    <tableColumn id="7" xr3:uid="{00000000-0010-0000-0300-000007000000}" name="8" dataDxfId="7" totalsRowDxfId="6" dataCellStyle="Финансовый"/>
    <tableColumn id="8" xr3:uid="{00000000-0010-0000-0300-000008000000}" name="9" dataDxfId="5" totalsRowDxfId="4" dataCellStyle="Финансовый"/>
    <tableColumn id="9" xr3:uid="{00000000-0010-0000-0300-000009000000}" name="10" dataDxfId="3" totalsRowDxfId="2" dataCellStyle="Финансовый">
      <calculatedColumnFormula>Таблица132342[[#This Row],[8]]-Таблица132342[[#This Row],[6]]</calculatedColumnFormula>
    </tableColumn>
    <tableColumn id="10" xr3:uid="{00000000-0010-0000-0300-00000A000000}" name="11" dataDxfId="1" totalsRowDxfId="0" dataCellStyle="Финансовый">
      <calculatedColumnFormula>Таблица132342[[#This Row],[9]]-Таблица132342[[#This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opLeftCell="A14" workbookViewId="0">
      <selection activeCell="B22" sqref="B22"/>
    </sheetView>
  </sheetViews>
  <sheetFormatPr defaultRowHeight="15" x14ac:dyDescent="0.25"/>
  <cols>
    <col min="1" max="1" width="9.5703125" customWidth="1"/>
    <col min="2" max="2" width="40" style="1" customWidth="1"/>
    <col min="3" max="3" width="6.42578125" customWidth="1"/>
    <col min="4" max="4" width="45.85546875" style="7" customWidth="1"/>
    <col min="5" max="6" width="9.7109375" customWidth="1"/>
    <col min="7" max="7" width="12.7109375" customWidth="1"/>
    <col min="8" max="8" width="10" customWidth="1"/>
    <col min="9" max="9" width="13.5703125" customWidth="1"/>
    <col min="10" max="10" width="8.28515625" customWidth="1"/>
    <col min="11" max="11" width="14.28515625" customWidth="1"/>
  </cols>
  <sheetData>
    <row r="1" spans="1:11" x14ac:dyDescent="0.25">
      <c r="K1" s="2" t="s">
        <v>16</v>
      </c>
    </row>
    <row r="2" spans="1:11" x14ac:dyDescent="0.25">
      <c r="K2" s="2" t="s">
        <v>0</v>
      </c>
    </row>
    <row r="3" spans="1:11" x14ac:dyDescent="0.25">
      <c r="K3" s="2" t="s">
        <v>1</v>
      </c>
    </row>
    <row r="4" spans="1:11" x14ac:dyDescent="0.25">
      <c r="K4" s="2" t="s">
        <v>34</v>
      </c>
    </row>
    <row r="6" spans="1:11" ht="60" customHeight="1" x14ac:dyDescent="0.25">
      <c r="A6" s="47" t="s">
        <v>2</v>
      </c>
      <c r="B6" s="47" t="s">
        <v>3</v>
      </c>
      <c r="C6" s="47" t="s">
        <v>4</v>
      </c>
      <c r="D6" s="48" t="s">
        <v>19</v>
      </c>
      <c r="E6" s="48" t="s">
        <v>37</v>
      </c>
      <c r="F6" s="47" t="s">
        <v>26</v>
      </c>
      <c r="G6" s="47"/>
      <c r="H6" s="47" t="s">
        <v>35</v>
      </c>
      <c r="I6" s="47"/>
      <c r="J6" s="47" t="s">
        <v>5</v>
      </c>
      <c r="K6" s="47"/>
    </row>
    <row r="7" spans="1:11" ht="26.25" customHeight="1" x14ac:dyDescent="0.25">
      <c r="A7" s="47"/>
      <c r="B7" s="47"/>
      <c r="C7" s="47"/>
      <c r="D7" s="49"/>
      <c r="E7" s="49"/>
      <c r="F7" s="13" t="s">
        <v>33</v>
      </c>
      <c r="G7" s="13" t="s">
        <v>7</v>
      </c>
      <c r="H7" s="13" t="s">
        <v>33</v>
      </c>
      <c r="I7" s="13" t="s">
        <v>7</v>
      </c>
      <c r="J7" s="13" t="s">
        <v>33</v>
      </c>
      <c r="K7" s="13" t="s">
        <v>7</v>
      </c>
    </row>
    <row r="8" spans="1:11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  <c r="K8" s="4" t="s">
        <v>32</v>
      </c>
    </row>
    <row r="9" spans="1:11" x14ac:dyDescent="0.25">
      <c r="A9" s="14">
        <v>150001</v>
      </c>
      <c r="B9" s="10" t="s">
        <v>36</v>
      </c>
      <c r="C9" s="6" t="s">
        <v>38</v>
      </c>
      <c r="D9" s="6" t="s">
        <v>39</v>
      </c>
      <c r="E9" s="6" t="s">
        <v>40</v>
      </c>
      <c r="F9" s="12">
        <v>25</v>
      </c>
      <c r="G9" s="11">
        <v>4745600</v>
      </c>
      <c r="H9" s="12">
        <v>19</v>
      </c>
      <c r="I9" s="11">
        <v>3606656</v>
      </c>
      <c r="J9" s="8">
        <f>Таблица13234[[#This Row],[8]]-Таблица13234[[#This Row],[6]]</f>
        <v>-6</v>
      </c>
      <c r="K9" s="9">
        <f>Таблица13234[[#This Row],[9]]-Таблица13234[[#This Row],[7]]</f>
        <v>-1138944</v>
      </c>
    </row>
    <row r="10" spans="1:11" x14ac:dyDescent="0.25">
      <c r="A10" s="14"/>
      <c r="B10" s="10"/>
      <c r="C10" s="6" t="s">
        <v>38</v>
      </c>
      <c r="D10" s="6" t="s">
        <v>39</v>
      </c>
      <c r="E10" s="6" t="s">
        <v>41</v>
      </c>
      <c r="F10" s="12">
        <v>7</v>
      </c>
      <c r="G10" s="11">
        <v>1299746</v>
      </c>
      <c r="H10" s="12">
        <v>3</v>
      </c>
      <c r="I10" s="11">
        <v>557034</v>
      </c>
      <c r="J10" s="8">
        <f>Таблица13234[[#This Row],[8]]-Таблица13234[[#This Row],[6]]</f>
        <v>-4</v>
      </c>
      <c r="K10" s="9">
        <f>Таблица13234[[#This Row],[9]]-Таблица13234[[#This Row],[7]]</f>
        <v>-742712</v>
      </c>
    </row>
    <row r="11" spans="1:11" x14ac:dyDescent="0.25">
      <c r="A11" s="14"/>
      <c r="B11" s="10"/>
      <c r="C11" s="6" t="s">
        <v>38</v>
      </c>
      <c r="D11" s="6" t="s">
        <v>39</v>
      </c>
      <c r="E11" s="15" t="s">
        <v>42</v>
      </c>
      <c r="F11" s="12">
        <v>0</v>
      </c>
      <c r="G11" s="11">
        <v>0</v>
      </c>
      <c r="H11" s="12">
        <v>5</v>
      </c>
      <c r="I11" s="11">
        <v>1724735</v>
      </c>
      <c r="J11" s="12">
        <f>Таблица13234[[#This Row],[8]]-Таблица13234[[#This Row],[6]]</f>
        <v>5</v>
      </c>
      <c r="K11" s="11">
        <f>Таблица13234[[#This Row],[9]]-Таблица13234[[#This Row],[7]]</f>
        <v>1724735</v>
      </c>
    </row>
    <row r="12" spans="1:11" x14ac:dyDescent="0.25">
      <c r="A12" s="14">
        <v>150112</v>
      </c>
      <c r="B12" s="10" t="s">
        <v>43</v>
      </c>
      <c r="C12" s="6" t="s">
        <v>24</v>
      </c>
      <c r="D12" s="15" t="s">
        <v>44</v>
      </c>
      <c r="E12" s="15"/>
      <c r="F12" s="12">
        <v>20</v>
      </c>
      <c r="G12" s="11">
        <v>276318.23</v>
      </c>
      <c r="H12" s="12">
        <v>70</v>
      </c>
      <c r="I12" s="11">
        <v>720908.36</v>
      </c>
      <c r="J12" s="12">
        <f>Таблица13234[[#This Row],[8]]-Таблица13234[[#This Row],[6]]</f>
        <v>50</v>
      </c>
      <c r="K12" s="11">
        <f>Таблица13234[[#This Row],[9]]-Таблица13234[[#This Row],[7]]</f>
        <v>444590.13</v>
      </c>
    </row>
    <row r="13" spans="1:11" ht="30" x14ac:dyDescent="0.25">
      <c r="A13" s="14"/>
      <c r="B13" s="10"/>
      <c r="C13" s="6" t="s">
        <v>24</v>
      </c>
      <c r="D13" s="33" t="s">
        <v>45</v>
      </c>
      <c r="E13" s="6"/>
      <c r="F13" s="12">
        <v>20</v>
      </c>
      <c r="G13" s="21">
        <v>161759.35</v>
      </c>
      <c r="H13" s="12">
        <v>60</v>
      </c>
      <c r="I13" s="11">
        <v>485278.05</v>
      </c>
      <c r="J13" s="12">
        <f>Таблица13234[[#This Row],[8]]-Таблица13234[[#This Row],[6]]</f>
        <v>40</v>
      </c>
      <c r="K13" s="11">
        <f>Таблица13234[[#This Row],[9]]-Таблица13234[[#This Row],[7]]</f>
        <v>323518.69999999995</v>
      </c>
    </row>
    <row r="14" spans="1:11" x14ac:dyDescent="0.25">
      <c r="A14" s="14"/>
      <c r="B14" s="10"/>
      <c r="C14" s="6" t="s">
        <v>24</v>
      </c>
      <c r="D14" s="6" t="s">
        <v>46</v>
      </c>
      <c r="E14" s="6"/>
      <c r="F14" s="12">
        <v>668</v>
      </c>
      <c r="G14" s="21">
        <v>5701074.4400000004</v>
      </c>
      <c r="H14" s="12">
        <v>578</v>
      </c>
      <c r="I14" s="11">
        <v>4932965.6100000003</v>
      </c>
      <c r="J14" s="12">
        <f>Таблица13234[[#This Row],[8]]-Таблица13234[[#This Row],[6]]</f>
        <v>-90</v>
      </c>
      <c r="K14" s="11">
        <f>Таблица13234[[#This Row],[9]]-Таблица13234[[#This Row],[7]]</f>
        <v>-768108.83000000007</v>
      </c>
    </row>
    <row r="15" spans="1:11" ht="60" x14ac:dyDescent="0.25">
      <c r="A15" s="14"/>
      <c r="B15" s="10"/>
      <c r="C15" s="6" t="s">
        <v>24</v>
      </c>
      <c r="D15" s="33" t="s">
        <v>47</v>
      </c>
      <c r="E15" s="6"/>
      <c r="F15" s="12">
        <v>45</v>
      </c>
      <c r="G15" s="21">
        <v>401160.71</v>
      </c>
      <c r="H15" s="12">
        <v>33</v>
      </c>
      <c r="I15" s="11">
        <v>361862.15</v>
      </c>
      <c r="J15" s="12">
        <f>Таблица13234[[#This Row],[8]]-Таблица13234[[#This Row],[6]]</f>
        <v>-12</v>
      </c>
      <c r="K15" s="11">
        <f>Таблица13234[[#This Row],[9]]-Таблица13234[[#This Row],[7]]</f>
        <v>-39298.559999999998</v>
      </c>
    </row>
    <row r="16" spans="1:11" ht="30" x14ac:dyDescent="0.25">
      <c r="A16" s="14"/>
      <c r="B16" s="10"/>
      <c r="C16" s="6" t="s">
        <v>24</v>
      </c>
      <c r="D16" s="34" t="s">
        <v>48</v>
      </c>
      <c r="E16" s="6"/>
      <c r="F16" s="12">
        <v>0</v>
      </c>
      <c r="G16" s="21">
        <v>0</v>
      </c>
      <c r="H16" s="12">
        <v>12</v>
      </c>
      <c r="I16" s="11">
        <v>39298.559999999998</v>
      </c>
      <c r="J16" s="12">
        <f>Таблица13234[[#This Row],[8]]-Таблица13234[[#This Row],[6]]</f>
        <v>12</v>
      </c>
      <c r="K16" s="11">
        <f>Таблица13234[[#This Row],[9]]-Таблица13234[[#This Row],[7]]</f>
        <v>39298.559999999998</v>
      </c>
    </row>
    <row r="17" spans="1:11" x14ac:dyDescent="0.25">
      <c r="A17" s="14">
        <v>150019</v>
      </c>
      <c r="B17" s="10" t="s">
        <v>29</v>
      </c>
      <c r="C17" s="6" t="s">
        <v>24</v>
      </c>
      <c r="D17" s="6" t="s">
        <v>54</v>
      </c>
      <c r="E17" s="6"/>
      <c r="F17" s="12">
        <v>100</v>
      </c>
      <c r="G17" s="11">
        <v>976584.88</v>
      </c>
      <c r="H17" s="12">
        <v>142</v>
      </c>
      <c r="I17" s="11">
        <v>1386750.53</v>
      </c>
      <c r="J17" s="12">
        <f>Таблица13234[[#This Row],[8]]-Таблица13234[[#This Row],[6]]</f>
        <v>42</v>
      </c>
      <c r="K17" s="11">
        <f>Таблица13234[[#This Row],[9]]-Таблица13234[[#This Row],[7]]</f>
        <v>410165.65</v>
      </c>
    </row>
    <row r="18" spans="1:11" x14ac:dyDescent="0.25">
      <c r="A18" s="14"/>
      <c r="B18" s="10"/>
      <c r="C18" s="6" t="s">
        <v>24</v>
      </c>
      <c r="D18" s="6" t="s">
        <v>31</v>
      </c>
      <c r="E18" s="6"/>
      <c r="F18" s="12">
        <v>235</v>
      </c>
      <c r="G18" s="11">
        <v>1922670.49</v>
      </c>
      <c r="H18" s="12">
        <v>135</v>
      </c>
      <c r="I18" s="11">
        <v>1104512.83</v>
      </c>
      <c r="J18" s="12">
        <f>Таблица13234[[#This Row],[8]]-Таблица13234[[#This Row],[6]]</f>
        <v>-100</v>
      </c>
      <c r="K18" s="11">
        <f>Таблица13234[[#This Row],[9]]-Таблица13234[[#This Row],[7]]</f>
        <v>-818157.65999999992</v>
      </c>
    </row>
    <row r="19" spans="1:11" x14ac:dyDescent="0.25">
      <c r="A19" s="14"/>
      <c r="B19" s="10"/>
      <c r="C19" s="6" t="s">
        <v>24</v>
      </c>
      <c r="D19" s="6" t="s">
        <v>27</v>
      </c>
      <c r="E19" s="6"/>
      <c r="F19" s="12">
        <v>1340</v>
      </c>
      <c r="G19" s="11">
        <v>11771466.330000004</v>
      </c>
      <c r="H19" s="12">
        <v>1185</v>
      </c>
      <c r="I19" s="11">
        <v>10409841.49</v>
      </c>
      <c r="J19" s="12">
        <f>Таблица13234[[#This Row],[8]]-Таблица13234[[#This Row],[6]]</f>
        <v>-155</v>
      </c>
      <c r="K19" s="11">
        <f>Таблица13234[[#This Row],[9]]-Таблица13234[[#This Row],[7]]</f>
        <v>-1361624.8400000036</v>
      </c>
    </row>
    <row r="20" spans="1:11" x14ac:dyDescent="0.25">
      <c r="A20" s="14"/>
      <c r="B20" s="10"/>
      <c r="C20" s="6" t="s">
        <v>24</v>
      </c>
      <c r="D20" s="6" t="s">
        <v>28</v>
      </c>
      <c r="E20" s="6"/>
      <c r="F20" s="12">
        <v>50</v>
      </c>
      <c r="G20" s="11">
        <v>591339.61</v>
      </c>
      <c r="H20" s="12">
        <v>230</v>
      </c>
      <c r="I20" s="11">
        <v>2720162.21</v>
      </c>
      <c r="J20" s="12">
        <f>Таблица13234[[#This Row],[8]]-Таблица13234[[#This Row],[6]]</f>
        <v>180</v>
      </c>
      <c r="K20" s="11">
        <f>Таблица13234[[#This Row],[9]]-Таблица13234[[#This Row],[7]]</f>
        <v>2128822.6</v>
      </c>
    </row>
    <row r="21" spans="1:11" ht="60" x14ac:dyDescent="0.25">
      <c r="A21" s="14"/>
      <c r="B21" s="10"/>
      <c r="C21" s="6" t="s">
        <v>24</v>
      </c>
      <c r="D21" s="15" t="s">
        <v>47</v>
      </c>
      <c r="E21" s="6"/>
      <c r="F21" s="12">
        <v>192</v>
      </c>
      <c r="G21" s="11">
        <v>1661146.99</v>
      </c>
      <c r="H21" s="12">
        <v>150</v>
      </c>
      <c r="I21" s="11">
        <v>1297771.0900000001</v>
      </c>
      <c r="J21" s="12">
        <f>Таблица13234[[#This Row],[8]]-Таблица13234[[#This Row],[6]]</f>
        <v>-42</v>
      </c>
      <c r="K21" s="11">
        <f>Таблица13234[[#This Row],[9]]-Таблица13234[[#This Row],[7]]</f>
        <v>-363375.89999999991</v>
      </c>
    </row>
    <row r="22" spans="1:11" ht="30" x14ac:dyDescent="0.25">
      <c r="A22" s="35">
        <v>150013</v>
      </c>
      <c r="B22" s="36" t="s">
        <v>55</v>
      </c>
      <c r="C22" s="39" t="s">
        <v>23</v>
      </c>
      <c r="D22" s="40" t="s">
        <v>54</v>
      </c>
      <c r="E22" s="6"/>
      <c r="F22" s="8">
        <v>216</v>
      </c>
      <c r="G22" s="9">
        <v>4376018.7799999993</v>
      </c>
      <c r="H22" s="8">
        <v>116</v>
      </c>
      <c r="I22" s="9">
        <v>2350084.16</v>
      </c>
      <c r="J22" s="8">
        <f>Таблица13234[[#This Row],[8]]-Таблица13234[[#This Row],[6]]</f>
        <v>-100</v>
      </c>
      <c r="K22" s="9">
        <f>Таблица13234[[#This Row],[9]]-Таблица13234[[#This Row],[7]]</f>
        <v>-2025934.6199999992</v>
      </c>
    </row>
    <row r="23" spans="1:11" x14ac:dyDescent="0.25">
      <c r="A23" s="37"/>
      <c r="B23" s="10"/>
      <c r="C23" s="39" t="s">
        <v>23</v>
      </c>
      <c r="D23" s="38" t="s">
        <v>27</v>
      </c>
      <c r="E23" s="6"/>
      <c r="F23" s="8">
        <v>191</v>
      </c>
      <c r="G23" s="9">
        <v>3917715.3200000003</v>
      </c>
      <c r="H23" s="8">
        <v>291</v>
      </c>
      <c r="I23" s="9">
        <v>5943649.9399999995</v>
      </c>
      <c r="J23" s="8">
        <f>Таблица13234[[#This Row],[8]]-Таблица13234[[#This Row],[6]]</f>
        <v>100</v>
      </c>
      <c r="K23" s="9">
        <f>Таблица13234[[#This Row],[9]]-Таблица13234[[#This Row],[7]]</f>
        <v>2025934.6199999992</v>
      </c>
    </row>
    <row r="24" spans="1:11" ht="30" x14ac:dyDescent="0.25">
      <c r="A24" s="14">
        <v>150072</v>
      </c>
      <c r="B24" s="10" t="s">
        <v>56</v>
      </c>
      <c r="C24" s="6" t="s">
        <v>23</v>
      </c>
      <c r="D24" s="6" t="s">
        <v>57</v>
      </c>
      <c r="E24" s="6" t="s">
        <v>58</v>
      </c>
      <c r="F24" s="12">
        <v>21</v>
      </c>
      <c r="G24" s="11">
        <v>1496166</v>
      </c>
      <c r="H24" s="12">
        <v>221</v>
      </c>
      <c r="I24" s="11">
        <v>15745366</v>
      </c>
      <c r="J24" s="12">
        <f>Таблица13234[[#This Row],[8]]-Таблица13234[[#This Row],[6]]</f>
        <v>200</v>
      </c>
      <c r="K24" s="11">
        <f>Таблица13234[[#This Row],[9]]-Таблица13234[[#This Row],[7]]</f>
        <v>14249200</v>
      </c>
    </row>
    <row r="25" spans="1:11" x14ac:dyDescent="0.25">
      <c r="A25" s="14"/>
      <c r="B25" s="10"/>
      <c r="C25" s="6" t="s">
        <v>23</v>
      </c>
      <c r="D25" s="6" t="s">
        <v>60</v>
      </c>
      <c r="E25" s="6" t="s">
        <v>59</v>
      </c>
      <c r="F25" s="12">
        <v>150</v>
      </c>
      <c r="G25" s="11">
        <v>28077750</v>
      </c>
      <c r="H25" s="12">
        <v>25</v>
      </c>
      <c r="I25" s="11">
        <v>4679625</v>
      </c>
      <c r="J25" s="12">
        <f>Таблица13234[[#This Row],[8]]-Таблица13234[[#This Row],[6]]</f>
        <v>-125</v>
      </c>
      <c r="K25" s="11">
        <f>Таблица13234[[#This Row],[9]]-Таблица13234[[#This Row],[7]]</f>
        <v>-23398125</v>
      </c>
    </row>
    <row r="26" spans="1:11" x14ac:dyDescent="0.25">
      <c r="A26" s="14"/>
      <c r="B26" s="10"/>
      <c r="C26" s="6" t="s">
        <v>23</v>
      </c>
      <c r="D26" s="6"/>
      <c r="E26" s="6" t="s">
        <v>61</v>
      </c>
      <c r="F26" s="12">
        <v>20</v>
      </c>
      <c r="G26" s="11">
        <v>4335920</v>
      </c>
      <c r="H26" s="12">
        <v>14</v>
      </c>
      <c r="I26" s="11">
        <v>3035144</v>
      </c>
      <c r="J26" s="12">
        <f>Таблица13234[[#This Row],[8]]-Таблица13234[[#This Row],[6]]</f>
        <v>-6</v>
      </c>
      <c r="K26" s="11">
        <f>Таблица13234[[#This Row],[9]]-Таблица13234[[#This Row],[7]]</f>
        <v>-1300776</v>
      </c>
    </row>
    <row r="27" spans="1:11" x14ac:dyDescent="0.25">
      <c r="A27" s="14"/>
      <c r="B27" s="10"/>
      <c r="C27" s="6" t="s">
        <v>23</v>
      </c>
      <c r="D27" s="6"/>
      <c r="E27" s="6" t="s">
        <v>62</v>
      </c>
      <c r="F27" s="12">
        <v>15</v>
      </c>
      <c r="G27" s="11">
        <v>3692655</v>
      </c>
      <c r="H27" s="12">
        <v>8</v>
      </c>
      <c r="I27" s="11">
        <v>1969416</v>
      </c>
      <c r="J27" s="12">
        <f>Таблица13234[[#This Row],[8]]-Таблица13234[[#This Row],[6]]</f>
        <v>-7</v>
      </c>
      <c r="K27" s="11">
        <f>Таблица13234[[#This Row],[9]]-Таблица13234[[#This Row],[7]]</f>
        <v>-1723239</v>
      </c>
    </row>
    <row r="28" spans="1:11" x14ac:dyDescent="0.25">
      <c r="A28" s="14"/>
      <c r="B28" s="10"/>
      <c r="C28" s="6" t="s">
        <v>23</v>
      </c>
      <c r="D28" s="6"/>
      <c r="E28" s="6" t="s">
        <v>63</v>
      </c>
      <c r="F28" s="12">
        <v>80</v>
      </c>
      <c r="G28" s="11">
        <v>11134000</v>
      </c>
      <c r="H28" s="12">
        <v>10</v>
      </c>
      <c r="I28" s="11">
        <v>1391750</v>
      </c>
      <c r="J28" s="12">
        <f>Таблица13234[[#This Row],[8]]-Таблица13234[[#This Row],[6]]</f>
        <v>-70</v>
      </c>
      <c r="K28" s="11">
        <f>Таблица13234[[#This Row],[9]]-Таблица13234[[#This Row],[7]]</f>
        <v>-9742250</v>
      </c>
    </row>
    <row r="29" spans="1:11" x14ac:dyDescent="0.25">
      <c r="A29" s="14"/>
      <c r="B29" s="10"/>
      <c r="C29" s="6" t="s">
        <v>23</v>
      </c>
      <c r="D29" s="6"/>
      <c r="E29" s="6" t="s">
        <v>64</v>
      </c>
      <c r="F29" s="12">
        <v>20</v>
      </c>
      <c r="G29" s="11">
        <v>3376340</v>
      </c>
      <c r="H29" s="12">
        <v>7</v>
      </c>
      <c r="I29" s="11">
        <v>1181719</v>
      </c>
      <c r="J29" s="12">
        <f>Таблица13234[[#This Row],[8]]-Таблица13234[[#This Row],[6]]</f>
        <v>-13</v>
      </c>
      <c r="K29" s="11">
        <f>Таблица13234[[#This Row],[9]]-Таблица13234[[#This Row],[7]]</f>
        <v>-2194621</v>
      </c>
    </row>
    <row r="30" spans="1:11" x14ac:dyDescent="0.25">
      <c r="A30" s="14"/>
      <c r="B30" s="10"/>
      <c r="C30" s="6" t="s">
        <v>23</v>
      </c>
      <c r="D30" s="6"/>
      <c r="E30" s="6" t="s">
        <v>65</v>
      </c>
      <c r="F30" s="12">
        <v>15</v>
      </c>
      <c r="G30" s="11">
        <v>3163905</v>
      </c>
      <c r="H30" s="12">
        <v>7</v>
      </c>
      <c r="I30" s="11">
        <v>1476489</v>
      </c>
      <c r="J30" s="12">
        <f>Таблица13234[[#This Row],[8]]-Таблица13234[[#This Row],[6]]</f>
        <v>-8</v>
      </c>
      <c r="K30" s="11">
        <f>Таблица13234[[#This Row],[9]]-Таблица13234[[#This Row],[7]]</f>
        <v>-1687416</v>
      </c>
    </row>
    <row r="31" spans="1:11" x14ac:dyDescent="0.25">
      <c r="A31" s="14"/>
      <c r="B31" s="10"/>
      <c r="C31" s="6" t="s">
        <v>23</v>
      </c>
      <c r="D31" s="6" t="s">
        <v>46</v>
      </c>
      <c r="E31" s="6"/>
      <c r="F31" s="12">
        <v>155</v>
      </c>
      <c r="G31" s="11">
        <v>10677913.640000001</v>
      </c>
      <c r="H31" s="12">
        <v>184</v>
      </c>
      <c r="I31" s="11">
        <v>22667919.07</v>
      </c>
      <c r="J31" s="12">
        <f>Таблица13234[[#This Row],[8]]-Таблица13234[[#This Row],[6]]</f>
        <v>29</v>
      </c>
      <c r="K31" s="11">
        <f>Таблица13234[[#This Row],[9]]-Таблица13234[[#This Row],[7]]</f>
        <v>11990005.43</v>
      </c>
    </row>
    <row r="32" spans="1:11" x14ac:dyDescent="0.25">
      <c r="A32" s="14"/>
      <c r="B32" s="10"/>
      <c r="C32" s="6" t="s">
        <v>23</v>
      </c>
      <c r="D32" s="6" t="s">
        <v>54</v>
      </c>
      <c r="E32" s="6"/>
      <c r="F32" s="12">
        <v>31</v>
      </c>
      <c r="G32" s="11">
        <v>1934681.67</v>
      </c>
      <c r="H32" s="12">
        <v>31</v>
      </c>
      <c r="I32" s="11">
        <v>3459781.26</v>
      </c>
      <c r="J32" s="12">
        <f>Таблица13234[[#This Row],[8]]-Таблица13234[[#This Row],[6]]</f>
        <v>0</v>
      </c>
      <c r="K32" s="11">
        <f>Таблица13234[[#This Row],[9]]-Таблица13234[[#This Row],[7]]</f>
        <v>1525099.5899999999</v>
      </c>
    </row>
    <row r="33" spans="1:11" x14ac:dyDescent="0.25">
      <c r="A33" s="14"/>
      <c r="B33" s="10"/>
      <c r="C33" s="6" t="s">
        <v>23</v>
      </c>
      <c r="D33" s="6" t="s">
        <v>66</v>
      </c>
      <c r="E33" s="6"/>
      <c r="F33" s="12">
        <v>6</v>
      </c>
      <c r="G33" s="11">
        <v>596972.89</v>
      </c>
      <c r="H33" s="12">
        <v>6</v>
      </c>
      <c r="I33" s="11">
        <v>1067563.54</v>
      </c>
      <c r="J33" s="12">
        <f>Таблица13234[[#This Row],[8]]-Таблица13234[[#This Row],[6]]</f>
        <v>0</v>
      </c>
      <c r="K33" s="11">
        <f>Таблица13234[[#This Row],[9]]-Таблица13234[[#This Row],[7]]</f>
        <v>470590.65</v>
      </c>
    </row>
    <row r="34" spans="1:11" x14ac:dyDescent="0.25">
      <c r="A34" s="14"/>
      <c r="B34" s="10"/>
      <c r="C34" s="6" t="s">
        <v>23</v>
      </c>
      <c r="D34" s="6" t="s">
        <v>57</v>
      </c>
      <c r="E34" s="6"/>
      <c r="F34" s="12">
        <v>12</v>
      </c>
      <c r="G34" s="11">
        <v>673589.73</v>
      </c>
      <c r="H34" s="12">
        <v>12</v>
      </c>
      <c r="I34" s="11">
        <v>1204577.04</v>
      </c>
      <c r="J34" s="12">
        <f>Таблица13234[[#This Row],[8]]-Таблица13234[[#This Row],[6]]</f>
        <v>0</v>
      </c>
      <c r="K34" s="11">
        <f>Таблица13234[[#This Row],[9]]-Таблица13234[[#This Row],[7]]</f>
        <v>530987.31000000006</v>
      </c>
    </row>
    <row r="35" spans="1:11" x14ac:dyDescent="0.25">
      <c r="A35" s="14"/>
      <c r="B35" s="10"/>
      <c r="C35" s="6" t="s">
        <v>23</v>
      </c>
      <c r="D35" s="6" t="s">
        <v>67</v>
      </c>
      <c r="E35" s="6"/>
      <c r="F35" s="12">
        <v>36</v>
      </c>
      <c r="G35" s="11">
        <v>1467571.13</v>
      </c>
      <c r="H35" s="12">
        <v>36</v>
      </c>
      <c r="I35" s="11">
        <v>2624449.8899999997</v>
      </c>
      <c r="J35" s="12">
        <f>Таблица13234[[#This Row],[8]]-Таблица13234[[#This Row],[6]]</f>
        <v>0</v>
      </c>
      <c r="K35" s="11">
        <f>Таблица13234[[#This Row],[9]]-Таблица13234[[#This Row],[7]]</f>
        <v>1156878.7599999998</v>
      </c>
    </row>
    <row r="36" spans="1:11" x14ac:dyDescent="0.25">
      <c r="A36" s="14"/>
      <c r="B36" s="10"/>
      <c r="C36" s="6" t="s">
        <v>23</v>
      </c>
      <c r="D36" s="6" t="s">
        <v>68</v>
      </c>
      <c r="E36" s="6"/>
      <c r="F36" s="12">
        <v>75</v>
      </c>
      <c r="G36" s="11">
        <v>5734743.9900000002</v>
      </c>
      <c r="H36" s="12">
        <v>75</v>
      </c>
      <c r="I36" s="11">
        <v>10255413.109999999</v>
      </c>
      <c r="J36" s="12">
        <f>Таблица13234[[#This Row],[8]]-Таблица13234[[#This Row],[6]]</f>
        <v>0</v>
      </c>
      <c r="K36" s="11">
        <f>Таблица13234[[#This Row],[9]]-Таблица13234[[#This Row],[7]]</f>
        <v>4520669.1199999992</v>
      </c>
    </row>
    <row r="37" spans="1:11" x14ac:dyDescent="0.25">
      <c r="A37" s="14"/>
      <c r="B37" s="10"/>
      <c r="C37" s="6" t="s">
        <v>23</v>
      </c>
      <c r="D37" s="6" t="s">
        <v>44</v>
      </c>
      <c r="E37" s="6"/>
      <c r="F37" s="12">
        <v>20</v>
      </c>
      <c r="G37" s="11">
        <v>1706054.87</v>
      </c>
      <c r="H37" s="12">
        <v>20</v>
      </c>
      <c r="I37" s="11">
        <v>3050929.13</v>
      </c>
      <c r="J37" s="12">
        <f>Таблица13234[[#This Row],[8]]-Таблица13234[[#This Row],[6]]</f>
        <v>0</v>
      </c>
      <c r="K37" s="11">
        <f>Таблица13234[[#This Row],[9]]-Таблица13234[[#This Row],[7]]</f>
        <v>1344874.2599999998</v>
      </c>
    </row>
    <row r="38" spans="1:11" x14ac:dyDescent="0.25">
      <c r="A38" s="14"/>
      <c r="B38" s="10"/>
      <c r="C38" s="6" t="s">
        <v>23</v>
      </c>
      <c r="D38" s="6" t="s">
        <v>69</v>
      </c>
      <c r="E38" s="6"/>
      <c r="F38" s="12">
        <v>30</v>
      </c>
      <c r="G38" s="11">
        <v>1967815.78</v>
      </c>
      <c r="H38" s="12">
        <v>30</v>
      </c>
      <c r="I38" s="11">
        <v>3519034.81</v>
      </c>
      <c r="J38" s="12">
        <f>Таблица13234[[#This Row],[8]]-Таблица13234[[#This Row],[6]]</f>
        <v>0</v>
      </c>
      <c r="K38" s="11">
        <f>Таблица13234[[#This Row],[9]]-Таблица13234[[#This Row],[7]]</f>
        <v>1551219.03</v>
      </c>
    </row>
    <row r="39" spans="1:11" x14ac:dyDescent="0.25">
      <c r="A39" s="14"/>
      <c r="B39" s="10"/>
      <c r="C39" s="6" t="s">
        <v>23</v>
      </c>
      <c r="D39" s="6" t="s">
        <v>28</v>
      </c>
      <c r="E39" s="6"/>
      <c r="F39" s="12">
        <v>38</v>
      </c>
      <c r="G39" s="11">
        <v>2201590.2600000007</v>
      </c>
      <c r="H39" s="12">
        <v>38</v>
      </c>
      <c r="I39" s="11">
        <v>3937092.5100000007</v>
      </c>
      <c r="J39" s="12">
        <f>Таблица13234[[#This Row],[8]]-Таблица13234[[#This Row],[6]]</f>
        <v>0</v>
      </c>
      <c r="K39" s="11">
        <f>Таблица13234[[#This Row],[9]]-Таблица13234[[#This Row],[7]]</f>
        <v>1735502.25</v>
      </c>
    </row>
    <row r="40" spans="1:11" x14ac:dyDescent="0.25">
      <c r="A40" s="14"/>
      <c r="B40" s="10"/>
      <c r="C40" s="6" t="s">
        <v>23</v>
      </c>
      <c r="D40" s="6" t="s">
        <v>70</v>
      </c>
      <c r="E40" s="6"/>
      <c r="F40" s="12">
        <v>24</v>
      </c>
      <c r="G40" s="11">
        <v>1232280.7999999998</v>
      </c>
      <c r="H40" s="12">
        <v>24</v>
      </c>
      <c r="I40" s="11">
        <v>2203681.4</v>
      </c>
      <c r="J40" s="12">
        <f>Таблица13234[[#This Row],[8]]-Таблица13234[[#This Row],[6]]</f>
        <v>0</v>
      </c>
      <c r="K40" s="11">
        <f>Таблица13234[[#This Row],[9]]-Таблица13234[[#This Row],[7]]</f>
        <v>971400.60000000009</v>
      </c>
    </row>
  </sheetData>
  <mergeCells count="8">
    <mergeCell ref="J6:K6"/>
    <mergeCell ref="A6:A7"/>
    <mergeCell ref="B6:B7"/>
    <mergeCell ref="C6:C7"/>
    <mergeCell ref="D6:D7"/>
    <mergeCell ref="F6:G6"/>
    <mergeCell ref="H6:I6"/>
    <mergeCell ref="E6:E7"/>
  </mergeCells>
  <phoneticPr fontId="6" type="noConversion"/>
  <pageMargins left="0.25" right="0.25" top="0.36" bottom="0.21" header="0.3" footer="0.18"/>
  <pageSetup paperSize="9" scale="7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"/>
  <sheetViews>
    <sheetView topLeftCell="A4" zoomScaleNormal="100" workbookViewId="0">
      <selection activeCell="B10" sqref="B10"/>
    </sheetView>
  </sheetViews>
  <sheetFormatPr defaultRowHeight="15" x14ac:dyDescent="0.25"/>
  <cols>
    <col min="1" max="1" width="8.28515625" bestFit="1" customWidth="1"/>
    <col min="2" max="2" width="24.42578125" style="1" customWidth="1"/>
    <col min="3" max="3" width="11.28515625" customWidth="1"/>
    <col min="4" max="4" width="23.7109375" customWidth="1"/>
    <col min="5" max="5" width="20.140625" customWidth="1"/>
    <col min="6" max="6" width="11.42578125" customWidth="1"/>
    <col min="7" max="7" width="14.28515625" customWidth="1"/>
    <col min="8" max="8" width="9.7109375" bestFit="1" customWidth="1"/>
    <col min="9" max="9" width="16.5703125" customWidth="1"/>
    <col min="10" max="10" width="9.7109375" bestFit="1" customWidth="1"/>
    <col min="11" max="11" width="16" customWidth="1"/>
    <col min="12" max="12" width="14.5703125" style="3" bestFit="1" customWidth="1"/>
    <col min="13" max="13" width="9.140625" customWidth="1"/>
  </cols>
  <sheetData>
    <row r="1" spans="1:11" x14ac:dyDescent="0.25">
      <c r="K1" s="2" t="s">
        <v>20</v>
      </c>
    </row>
    <row r="2" spans="1:11" x14ac:dyDescent="0.25">
      <c r="K2" s="2" t="s">
        <v>0</v>
      </c>
    </row>
    <row r="3" spans="1:11" x14ac:dyDescent="0.25">
      <c r="K3" s="2" t="s">
        <v>1</v>
      </c>
    </row>
    <row r="4" spans="1:11" x14ac:dyDescent="0.25">
      <c r="K4" s="2" t="s">
        <v>34</v>
      </c>
    </row>
    <row r="6" spans="1:11" ht="60" customHeight="1" x14ac:dyDescent="0.25">
      <c r="A6" s="47" t="s">
        <v>2</v>
      </c>
      <c r="B6" s="47" t="s">
        <v>3</v>
      </c>
      <c r="C6" s="47" t="s">
        <v>21</v>
      </c>
      <c r="D6" s="48" t="s">
        <v>19</v>
      </c>
      <c r="E6" s="48" t="s">
        <v>52</v>
      </c>
      <c r="F6" s="47" t="s">
        <v>26</v>
      </c>
      <c r="G6" s="47"/>
      <c r="H6" s="47" t="s">
        <v>35</v>
      </c>
      <c r="I6" s="47"/>
      <c r="J6" s="47" t="s">
        <v>5</v>
      </c>
      <c r="K6" s="47"/>
    </row>
    <row r="7" spans="1:11" ht="30" customHeight="1" x14ac:dyDescent="0.25">
      <c r="A7" s="47"/>
      <c r="B7" s="47"/>
      <c r="C7" s="47"/>
      <c r="D7" s="49"/>
      <c r="E7" s="49"/>
      <c r="F7" s="13" t="s">
        <v>6</v>
      </c>
      <c r="G7" s="13" t="s">
        <v>7</v>
      </c>
      <c r="H7" s="13" t="s">
        <v>6</v>
      </c>
      <c r="I7" s="13" t="s">
        <v>7</v>
      </c>
      <c r="J7" s="13" t="s">
        <v>6</v>
      </c>
      <c r="K7" s="13" t="s">
        <v>7</v>
      </c>
    </row>
    <row r="8" spans="1:11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  <c r="K8" s="4" t="s">
        <v>32</v>
      </c>
    </row>
    <row r="9" spans="1:11" x14ac:dyDescent="0.25">
      <c r="A9" s="14">
        <v>150139</v>
      </c>
      <c r="B9" s="10" t="s">
        <v>49</v>
      </c>
      <c r="C9" s="6" t="s">
        <v>30</v>
      </c>
      <c r="D9" s="32" t="s">
        <v>51</v>
      </c>
      <c r="E9" s="7" t="s">
        <v>53</v>
      </c>
      <c r="F9" s="12">
        <v>9360</v>
      </c>
      <c r="G9" s="11">
        <v>43277176.799999997</v>
      </c>
      <c r="H9" s="12">
        <v>9542</v>
      </c>
      <c r="I9" s="11">
        <v>44118677.460000001</v>
      </c>
      <c r="J9" s="8">
        <f>Таблица1323426[[#This Row],[8]]-Таблица1323426[[#This Row],[6]]</f>
        <v>182</v>
      </c>
      <c r="K9" s="9">
        <f>Таблица1323426[[#This Row],[9]]-Таблица1323426[[#This Row],[7]]</f>
        <v>841500.66000000387</v>
      </c>
    </row>
    <row r="10" spans="1:11" x14ac:dyDescent="0.25">
      <c r="A10" s="14">
        <v>150152</v>
      </c>
      <c r="B10" s="10" t="s">
        <v>50</v>
      </c>
      <c r="C10" s="6" t="s">
        <v>30</v>
      </c>
      <c r="D10" s="32" t="s">
        <v>51</v>
      </c>
      <c r="E10" s="7" t="s">
        <v>53</v>
      </c>
      <c r="F10" s="12">
        <v>7956</v>
      </c>
      <c r="G10" s="11">
        <v>36785600.280000001</v>
      </c>
      <c r="H10" s="12">
        <v>7774</v>
      </c>
      <c r="I10" s="11">
        <v>35944099.619999997</v>
      </c>
      <c r="J10" s="8">
        <f>Таблица1323426[[#This Row],[8]]-Таблица1323426[[#This Row],[6]]</f>
        <v>-182</v>
      </c>
      <c r="K10" s="9">
        <f>Таблица1323426[[#This Row],[9]]-Таблица1323426[[#This Row],[7]]</f>
        <v>-841500.66000000387</v>
      </c>
    </row>
    <row r="12" spans="1:11" x14ac:dyDescent="0.25">
      <c r="G12" s="17"/>
      <c r="I12" s="17"/>
      <c r="K12" s="17"/>
    </row>
  </sheetData>
  <mergeCells count="8">
    <mergeCell ref="J6:K6"/>
    <mergeCell ref="A6:A7"/>
    <mergeCell ref="B6:B7"/>
    <mergeCell ref="C6:C7"/>
    <mergeCell ref="D6:D7"/>
    <mergeCell ref="F6:G6"/>
    <mergeCell ref="H6:I6"/>
    <mergeCell ref="E6:E7"/>
  </mergeCells>
  <pageMargins left="0.25" right="0.25" top="0.75" bottom="0.75" header="0.3" footer="0.3"/>
  <pageSetup paperSize="9" scale="7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"/>
  <sheetViews>
    <sheetView workbookViewId="0">
      <selection activeCell="A16" sqref="A16"/>
    </sheetView>
  </sheetViews>
  <sheetFormatPr defaultRowHeight="15" x14ac:dyDescent="0.25"/>
  <cols>
    <col min="1" max="1" width="11.85546875" customWidth="1"/>
    <col min="2" max="2" width="43.42578125" style="1" bestFit="1" customWidth="1"/>
    <col min="3" max="3" width="12.7109375" customWidth="1"/>
    <col min="4" max="4" width="39.28515625" bestFit="1" customWidth="1"/>
    <col min="5" max="5" width="11.42578125" customWidth="1"/>
    <col min="6" max="6" width="15.28515625" customWidth="1"/>
    <col min="7" max="7" width="9.28515625" customWidth="1"/>
    <col min="8" max="8" width="16.5703125" customWidth="1"/>
    <col min="9" max="9" width="9.42578125" customWidth="1"/>
    <col min="10" max="10" width="16" customWidth="1"/>
  </cols>
  <sheetData>
    <row r="1" spans="1:10" x14ac:dyDescent="0.25">
      <c r="J1" s="2" t="s">
        <v>22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34</v>
      </c>
    </row>
    <row r="6" spans="1:10" ht="60" customHeight="1" x14ac:dyDescent="0.25">
      <c r="A6" s="47" t="s">
        <v>2</v>
      </c>
      <c r="B6" s="47" t="s">
        <v>3</v>
      </c>
      <c r="C6" s="47" t="s">
        <v>21</v>
      </c>
      <c r="D6" s="48" t="s">
        <v>19</v>
      </c>
      <c r="E6" s="47" t="s">
        <v>26</v>
      </c>
      <c r="F6" s="47"/>
      <c r="G6" s="47" t="s">
        <v>35</v>
      </c>
      <c r="H6" s="47"/>
      <c r="I6" s="47" t="s">
        <v>5</v>
      </c>
      <c r="J6" s="47"/>
    </row>
    <row r="7" spans="1:10" ht="30" customHeight="1" x14ac:dyDescent="0.25">
      <c r="A7" s="47"/>
      <c r="B7" s="47"/>
      <c r="C7" s="47"/>
      <c r="D7" s="49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s="18" customFormat="1" x14ac:dyDescent="0.25">
      <c r="A9" s="28">
        <v>150015</v>
      </c>
      <c r="B9" s="22" t="s">
        <v>71</v>
      </c>
      <c r="C9" s="23" t="s">
        <v>30</v>
      </c>
      <c r="D9" s="22" t="s">
        <v>72</v>
      </c>
      <c r="E9" s="24">
        <v>417</v>
      </c>
      <c r="F9" s="25">
        <v>3058970.22</v>
      </c>
      <c r="G9" s="24">
        <v>485</v>
      </c>
      <c r="H9" s="25">
        <v>3557795.1</v>
      </c>
      <c r="I9" s="26">
        <f>Таблица132345[[#This Row],[7]]-Таблица132345[[#This Row],[5]]</f>
        <v>68</v>
      </c>
      <c r="J9" s="27">
        <f>Таблица132345[[#This Row],[8]]-Таблица132345[[#This Row],[6]]</f>
        <v>498824.87999999989</v>
      </c>
    </row>
    <row r="10" spans="1:10" x14ac:dyDescent="0.25">
      <c r="A10" s="29"/>
      <c r="B10" s="30"/>
      <c r="C10" s="23" t="s">
        <v>30</v>
      </c>
      <c r="D10" s="31" t="s">
        <v>73</v>
      </c>
      <c r="E10" s="24">
        <v>200</v>
      </c>
      <c r="F10" s="25">
        <v>333956</v>
      </c>
      <c r="G10" s="24">
        <v>500</v>
      </c>
      <c r="H10" s="25">
        <v>834890</v>
      </c>
      <c r="I10" s="24">
        <f>Таблица132345[[#This Row],[7]]-Таблица132345[[#This Row],[5]]</f>
        <v>300</v>
      </c>
      <c r="J10" s="25">
        <f>Таблица132345[[#This Row],[8]]-Таблица132345[[#This Row],[6]]</f>
        <v>500934</v>
      </c>
    </row>
    <row r="11" spans="1:10" x14ac:dyDescent="0.25">
      <c r="A11" s="29">
        <v>150035</v>
      </c>
      <c r="B11" s="30" t="s">
        <v>74</v>
      </c>
      <c r="C11" s="23" t="s">
        <v>30</v>
      </c>
      <c r="D11" s="31" t="s">
        <v>73</v>
      </c>
      <c r="E11" s="24">
        <v>3173</v>
      </c>
      <c r="F11" s="25">
        <v>5298211.9400000004</v>
      </c>
      <c r="G11" s="24">
        <v>2573</v>
      </c>
      <c r="H11" s="25">
        <v>4296343.9400000004</v>
      </c>
      <c r="I11" s="24">
        <f>Таблица132345[[#This Row],[7]]-Таблица132345[[#This Row],[5]]</f>
        <v>-600</v>
      </c>
      <c r="J11" s="25">
        <f>Таблица132345[[#This Row],[8]]-Таблица132345[[#This Row],[6]]</f>
        <v>-1001868</v>
      </c>
    </row>
    <row r="12" spans="1:10" x14ac:dyDescent="0.25">
      <c r="A12" s="29"/>
      <c r="B12" s="30"/>
      <c r="C12" s="23" t="s">
        <v>30</v>
      </c>
      <c r="D12" s="31" t="s">
        <v>75</v>
      </c>
      <c r="E12" s="24">
        <v>3997</v>
      </c>
      <c r="F12" s="25">
        <v>2187678.0099999998</v>
      </c>
      <c r="G12" s="24">
        <v>3747</v>
      </c>
      <c r="H12" s="25">
        <v>2050845.51</v>
      </c>
      <c r="I12" s="24">
        <f>Таблица132345[[#This Row],[7]]-Таблица132345[[#This Row],[5]]</f>
        <v>-250</v>
      </c>
      <c r="J12" s="25">
        <f>Таблица132345[[#This Row],[8]]-Таблица132345[[#This Row],[6]]</f>
        <v>-136832.49999999977</v>
      </c>
    </row>
    <row r="13" spans="1:10" s="18" customFormat="1" x14ac:dyDescent="0.25">
      <c r="A13" s="29">
        <v>150042</v>
      </c>
      <c r="B13" s="30" t="s">
        <v>76</v>
      </c>
      <c r="C13" s="23" t="s">
        <v>30</v>
      </c>
      <c r="D13" s="31" t="s">
        <v>75</v>
      </c>
      <c r="E13" s="24">
        <v>500</v>
      </c>
      <c r="F13" s="25">
        <v>273665</v>
      </c>
      <c r="G13" s="24">
        <v>750</v>
      </c>
      <c r="H13" s="25">
        <v>410497.5</v>
      </c>
      <c r="I13" s="24">
        <f>Таблица132345[[#This Row],[7]]-Таблица132345[[#This Row],[5]]</f>
        <v>250</v>
      </c>
      <c r="J13" s="25">
        <f>Таблица132345[[#This Row],[8]]-Таблица132345[[#This Row],[6]]</f>
        <v>136832.5</v>
      </c>
    </row>
    <row r="14" spans="1:10" x14ac:dyDescent="0.25">
      <c r="A14" s="29">
        <v>150064</v>
      </c>
      <c r="B14" s="30" t="s">
        <v>77</v>
      </c>
      <c r="C14" s="23" t="s">
        <v>30</v>
      </c>
      <c r="D14" s="31" t="s">
        <v>72</v>
      </c>
      <c r="E14" s="24">
        <v>210</v>
      </c>
      <c r="F14" s="25">
        <v>1540488.6</v>
      </c>
      <c r="G14" s="24">
        <v>335</v>
      </c>
      <c r="H14" s="25">
        <v>2457446.1</v>
      </c>
      <c r="I14" s="24">
        <f>Таблица132345[[#This Row],[7]]-Таблица132345[[#This Row],[5]]</f>
        <v>125</v>
      </c>
      <c r="J14" s="25">
        <f>Таблица132345[[#This Row],[8]]-Таблица132345[[#This Row],[6]]</f>
        <v>916957.5</v>
      </c>
    </row>
    <row r="15" spans="1:10" x14ac:dyDescent="0.25">
      <c r="A15" s="29"/>
      <c r="B15" s="30"/>
      <c r="C15" s="23" t="s">
        <v>30</v>
      </c>
      <c r="D15" s="31" t="s">
        <v>73</v>
      </c>
      <c r="E15" s="24">
        <v>100</v>
      </c>
      <c r="F15" s="25">
        <v>166978</v>
      </c>
      <c r="G15" s="24">
        <v>225</v>
      </c>
      <c r="H15" s="25">
        <v>375700.5</v>
      </c>
      <c r="I15" s="24">
        <f>Таблица132345[[#This Row],[7]]-Таблица132345[[#This Row],[5]]</f>
        <v>125</v>
      </c>
      <c r="J15" s="25">
        <f>Таблица132345[[#This Row],[8]]-Таблица132345[[#This Row],[6]]</f>
        <v>208722.5</v>
      </c>
    </row>
    <row r="16" spans="1:10" x14ac:dyDescent="0.25">
      <c r="A16" s="29">
        <v>150072</v>
      </c>
      <c r="B16" s="30" t="s">
        <v>78</v>
      </c>
      <c r="C16" s="23" t="s">
        <v>30</v>
      </c>
      <c r="D16" s="31" t="s">
        <v>72</v>
      </c>
      <c r="E16" s="24">
        <v>250</v>
      </c>
      <c r="F16" s="25">
        <v>1833915</v>
      </c>
      <c r="G16" s="24">
        <v>125</v>
      </c>
      <c r="H16" s="25">
        <v>916957.5</v>
      </c>
      <c r="I16" s="24">
        <f>Таблица132345[[#This Row],[7]]-Таблица132345[[#This Row],[5]]</f>
        <v>-125</v>
      </c>
      <c r="J16" s="25">
        <f>Таблица132345[[#This Row],[8]]-Таблица132345[[#This Row],[6]]</f>
        <v>-916957.5</v>
      </c>
    </row>
    <row r="17" spans="1:10" x14ac:dyDescent="0.25">
      <c r="A17" s="29"/>
      <c r="B17" s="30"/>
      <c r="C17" s="23" t="s">
        <v>30</v>
      </c>
      <c r="D17" s="31" t="s">
        <v>73</v>
      </c>
      <c r="E17" s="24">
        <v>200</v>
      </c>
      <c r="F17" s="25">
        <v>333956</v>
      </c>
      <c r="G17" s="24">
        <v>75</v>
      </c>
      <c r="H17" s="25">
        <v>125233.5</v>
      </c>
      <c r="I17" s="24">
        <f>Таблица132345[[#This Row],[7]]-Таблица132345[[#This Row],[5]]</f>
        <v>-125</v>
      </c>
      <c r="J17" s="25">
        <f>Таблица132345[[#This Row],[8]]-Таблица132345[[#This Row],[6]]</f>
        <v>-208722.5</v>
      </c>
    </row>
    <row r="18" spans="1:10" x14ac:dyDescent="0.25">
      <c r="A18" s="29"/>
      <c r="B18" s="30"/>
      <c r="C18" s="23" t="s">
        <v>30</v>
      </c>
      <c r="D18" s="31" t="s">
        <v>80</v>
      </c>
      <c r="E18" s="24">
        <v>400</v>
      </c>
      <c r="F18" s="25">
        <v>820472</v>
      </c>
      <c r="G18" s="24">
        <v>200</v>
      </c>
      <c r="H18" s="25">
        <v>410236</v>
      </c>
      <c r="I18" s="24">
        <f>Таблица132345[[#This Row],[7]]-Таблица132345[[#This Row],[5]]</f>
        <v>-200</v>
      </c>
      <c r="J18" s="25">
        <f>Таблица132345[[#This Row],[8]]-Таблица132345[[#This Row],[6]]</f>
        <v>-410236</v>
      </c>
    </row>
    <row r="19" spans="1:10" x14ac:dyDescent="0.25">
      <c r="A19" s="29"/>
      <c r="B19" s="30"/>
      <c r="C19" s="23" t="s">
        <v>30</v>
      </c>
      <c r="D19" s="31" t="s">
        <v>81</v>
      </c>
      <c r="E19" s="24">
        <v>100</v>
      </c>
      <c r="F19" s="25">
        <v>574558</v>
      </c>
      <c r="G19" s="24">
        <v>50</v>
      </c>
      <c r="H19" s="25">
        <v>287279</v>
      </c>
      <c r="I19" s="24">
        <f>Таблица132345[[#This Row],[7]]-Таблица132345[[#This Row],[5]]</f>
        <v>-50</v>
      </c>
      <c r="J19" s="25">
        <f>Таблица132345[[#This Row],[8]]-Таблица132345[[#This Row],[6]]</f>
        <v>-287279</v>
      </c>
    </row>
    <row r="20" spans="1:10" x14ac:dyDescent="0.25">
      <c r="A20" s="29">
        <v>150151</v>
      </c>
      <c r="B20" s="30" t="s">
        <v>79</v>
      </c>
      <c r="C20" s="23" t="s">
        <v>30</v>
      </c>
      <c r="D20" s="31" t="s">
        <v>80</v>
      </c>
      <c r="E20" s="24">
        <v>1119</v>
      </c>
      <c r="F20" s="25">
        <v>2295270.42</v>
      </c>
      <c r="G20" s="24">
        <v>1319</v>
      </c>
      <c r="H20" s="25">
        <v>2705506.42</v>
      </c>
      <c r="I20" s="24">
        <f>Таблица132345[[#This Row],[7]]-Таблица132345[[#This Row],[5]]</f>
        <v>200</v>
      </c>
      <c r="J20" s="25">
        <f>Таблица132345[[#This Row],[8]]-Таблица132345[[#This Row],[6]]</f>
        <v>410236</v>
      </c>
    </row>
    <row r="21" spans="1:10" x14ac:dyDescent="0.25">
      <c r="A21" s="29"/>
      <c r="B21" s="30"/>
      <c r="C21" s="23" t="s">
        <v>30</v>
      </c>
      <c r="D21" s="31" t="s">
        <v>81</v>
      </c>
      <c r="E21" s="24">
        <v>500</v>
      </c>
      <c r="F21" s="25">
        <v>2872790</v>
      </c>
      <c r="G21" s="24">
        <v>550</v>
      </c>
      <c r="H21" s="25">
        <v>3160069</v>
      </c>
      <c r="I21" s="24">
        <f>Таблица132345[[#This Row],[7]]-Таблица132345[[#This Row],[5]]</f>
        <v>50</v>
      </c>
      <c r="J21" s="25">
        <f>Таблица132345[[#This Row],[8]]-Таблица132345[[#This Row],[6]]</f>
        <v>287279</v>
      </c>
    </row>
    <row r="23" spans="1:10" x14ac:dyDescent="0.25">
      <c r="F23" s="20"/>
    </row>
    <row r="24" spans="1:10" x14ac:dyDescent="0.25">
      <c r="E24" s="19"/>
      <c r="F24" s="19"/>
      <c r="G24" s="19"/>
      <c r="H24" s="19"/>
      <c r="I24" s="19"/>
      <c r="J24" s="19"/>
    </row>
    <row r="25" spans="1:10" x14ac:dyDescent="0.25">
      <c r="F25" s="20"/>
    </row>
    <row r="26" spans="1:10" x14ac:dyDescent="0.25">
      <c r="F26" s="20"/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25" right="0.25" top="0.75" bottom="0.75" header="0.3" footer="0.3"/>
  <pageSetup paperSize="9" scale="53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1"/>
  <sheetViews>
    <sheetView tabSelected="1" workbookViewId="0">
      <selection activeCell="I17" sqref="I17"/>
    </sheetView>
  </sheetViews>
  <sheetFormatPr defaultRowHeight="15" x14ac:dyDescent="0.25"/>
  <cols>
    <col min="1" max="1" width="11.85546875" customWidth="1"/>
    <col min="2" max="2" width="40.140625" style="1" customWidth="1"/>
    <col min="3" max="3" width="14.28515625" style="1" customWidth="1"/>
    <col min="4" max="4" width="51.7109375" bestFit="1" customWidth="1"/>
    <col min="5" max="5" width="39.28515625" bestFit="1" customWidth="1"/>
    <col min="6" max="6" width="11.42578125" customWidth="1"/>
    <col min="7" max="7" width="14.28515625" customWidth="1"/>
    <col min="8" max="8" width="9.28515625" customWidth="1"/>
    <col min="9" max="9" width="16.5703125" customWidth="1"/>
    <col min="10" max="10" width="9.42578125" customWidth="1"/>
    <col min="11" max="11" width="16" customWidth="1"/>
    <col min="12" max="12" width="14.5703125" style="3" bestFit="1" customWidth="1"/>
  </cols>
  <sheetData>
    <row r="1" spans="1:11" x14ac:dyDescent="0.25">
      <c r="K1" s="2" t="s">
        <v>25</v>
      </c>
    </row>
    <row r="2" spans="1:11" x14ac:dyDescent="0.25">
      <c r="K2" s="2" t="s">
        <v>0</v>
      </c>
    </row>
    <row r="3" spans="1:11" x14ac:dyDescent="0.25">
      <c r="K3" s="2" t="s">
        <v>1</v>
      </c>
    </row>
    <row r="4" spans="1:11" x14ac:dyDescent="0.25">
      <c r="K4" s="2" t="s">
        <v>34</v>
      </c>
    </row>
    <row r="6" spans="1:11" ht="60" customHeight="1" x14ac:dyDescent="0.25">
      <c r="A6" s="47" t="s">
        <v>2</v>
      </c>
      <c r="B6" s="47" t="s">
        <v>3</v>
      </c>
      <c r="C6" s="48" t="s">
        <v>21</v>
      </c>
      <c r="D6" s="47" t="s">
        <v>105</v>
      </c>
      <c r="E6" s="48" t="s">
        <v>19</v>
      </c>
      <c r="F6" s="47" t="s">
        <v>26</v>
      </c>
      <c r="G6" s="47"/>
      <c r="H6" s="47" t="s">
        <v>35</v>
      </c>
      <c r="I6" s="47"/>
      <c r="J6" s="47" t="s">
        <v>5</v>
      </c>
      <c r="K6" s="47"/>
    </row>
    <row r="7" spans="1:11" ht="30" customHeight="1" x14ac:dyDescent="0.25">
      <c r="A7" s="47"/>
      <c r="B7" s="47"/>
      <c r="C7" s="49"/>
      <c r="D7" s="47"/>
      <c r="E7" s="49"/>
      <c r="F7" s="13" t="s">
        <v>6</v>
      </c>
      <c r="G7" s="13" t="s">
        <v>7</v>
      </c>
      <c r="H7" s="13" t="s">
        <v>6</v>
      </c>
      <c r="I7" s="13" t="s">
        <v>7</v>
      </c>
      <c r="J7" s="13" t="s">
        <v>6</v>
      </c>
      <c r="K7" s="13" t="s">
        <v>7</v>
      </c>
    </row>
    <row r="8" spans="1:11" x14ac:dyDescent="0.25">
      <c r="A8" s="4" t="s">
        <v>8</v>
      </c>
      <c r="B8" s="5" t="s">
        <v>9</v>
      </c>
      <c r="C8" s="4" t="s">
        <v>10</v>
      </c>
      <c r="D8" s="5" t="s">
        <v>11</v>
      </c>
      <c r="E8" s="4" t="s">
        <v>12</v>
      </c>
      <c r="F8" s="5" t="s">
        <v>13</v>
      </c>
      <c r="G8" s="4" t="s">
        <v>17</v>
      </c>
      <c r="H8" s="5" t="s">
        <v>14</v>
      </c>
      <c r="I8" s="4" t="s">
        <v>15</v>
      </c>
      <c r="J8" s="5" t="s">
        <v>18</v>
      </c>
      <c r="K8" s="4" t="s">
        <v>32</v>
      </c>
    </row>
    <row r="9" spans="1:11" x14ac:dyDescent="0.25">
      <c r="A9" s="14">
        <v>150022</v>
      </c>
      <c r="B9" s="10" t="s">
        <v>82</v>
      </c>
      <c r="C9" s="15" t="s">
        <v>30</v>
      </c>
      <c r="D9" s="6" t="s">
        <v>83</v>
      </c>
      <c r="E9" s="7" t="s">
        <v>87</v>
      </c>
      <c r="F9" s="12">
        <v>5370</v>
      </c>
      <c r="G9" s="11">
        <v>8291118.9000000004</v>
      </c>
      <c r="H9" s="12">
        <v>5050</v>
      </c>
      <c r="I9" s="11">
        <v>7797048.5</v>
      </c>
      <c r="J9" s="8">
        <f>Таблица132342[[#This Row],[8]]-Таблица132342[[#This Row],[6]]</f>
        <v>-320</v>
      </c>
      <c r="K9" s="9">
        <f>Таблица132342[[#This Row],[9]]-Таблица132342[[#This Row],[7]]</f>
        <v>-494070.40000000037</v>
      </c>
    </row>
    <row r="10" spans="1:11" x14ac:dyDescent="0.25">
      <c r="A10" s="14"/>
      <c r="B10" s="10"/>
      <c r="C10" s="15" t="s">
        <v>30</v>
      </c>
      <c r="D10" s="6" t="s">
        <v>84</v>
      </c>
      <c r="E10" s="7" t="s">
        <v>87</v>
      </c>
      <c r="F10" s="12">
        <v>7500</v>
      </c>
      <c r="G10" s="11">
        <v>14252100</v>
      </c>
      <c r="H10" s="12">
        <v>7060</v>
      </c>
      <c r="I10" s="11">
        <v>13415976.800000001</v>
      </c>
      <c r="J10" s="12">
        <f>Таблица132342[[#This Row],[8]]-Таблица132342[[#This Row],[6]]</f>
        <v>-440</v>
      </c>
      <c r="K10" s="11">
        <f>Таблица132342[[#This Row],[9]]-Таблица132342[[#This Row],[7]]</f>
        <v>-836123.19999999925</v>
      </c>
    </row>
    <row r="11" spans="1:11" x14ac:dyDescent="0.25">
      <c r="A11" s="14"/>
      <c r="B11" s="10"/>
      <c r="C11" s="15" t="s">
        <v>30</v>
      </c>
      <c r="D11" s="6" t="s">
        <v>85</v>
      </c>
      <c r="E11" s="7" t="s">
        <v>87</v>
      </c>
      <c r="F11" s="12">
        <v>2013</v>
      </c>
      <c r="G11" s="11">
        <v>1071721.2</v>
      </c>
      <c r="H11" s="12">
        <v>2910</v>
      </c>
      <c r="I11" s="11">
        <v>1549284</v>
      </c>
      <c r="J11" s="12">
        <f>Таблица132342[[#This Row],[8]]-Таблица132342[[#This Row],[6]]</f>
        <v>897</v>
      </c>
      <c r="K11" s="11">
        <f>Таблица132342[[#This Row],[9]]-Таблица132342[[#This Row],[7]]</f>
        <v>477562.80000000005</v>
      </c>
    </row>
    <row r="12" spans="1:11" x14ac:dyDescent="0.25">
      <c r="A12" s="14"/>
      <c r="B12" s="10"/>
      <c r="C12" s="15" t="s">
        <v>30</v>
      </c>
      <c r="D12" s="6" t="s">
        <v>86</v>
      </c>
      <c r="E12" s="7" t="s">
        <v>87</v>
      </c>
      <c r="F12" s="12">
        <v>1800</v>
      </c>
      <c r="G12" s="11">
        <v>1179454.43</v>
      </c>
      <c r="H12" s="12">
        <v>3101</v>
      </c>
      <c r="I12" s="11">
        <v>2032085.23</v>
      </c>
      <c r="J12" s="12">
        <f>Таблица132342[[#This Row],[8]]-Таблица132342[[#This Row],[6]]</f>
        <v>1301</v>
      </c>
      <c r="K12" s="11">
        <f>Таблица132342[[#This Row],[9]]-Таблица132342[[#This Row],[7]]</f>
        <v>852630.8</v>
      </c>
    </row>
    <row r="13" spans="1:11" x14ac:dyDescent="0.25">
      <c r="A13" s="14">
        <v>150001</v>
      </c>
      <c r="B13" s="10" t="s">
        <v>88</v>
      </c>
      <c r="C13" s="15" t="s">
        <v>30</v>
      </c>
      <c r="D13" s="6" t="s">
        <v>89</v>
      </c>
      <c r="E13" s="7" t="s">
        <v>90</v>
      </c>
      <c r="F13" s="12">
        <v>700</v>
      </c>
      <c r="G13" s="11">
        <v>469147</v>
      </c>
      <c r="H13" s="12">
        <v>200</v>
      </c>
      <c r="I13" s="11">
        <v>134042</v>
      </c>
      <c r="J13" s="12">
        <f>Таблица132342[[#This Row],[8]]-Таблица132342[[#This Row],[6]]</f>
        <v>-500</v>
      </c>
      <c r="K13" s="11">
        <f>Таблица132342[[#This Row],[9]]-Таблица132342[[#This Row],[7]]</f>
        <v>-335105</v>
      </c>
    </row>
    <row r="14" spans="1:11" x14ac:dyDescent="0.25">
      <c r="A14" s="14">
        <v>150002</v>
      </c>
      <c r="B14" s="10" t="s">
        <v>91</v>
      </c>
      <c r="C14" s="15" t="s">
        <v>30</v>
      </c>
      <c r="D14" s="6" t="s">
        <v>92</v>
      </c>
      <c r="E14" s="7" t="s">
        <v>93</v>
      </c>
      <c r="F14" s="12">
        <v>5500</v>
      </c>
      <c r="G14" s="11">
        <v>3705955</v>
      </c>
      <c r="H14" s="12">
        <v>4700</v>
      </c>
      <c r="I14" s="11">
        <v>3166907</v>
      </c>
      <c r="J14" s="12">
        <f>Таблица132342[[#This Row],[8]]-Таблица132342[[#This Row],[6]]</f>
        <v>-800</v>
      </c>
      <c r="K14" s="11">
        <f>Таблица132342[[#This Row],[9]]-Таблица132342[[#This Row],[7]]</f>
        <v>-539048</v>
      </c>
    </row>
    <row r="15" spans="1:11" x14ac:dyDescent="0.25">
      <c r="A15" s="14">
        <v>150003</v>
      </c>
      <c r="B15" s="10" t="s">
        <v>94</v>
      </c>
      <c r="C15" s="15" t="s">
        <v>30</v>
      </c>
      <c r="D15" s="6" t="s">
        <v>89</v>
      </c>
      <c r="E15" s="7" t="s">
        <v>90</v>
      </c>
      <c r="F15" s="12">
        <v>4600</v>
      </c>
      <c r="G15" s="21">
        <v>3082966</v>
      </c>
      <c r="H15" s="12">
        <v>3700</v>
      </c>
      <c r="I15" s="11">
        <v>2479777</v>
      </c>
      <c r="J15" s="12">
        <f>Таблица132342[[#This Row],[8]]-Таблица132342[[#This Row],[6]]</f>
        <v>-900</v>
      </c>
      <c r="K15" s="11">
        <f>Таблица132342[[#This Row],[9]]-Таблица132342[[#This Row],[7]]</f>
        <v>-603189</v>
      </c>
    </row>
    <row r="16" spans="1:11" x14ac:dyDescent="0.25">
      <c r="A16" s="16">
        <v>150007</v>
      </c>
      <c r="B16" s="10" t="s">
        <v>95</v>
      </c>
      <c r="C16" s="15" t="s">
        <v>30</v>
      </c>
      <c r="D16" s="6" t="s">
        <v>96</v>
      </c>
      <c r="E16" s="7" t="s">
        <v>90</v>
      </c>
      <c r="F16" s="12">
        <v>5000</v>
      </c>
      <c r="G16" s="21">
        <v>4454150</v>
      </c>
      <c r="H16" s="12">
        <v>4500</v>
      </c>
      <c r="I16" s="11">
        <v>4008735</v>
      </c>
      <c r="J16" s="12">
        <f>Таблица132342[[#This Row],[8]]-Таблица132342[[#This Row],[6]]</f>
        <v>-500</v>
      </c>
      <c r="K16" s="11">
        <f>Таблица132342[[#This Row],[9]]-Таблица132342[[#This Row],[7]]</f>
        <v>-445415</v>
      </c>
    </row>
    <row r="17" spans="1:12" x14ac:dyDescent="0.25">
      <c r="A17" s="42"/>
      <c r="B17" s="10"/>
      <c r="C17" s="15" t="s">
        <v>30</v>
      </c>
      <c r="D17" s="6" t="s">
        <v>85</v>
      </c>
      <c r="E17" s="7" t="s">
        <v>90</v>
      </c>
      <c r="F17" s="43">
        <v>7187</v>
      </c>
      <c r="G17" s="44"/>
      <c r="H17" s="43">
        <v>5989</v>
      </c>
      <c r="I17" s="45"/>
      <c r="J17" s="43">
        <f>Таблица132342[[#This Row],[8]]-Таблица132342[[#This Row],[6]]</f>
        <v>-1198</v>
      </c>
      <c r="K17" s="45">
        <f>Таблица132342[[#This Row],[9]]-Таблица132342[[#This Row],[7]]</f>
        <v>0</v>
      </c>
      <c r="L17" s="46"/>
    </row>
    <row r="18" spans="1:12" x14ac:dyDescent="0.25">
      <c r="A18" s="42"/>
      <c r="B18" s="10"/>
      <c r="C18" s="15" t="s">
        <v>30</v>
      </c>
      <c r="D18" s="6" t="s">
        <v>84</v>
      </c>
      <c r="E18" s="7" t="s">
        <v>93</v>
      </c>
      <c r="F18" s="43">
        <v>7573</v>
      </c>
      <c r="G18" s="44"/>
      <c r="H18" s="43">
        <v>8333</v>
      </c>
      <c r="I18" s="45"/>
      <c r="J18" s="43">
        <f>Таблица132342[[#This Row],[8]]-Таблица132342[[#This Row],[6]]</f>
        <v>760</v>
      </c>
      <c r="K18" s="45">
        <f>Таблица132342[[#This Row],[9]]-Таблица132342[[#This Row],[7]]</f>
        <v>0</v>
      </c>
      <c r="L18" s="46"/>
    </row>
    <row r="19" spans="1:12" x14ac:dyDescent="0.25">
      <c r="A19" s="42"/>
      <c r="B19" s="10"/>
      <c r="C19" s="15" t="s">
        <v>30</v>
      </c>
      <c r="D19" s="6" t="s">
        <v>86</v>
      </c>
      <c r="E19" s="7" t="s">
        <v>93</v>
      </c>
      <c r="F19" s="43">
        <v>7480</v>
      </c>
      <c r="G19" s="44"/>
      <c r="H19" s="43">
        <v>6480</v>
      </c>
      <c r="I19" s="45"/>
      <c r="J19" s="43">
        <f>Таблица132342[[#This Row],[8]]-Таблица132342[[#This Row],[6]]</f>
        <v>-1000</v>
      </c>
      <c r="K19" s="45">
        <f>Таблица132342[[#This Row],[9]]-Таблица132342[[#This Row],[7]]</f>
        <v>0</v>
      </c>
      <c r="L19" s="46"/>
    </row>
    <row r="20" spans="1:12" x14ac:dyDescent="0.25">
      <c r="A20" s="14">
        <v>150014</v>
      </c>
      <c r="B20" s="10" t="s">
        <v>98</v>
      </c>
      <c r="C20" s="15" t="s">
        <v>30</v>
      </c>
      <c r="D20" s="6" t="s">
        <v>96</v>
      </c>
      <c r="E20" s="7" t="s">
        <v>90</v>
      </c>
      <c r="F20" s="12">
        <v>5500</v>
      </c>
      <c r="G20" s="41">
        <v>4899565</v>
      </c>
      <c r="H20" s="12">
        <v>5000</v>
      </c>
      <c r="I20" s="11">
        <v>4454150</v>
      </c>
      <c r="J20" s="12">
        <f>Таблица132342[[#This Row],[8]]-Таблица132342[[#This Row],[6]]</f>
        <v>-500</v>
      </c>
      <c r="K20" s="11">
        <f>Таблица132342[[#This Row],[9]]-Таблица132342[[#This Row],[7]]</f>
        <v>-445415</v>
      </c>
      <c r="L20" s="46"/>
    </row>
    <row r="21" spans="1:12" ht="30" x14ac:dyDescent="0.25">
      <c r="A21" s="14">
        <v>150018</v>
      </c>
      <c r="B21" s="10" t="s">
        <v>104</v>
      </c>
      <c r="C21" s="15" t="s">
        <v>30</v>
      </c>
      <c r="D21" s="6" t="s">
        <v>89</v>
      </c>
      <c r="E21" s="7" t="s">
        <v>90</v>
      </c>
      <c r="F21" s="12"/>
      <c r="G21" s="41"/>
      <c r="H21" s="12">
        <v>1400</v>
      </c>
      <c r="I21" s="11">
        <v>938294</v>
      </c>
      <c r="J21" s="12">
        <f>Таблица132342[[#This Row],[8]]-Таблица132342[[#This Row],[6]]</f>
        <v>1400</v>
      </c>
      <c r="K21" s="11">
        <f>Таблица132342[[#This Row],[9]]-Таблица132342[[#This Row],[7]]</f>
        <v>938294</v>
      </c>
    </row>
    <row r="22" spans="1:12" x14ac:dyDescent="0.25">
      <c r="A22" s="14"/>
      <c r="B22" s="10"/>
      <c r="C22" s="15" t="s">
        <v>30</v>
      </c>
      <c r="D22" s="6" t="s">
        <v>92</v>
      </c>
      <c r="E22" s="7" t="s">
        <v>93</v>
      </c>
      <c r="F22" s="12"/>
      <c r="G22" s="41"/>
      <c r="H22" s="12">
        <v>800</v>
      </c>
      <c r="I22" s="11">
        <v>539048</v>
      </c>
      <c r="J22" s="12">
        <f>Таблица132342[[#This Row],[8]]-Таблица132342[[#This Row],[6]]</f>
        <v>800</v>
      </c>
      <c r="K22" s="11">
        <f>Таблица132342[[#This Row],[9]]-Таблица132342[[#This Row],[7]]</f>
        <v>539048</v>
      </c>
    </row>
    <row r="23" spans="1:12" x14ac:dyDescent="0.25">
      <c r="A23" s="14"/>
      <c r="B23" s="10"/>
      <c r="C23" s="15" t="s">
        <v>30</v>
      </c>
      <c r="D23" s="6" t="s">
        <v>96</v>
      </c>
      <c r="E23" s="7" t="s">
        <v>90</v>
      </c>
      <c r="F23" s="12"/>
      <c r="G23" s="41"/>
      <c r="H23" s="12">
        <v>3000</v>
      </c>
      <c r="I23" s="11">
        <v>2672490</v>
      </c>
      <c r="J23" s="12">
        <f>Таблица132342[[#This Row],[8]]-Таблица132342[[#This Row],[6]]</f>
        <v>3000</v>
      </c>
      <c r="K23" s="11">
        <f>Таблица132342[[#This Row],[9]]-Таблица132342[[#This Row],[7]]</f>
        <v>2672490</v>
      </c>
    </row>
    <row r="24" spans="1:12" x14ac:dyDescent="0.25">
      <c r="A24" s="14"/>
      <c r="B24" s="10"/>
      <c r="C24" s="15" t="s">
        <v>30</v>
      </c>
      <c r="D24" s="6" t="s">
        <v>97</v>
      </c>
      <c r="E24" s="7" t="s">
        <v>93</v>
      </c>
      <c r="F24" s="12"/>
      <c r="G24" s="41"/>
      <c r="H24" s="12">
        <v>850</v>
      </c>
      <c r="I24" s="11">
        <v>761277</v>
      </c>
      <c r="J24" s="12">
        <f>Таблица132342[[#This Row],[8]]-Таблица132342[[#This Row],[6]]</f>
        <v>850</v>
      </c>
      <c r="K24" s="11">
        <f>Таблица132342[[#This Row],[9]]-Таблица132342[[#This Row],[7]]</f>
        <v>761277</v>
      </c>
    </row>
    <row r="25" spans="1:12" x14ac:dyDescent="0.25">
      <c r="A25" s="14">
        <v>150019</v>
      </c>
      <c r="B25" s="10" t="s">
        <v>99</v>
      </c>
      <c r="C25" s="15" t="s">
        <v>30</v>
      </c>
      <c r="D25" s="6" t="s">
        <v>96</v>
      </c>
      <c r="E25" s="7" t="s">
        <v>90</v>
      </c>
      <c r="F25" s="12">
        <v>3000</v>
      </c>
      <c r="G25" s="41">
        <v>2672490</v>
      </c>
      <c r="H25" s="12">
        <v>2500</v>
      </c>
      <c r="I25" s="11">
        <v>2227075</v>
      </c>
      <c r="J25" s="12">
        <f>Таблица132342[[#This Row],[8]]-Таблица132342[[#This Row],[6]]</f>
        <v>-500</v>
      </c>
      <c r="K25" s="11">
        <f>Таблица132342[[#This Row],[9]]-Таблица132342[[#This Row],[7]]</f>
        <v>-445415</v>
      </c>
    </row>
    <row r="26" spans="1:12" x14ac:dyDescent="0.25">
      <c r="A26" s="14">
        <v>150035</v>
      </c>
      <c r="B26" s="10" t="s">
        <v>74</v>
      </c>
      <c r="C26" s="15" t="s">
        <v>30</v>
      </c>
      <c r="D26" s="6" t="s">
        <v>96</v>
      </c>
      <c r="E26" s="7" t="s">
        <v>90</v>
      </c>
      <c r="F26" s="12">
        <v>18200</v>
      </c>
      <c r="G26" s="41">
        <v>16213106</v>
      </c>
      <c r="H26" s="12">
        <v>17200</v>
      </c>
      <c r="I26" s="11">
        <v>15322276</v>
      </c>
      <c r="J26" s="12">
        <f>Таблица132342[[#This Row],[8]]-Таблица132342[[#This Row],[6]]</f>
        <v>-1000</v>
      </c>
      <c r="K26" s="11">
        <f>Таблица132342[[#This Row],[9]]-Таблица132342[[#This Row],[7]]</f>
        <v>-890830</v>
      </c>
    </row>
    <row r="27" spans="1:12" x14ac:dyDescent="0.25">
      <c r="A27" s="14">
        <v>150042</v>
      </c>
      <c r="B27" s="10" t="s">
        <v>76</v>
      </c>
      <c r="C27" s="15" t="s">
        <v>30</v>
      </c>
      <c r="D27" s="6" t="s">
        <v>97</v>
      </c>
      <c r="E27" s="7" t="s">
        <v>93</v>
      </c>
      <c r="F27" s="12">
        <v>8232</v>
      </c>
      <c r="G27" s="41">
        <v>7372743.8399999999</v>
      </c>
      <c r="H27" s="12">
        <v>8032</v>
      </c>
      <c r="I27" s="11">
        <v>7193619.8399999999</v>
      </c>
      <c r="J27" s="12">
        <f>Таблица132342[[#This Row],[8]]-Таблица132342[[#This Row],[6]]</f>
        <v>-200</v>
      </c>
      <c r="K27" s="11">
        <f>Таблица132342[[#This Row],[9]]-Таблица132342[[#This Row],[7]]</f>
        <v>-179124</v>
      </c>
    </row>
    <row r="28" spans="1:12" x14ac:dyDescent="0.25">
      <c r="A28" s="14">
        <v>150043</v>
      </c>
      <c r="B28" s="10" t="s">
        <v>100</v>
      </c>
      <c r="C28" s="15" t="s">
        <v>30</v>
      </c>
      <c r="D28" s="6" t="s">
        <v>97</v>
      </c>
      <c r="E28" s="7" t="s">
        <v>93</v>
      </c>
      <c r="F28" s="12">
        <v>9600</v>
      </c>
      <c r="G28" s="41">
        <v>8597952</v>
      </c>
      <c r="H28" s="12">
        <v>9350</v>
      </c>
      <c r="I28" s="11">
        <v>8374047</v>
      </c>
      <c r="J28" s="12">
        <f>Таблица132342[[#This Row],[8]]-Таблица132342[[#This Row],[6]]</f>
        <v>-250</v>
      </c>
      <c r="K28" s="11">
        <f>Таблица132342[[#This Row],[9]]-Таблица132342[[#This Row],[7]]</f>
        <v>-223905</v>
      </c>
    </row>
    <row r="29" spans="1:12" x14ac:dyDescent="0.25">
      <c r="A29" s="14">
        <v>150044</v>
      </c>
      <c r="B29" s="10" t="s">
        <v>101</v>
      </c>
      <c r="C29" s="15" t="s">
        <v>30</v>
      </c>
      <c r="D29" s="6" t="s">
        <v>97</v>
      </c>
      <c r="E29" s="7" t="s">
        <v>93</v>
      </c>
      <c r="F29" s="12">
        <v>4000</v>
      </c>
      <c r="G29" s="41">
        <v>3582480</v>
      </c>
      <c r="H29" s="12">
        <v>3800</v>
      </c>
      <c r="I29" s="11">
        <v>3403356</v>
      </c>
      <c r="J29" s="12">
        <f>Таблица132342[[#This Row],[8]]-Таблица132342[[#This Row],[6]]</f>
        <v>-200</v>
      </c>
      <c r="K29" s="11">
        <f>Таблица132342[[#This Row],[9]]-Таблица132342[[#This Row],[7]]</f>
        <v>-179124</v>
      </c>
    </row>
    <row r="30" spans="1:12" x14ac:dyDescent="0.25">
      <c r="A30" s="14">
        <v>150045</v>
      </c>
      <c r="B30" s="10" t="s">
        <v>102</v>
      </c>
      <c r="C30" s="15" t="s">
        <v>30</v>
      </c>
      <c r="D30" s="6" t="s">
        <v>97</v>
      </c>
      <c r="E30" s="7" t="s">
        <v>93</v>
      </c>
      <c r="F30" s="12">
        <v>3580</v>
      </c>
      <c r="G30" s="41">
        <v>3206319.6</v>
      </c>
      <c r="H30" s="12">
        <v>3380</v>
      </c>
      <c r="I30" s="11">
        <v>3027195.6</v>
      </c>
      <c r="J30" s="12">
        <f>Таблица132342[[#This Row],[8]]-Таблица132342[[#This Row],[6]]</f>
        <v>-200</v>
      </c>
      <c r="K30" s="11">
        <f>Таблица132342[[#This Row],[9]]-Таблица132342[[#This Row],[7]]</f>
        <v>-179124</v>
      </c>
    </row>
    <row r="31" spans="1:12" x14ac:dyDescent="0.25">
      <c r="A31" s="14">
        <v>150112</v>
      </c>
      <c r="B31" s="10" t="s">
        <v>103</v>
      </c>
      <c r="C31" s="15" t="s">
        <v>30</v>
      </c>
      <c r="D31" s="6" t="s">
        <v>96</v>
      </c>
      <c r="E31" s="7" t="s">
        <v>90</v>
      </c>
      <c r="F31" s="12">
        <v>8493</v>
      </c>
      <c r="G31" s="41">
        <v>7565819.1900000004</v>
      </c>
      <c r="H31" s="12">
        <v>7993</v>
      </c>
      <c r="I31" s="11">
        <v>7120404.1900000004</v>
      </c>
      <c r="J31" s="12">
        <f>Таблица132342[[#This Row],[8]]-Таблица132342[[#This Row],[6]]</f>
        <v>-500</v>
      </c>
      <c r="K31" s="11">
        <f>Таблица132342[[#This Row],[9]]-Таблица132342[[#This Row],[7]]</f>
        <v>-445415</v>
      </c>
    </row>
  </sheetData>
  <mergeCells count="8">
    <mergeCell ref="J6:K6"/>
    <mergeCell ref="A6:A7"/>
    <mergeCell ref="B6:B7"/>
    <mergeCell ref="D6:D7"/>
    <mergeCell ref="E6:E7"/>
    <mergeCell ref="F6:G6"/>
    <mergeCell ref="H6:I6"/>
    <mergeCell ref="C6:C7"/>
  </mergeCells>
  <phoneticPr fontId="6" type="noConversion"/>
  <pageMargins left="0.7" right="0.7" top="0.75" bottom="0.75" header="0.3" footer="0.3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Приложения 2</vt:lpstr>
      <vt:lpstr>Приложение 3</vt:lpstr>
      <vt:lpstr>Приложение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Боциева Р. А.</cp:lastModifiedBy>
  <cp:lastPrinted>2023-06-07T11:41:10Z</cp:lastPrinted>
  <dcterms:created xsi:type="dcterms:W3CDTF">2022-02-25T07:50:56Z</dcterms:created>
  <dcterms:modified xsi:type="dcterms:W3CDTF">2023-06-13T09:41:26Z</dcterms:modified>
</cp:coreProperties>
</file>