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3\2023-04-20 Протокол №03\"/>
    </mc:Choice>
  </mc:AlternateContent>
  <bookViews>
    <workbookView xWindow="-120" yWindow="-120" windowWidth="29040" windowHeight="15840" activeTab="2"/>
  </bookViews>
  <sheets>
    <sheet name="Приложение 1" sheetId="3" r:id="rId1"/>
    <sheet name="Приложения 2" sheetId="6" r:id="rId2"/>
    <sheet name="Приложение 3" sheetId="5" r:id="rId3"/>
    <sheet name="Приложение 4" sheetId="4" r:id="rId4"/>
    <sheet name="Приложения 5" sheetId="8" r:id="rId5"/>
  </sheets>
  <externalReferences>
    <externalReference r:id="rId6"/>
    <externalReference r:id="rId7"/>
    <externalReference r:id="rId8"/>
    <externalReference r:id="rId9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I16" i="4"/>
  <c r="I17" i="4"/>
  <c r="I18" i="4"/>
  <c r="I19" i="4"/>
  <c r="I20" i="4"/>
  <c r="J15" i="4"/>
  <c r="J16" i="4"/>
  <c r="J17" i="4"/>
  <c r="J18" i="4"/>
  <c r="J19" i="4"/>
  <c r="J20" i="4"/>
  <c r="J21" i="3" l="1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9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K9" i="3"/>
  <c r="K10" i="3"/>
  <c r="K11" i="3"/>
  <c r="K12" i="3"/>
  <c r="K13" i="3"/>
  <c r="K14" i="3"/>
  <c r="K15" i="3"/>
  <c r="K16" i="3"/>
  <c r="K17" i="3"/>
  <c r="K18" i="3"/>
  <c r="K19" i="3"/>
  <c r="K20" i="3"/>
  <c r="I18" i="5" l="1"/>
  <c r="J18" i="5"/>
  <c r="I10" i="4" l="1"/>
  <c r="I11" i="4"/>
  <c r="I12" i="4"/>
  <c r="I13" i="4"/>
  <c r="I14" i="4"/>
  <c r="J10" i="4"/>
  <c r="J11" i="4"/>
  <c r="J12" i="4"/>
  <c r="J13" i="4"/>
  <c r="J14" i="4"/>
  <c r="J31" i="6"/>
  <c r="I13" i="6" l="1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13" i="3" l="1"/>
  <c r="J14" i="3"/>
  <c r="J15" i="3"/>
  <c r="J16" i="3"/>
  <c r="J17" i="3"/>
  <c r="J18" i="3"/>
  <c r="J19" i="3"/>
  <c r="J20" i="3"/>
  <c r="I15" i="5" l="1"/>
  <c r="J15" i="5"/>
  <c r="I16" i="5" l="1"/>
  <c r="I17" i="5"/>
  <c r="I14" i="5"/>
  <c r="I19" i="5"/>
  <c r="J16" i="5"/>
  <c r="J17" i="5"/>
  <c r="J14" i="5"/>
  <c r="J19" i="5"/>
  <c r="I10" i="5" l="1"/>
  <c r="I11" i="5"/>
  <c r="I12" i="5"/>
  <c r="I13" i="5"/>
  <c r="J10" i="5"/>
  <c r="J11" i="5"/>
  <c r="J12" i="5"/>
  <c r="J13" i="5"/>
  <c r="I9" i="5" l="1"/>
  <c r="I10" i="6" l="1"/>
  <c r="J10" i="6"/>
  <c r="J12" i="6"/>
  <c r="I12" i="6"/>
  <c r="J11" i="6"/>
  <c r="I11" i="6"/>
  <c r="J9" i="6"/>
  <c r="I9" i="6"/>
  <c r="J11" i="3" l="1"/>
  <c r="J12" i="3"/>
  <c r="J9" i="5"/>
  <c r="J9" i="3" l="1"/>
  <c r="J9" i="4" l="1"/>
  <c r="I9" i="4"/>
  <c r="J10" i="3" l="1"/>
</calcChain>
</file>

<file path=xl/sharedStrings.xml><?xml version="1.0" encoding="utf-8"?>
<sst xmlns="http://schemas.openxmlformats.org/spreadsheetml/2006/main" count="377" uniqueCount="94">
  <si>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</si>
  <si>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</si>
  <si>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</si>
  <si>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</si>
  <si>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</si>
  <si>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</si>
  <si>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</si>
  <si>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</si>
  <si>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</si>
  <si>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</si>
  <si>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</si>
  <si>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</si>
  <si>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</si>
  <si>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</si>
  <si>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</si>
  <si>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</si>
  <si>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</si>
  <si>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</si>
  <si>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</si>
  <si>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</si>
  <si>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 xml:space="preserve"> Приложение № 2</t>
  </si>
  <si>
    <t>Условия оказания МП</t>
  </si>
  <si>
    <t xml:space="preserve"> Приложение № 3</t>
  </si>
  <si>
    <t>Измененные объемы на 2023 год по Протоколу № 2 от 23.03.2023 г.</t>
  </si>
  <si>
    <t>КС</t>
  </si>
  <si>
    <t>065-офтальмология</t>
  </si>
  <si>
    <t>ГБУЗ "ПРИГОРОДНАЯ ЦРБ" МЗ РСО-АЛАНИЯ</t>
  </si>
  <si>
    <t>014-гериатрия</t>
  </si>
  <si>
    <t>ДС</t>
  </si>
  <si>
    <t xml:space="preserve"> Приложение № 4</t>
  </si>
  <si>
    <t xml:space="preserve"> ТП ОМС № 3 от 20.04.2023 г. </t>
  </si>
  <si>
    <t>Измененные объемы на 2023 год по Протоколу № 3 от 20.04.2023 г.</t>
  </si>
  <si>
    <t>ГАУЗ РОЦ МЗ РСО-АЛАНИЯ</t>
  </si>
  <si>
    <t>ГБУЗ РДКБ МЗ РСО - АЛАНИЯ</t>
  </si>
  <si>
    <t>ГБУЗ "ПОЛИКЛИНИКА №1" МЗ РСО-АЛАНИЯ</t>
  </si>
  <si>
    <t>097-терапия</t>
  </si>
  <si>
    <t>ГБУЗ "АЛАГИРСКАЯ ЦРБ"</t>
  </si>
  <si>
    <t>112-хирургия</t>
  </si>
  <si>
    <t>ГБУЗ "ИРАФСКАЯ ЦРБ" МЗ РСО - АЛАНИЯ</t>
  </si>
  <si>
    <t>ГБУЗ "ПРАВОБЕРЕЖНАЯ ЦРКБ" МЗ РСО-АЛАНИЯ</t>
  </si>
  <si>
    <t>ГБУЗ "ДИГОРСКАЯ ЦРБ" МЗ РСО-АЛАНИЯ</t>
  </si>
  <si>
    <t>ГБУЗ "КИРОВСКАЯ ЦРБ" МЗ РСО-АЛАНИЯ</t>
  </si>
  <si>
    <t>ГБУЗ "Алагирская ЦРБ" МЗ РСО-А</t>
  </si>
  <si>
    <t>ГБУЗ "Ардонская ЦРБ" МЗ РСО-А</t>
  </si>
  <si>
    <t>ГБУЗ "Кировская ЦРБ" МЗ РСО-А</t>
  </si>
  <si>
    <t>ГБУЗ "Правобережная ЦРКБ" МЗ РСО-А</t>
  </si>
  <si>
    <t>ГБУЗ "Пригородная ЦРБ" МЗ РСО-А</t>
  </si>
  <si>
    <t>ГБУЗ "РЭД" МЗ РСО-А</t>
  </si>
  <si>
    <t>ГБУЗ "Дигорская ЦРБ" МЗ РСО-А</t>
  </si>
  <si>
    <t>ГБУЗ "Моздокская ЦРБ" МЗ РСО-А</t>
  </si>
  <si>
    <t>АПП</t>
  </si>
  <si>
    <t>Взрослые с сахарным диабетом 2 типа</t>
  </si>
  <si>
    <t>Взрослые с сахарным диабетом 1 типа</t>
  </si>
  <si>
    <t xml:space="preserve">Дети и подростки с сахарным диабетом </t>
  </si>
  <si>
    <t>ФГБОУ ВО СОГМА  МЗ РФ</t>
  </si>
  <si>
    <t>Обращения по заболеванию (взрослые)</t>
  </si>
  <si>
    <t>085-Стоматология</t>
  </si>
  <si>
    <t>Обращения по заболеванию (дети)</t>
  </si>
  <si>
    <t>Разовые посещения по заболеванию (взрослые)</t>
  </si>
  <si>
    <t>Разовые посещения по заболеванию (дети)</t>
  </si>
  <si>
    <t>ООО "ГСП № 1"</t>
  </si>
  <si>
    <t>АО "Стоматология" стоматологическая поликлиника</t>
  </si>
  <si>
    <t>ООО "КБ"</t>
  </si>
  <si>
    <t>Посещения с профилактической целью (дети)</t>
  </si>
  <si>
    <t>ООО "Прима"</t>
  </si>
  <si>
    <t>ООО "Дантист "</t>
  </si>
  <si>
    <t>ГБУЗ "РКБ" МЗ РСО-А</t>
  </si>
  <si>
    <t>ГБУЗ "РКБСМП" МЗ РСО-А</t>
  </si>
  <si>
    <t>ГБУЗ "РОД" МЗ РСО-А</t>
  </si>
  <si>
    <t>ГБУЗ "Поликлиника №1" МЗ РСО-А</t>
  </si>
  <si>
    <t>КТ - с внутривенным контрастированием</t>
  </si>
  <si>
    <t>КТ- без контрастирования</t>
  </si>
  <si>
    <t>КТ легких</t>
  </si>
  <si>
    <t>068-педиатрия</t>
  </si>
  <si>
    <t>122-Эндокринология</t>
  </si>
  <si>
    <t>097-Терапия</t>
  </si>
  <si>
    <t>Посещения с иными целями (взрослые)</t>
  </si>
  <si>
    <t>ГБУЗ "Поликлиника №4" МЗ РСО-А</t>
  </si>
  <si>
    <t>ГБУЗ "Поликлиника №7" МЗ РСО-А</t>
  </si>
  <si>
    <t>ООО "ЦКДН"</t>
  </si>
  <si>
    <t>053-Неврология</t>
  </si>
  <si>
    <t xml:space="preserve"> Приложение № 5</t>
  </si>
  <si>
    <t>Сироты</t>
  </si>
  <si>
    <t>АПП по тарифу Дисп Дети сироты 9 год Ж</t>
  </si>
  <si>
    <t>АПП по тарифу Дисп Дети сироты 4 год Ж</t>
  </si>
  <si>
    <t>АПП по тарифу Дисп Дети сироты 17 год Ж</t>
  </si>
  <si>
    <t>АПП по тарифу Дисп Дети сироты15 год М</t>
  </si>
  <si>
    <t>АПП по тарифу Дисп Дети сироты16 год М</t>
  </si>
  <si>
    <t xml:space="preserve">ГБУЗ "Детская поликлиника № 1" </t>
  </si>
  <si>
    <t>АПП по тарифу Дисп Дети сироты 4 год М</t>
  </si>
  <si>
    <t>11</t>
  </si>
  <si>
    <t>Кол-во</t>
  </si>
  <si>
    <t>Обращения по заболеванию</t>
  </si>
  <si>
    <t xml:space="preserve">Комплексные посещения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</si>
</sst>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3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3" fillId="0" borderId="0" xfId="1" applyNumberFormat="1" applyFont="1" applyAlignment="1">
      <alignment vertical="center"/>
    </xf>
    <xf numFmtId="0" fontId="0" fillId="0" borderId="0" xfId="1" applyNumberFormat="1" applyFont="1" applyAlignment="1">
      <alignment horizontal="center" vertical="center"/>
    </xf>
    <xf numFmtId="165" fontId="0" fillId="0" borderId="0" xfId="0" applyNumberFormat="1"/>
    <xf numFmtId="0" fontId="4" fillId="0" borderId="0" xfId="0" applyFont="1"/>
    <xf numFmtId="164" fontId="0" fillId="0" borderId="0" xfId="0" applyNumberFormat="1"/>
    <xf numFmtId="43" fontId="0" fillId="0" borderId="0" xfId="0" applyNumberFormat="1"/>
    <xf numFmtId="165" fontId="5" fillId="0" borderId="0" xfId="1" applyNumberFormat="1" applyFont="1" applyAlignment="1">
      <alignment vertical="center"/>
    </xf>
    <xf numFmtId="0" fontId="6" fillId="0" borderId="1" xfId="0" applyFont="1" applyBorder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6" fillId="0" borderId="0" xfId="1" applyNumberFormat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49" fontId="0" fillId="0" borderId="0" xfId="1" applyNumberFormat="1" applyFont="1" applyFill="1" applyAlignment="1">
      <alignment horizontal="center" vertical="center"/>
    </xf>
    <xf numFmtId="164" fontId="0" fillId="0" borderId="0" xfId="1" applyNumberFormat="1" applyFont="1" applyFill="1" applyAlignment="1">
      <alignment vertical="center"/>
    </xf>
    <xf numFmtId="165" fontId="5" fillId="0" borderId="0" xfId="1" applyNumberFormat="1" applyFont="1" applyFill="1" applyAlignment="1">
      <alignment vertical="center"/>
    </xf>
    <xf numFmtId="165" fontId="0" fillId="0" borderId="0" xfId="1" applyNumberFormat="1" applyFont="1" applyFill="1" applyAlignment="1">
      <alignment vertical="center"/>
    </xf>
    <xf numFmtId="43" fontId="0" fillId="0" borderId="0" xfId="1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112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3" name="Таблица13234" displayName="Таблица13234" ref="A8:K29" totalsRowCount="1" headerRowDxfId="111" dataDxfId="109" headerRowBorderDxfId="110">
  <autoFilter ref="A8:K28"/>
  <tableColumns count="11">
    <tableColumn id="1" name="1" dataDxfId="108" totalsRowDxfId="107" dataCellStyle="Финансовый"/>
    <tableColumn id="2" name="2" dataDxfId="106" totalsRowDxfId="105"/>
    <tableColumn id="3" name="3" dataDxfId="104" totalsRowDxfId="103"/>
    <tableColumn id="4" name="4" dataDxfId="102" totalsRowDxfId="101"/>
    <tableColumn id="15" name="5" dataDxfId="100" totalsRowDxfId="99"/>
    <tableColumn id="5" name="6" dataDxfId="98" totalsRowDxfId="97" dataCellStyle="Финансовый"/>
    <tableColumn id="6" name="7" dataDxfId="96" totalsRowDxfId="95" dataCellStyle="Финансовый"/>
    <tableColumn id="7" name="8" dataDxfId="94" totalsRowDxfId="93" dataCellStyle="Финансовый"/>
    <tableColumn id="8" name="9" dataDxfId="92" totalsRowDxfId="91" dataCellStyle="Финансовый"/>
    <tableColumn id="9" name="10" dataDxfId="90" totalsRowDxfId="89" dataCellStyle="Финансовый">
      <calculatedColumnFormula>Таблица13234[[#This Row],[8]]-Таблица13234[[#This Row],[6]]</calculatedColumnFormula>
    </tableColumn>
    <tableColumn id="10" name="11" dataDxfId="88" totalsRowDxfId="87" dataCellStyle="Финансовый">
      <calculatedColumnFormula>Таблица13234[[#This Row],[9]]-Таблица13234[[#This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5" name="Таблица1323426" displayName="Таблица1323426" ref="A8:J31" totalsRowShown="0" headerRowDxfId="86" headerRowBorderDxfId="85">
  <autoFilter ref="A8:J31"/>
  <tableColumns count="10">
    <tableColumn id="1" name="1" dataDxfId="84" totalsRowDxfId="83" dataCellStyle="Финансовый"/>
    <tableColumn id="2" name="2" dataDxfId="82" totalsRowDxfId="81"/>
    <tableColumn id="3" name="3" dataDxfId="80" totalsRowDxfId="79"/>
    <tableColumn id="15" name="4" dataDxfId="78" totalsRowDxfId="77"/>
    <tableColumn id="5" name="5" dataDxfId="76" totalsRowDxfId="75" dataCellStyle="Финансовый"/>
    <tableColumn id="6" name="6" dataDxfId="74" totalsRowDxfId="73" dataCellStyle="Финансовый"/>
    <tableColumn id="7" name="7" dataDxfId="72" totalsRowDxfId="71" dataCellStyle="Финансовый"/>
    <tableColumn id="8" name="8" dataDxfId="70" totalsRowDxfId="69" dataCellStyle="Финансовый"/>
    <tableColumn id="9" name="9" dataDxfId="68" totalsRowDxfId="67" dataCellStyle="Финансовый">
      <calculatedColumnFormula>Таблица1323426[[#This Row],[7]]-Таблица1323426[[#This Row],[5]]</calculatedColumnFormula>
    </tableColumn>
    <tableColumn id="10" name="10" dataDxfId="66" totalsRowDxfId="65" dataCellStyle="Финансовый">
      <calculatedColumnFormula>Таблица1323426[[#This Row],[8]]-Таблица1323426[[#This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4" name="Таблица132345" displayName="Таблица132345" ref="A8:J19" totalsRowShown="0" headerRowDxfId="64" dataDxfId="62" headerRowBorderDxfId="63">
  <autoFilter ref="A8:J19"/>
  <tableColumns count="10">
    <tableColumn id="1" name="1" dataDxfId="61" totalsRowDxfId="60" dataCellStyle="Финансовый"/>
    <tableColumn id="2" name="2" dataDxfId="59" totalsRowDxfId="58"/>
    <tableColumn id="3" name="3" dataDxfId="57" totalsRowDxfId="56"/>
    <tableColumn id="15" name="4" dataDxfId="55" totalsRowDxfId="54"/>
    <tableColumn id="5" name="5" dataDxfId="53" totalsRowDxfId="52" dataCellStyle="Финансовый"/>
    <tableColumn id="6" name="6" dataDxfId="51" totalsRowDxfId="50" dataCellStyle="Финансовый"/>
    <tableColumn id="7" name="7" dataDxfId="49" totalsRowDxfId="48" dataCellStyle="Финансовый"/>
    <tableColumn id="8" name="8" dataDxfId="47" totalsRowDxfId="46" dataCellStyle="Финансовый"/>
    <tableColumn id="9" name="9" dataDxfId="45" totalsRowDxfId="44" dataCellStyle="Финансовый">
      <calculatedColumnFormula>Таблица132345[[#This Row],[7]]-Таблица132345[[#This Row],[5]]</calculatedColumnFormula>
    </tableColumn>
    <tableColumn id="10" name="10" dataDxfId="43" totalsRowDxfId="42" dataCellStyle="Финансовый">
      <calculatedColumnFormula>Таблица132345[[#This Row],[8]]-Таблица132345[[#This Row],[6]]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1" name="Таблица132342" displayName="Таблица132342" ref="A8:J20" totalsRowShown="0" headerRowDxfId="41" headerRowBorderDxfId="40">
  <autoFilter ref="A8:J20"/>
  <tableColumns count="10">
    <tableColumn id="1" name="1" dataDxfId="39" totalsRowDxfId="38" dataCellStyle="Финансовый"/>
    <tableColumn id="2" name="2" dataDxfId="37" totalsRowDxfId="36"/>
    <tableColumn id="3" name="3" dataDxfId="35" totalsRowDxfId="34"/>
    <tableColumn id="15" name="4" dataDxfId="33" totalsRowDxfId="32"/>
    <tableColumn id="5" name="5" dataDxfId="31" totalsRowDxfId="30" dataCellStyle="Финансовый"/>
    <tableColumn id="6" name="6" dataDxfId="29" totalsRowDxfId="28" dataCellStyle="Финансовый"/>
    <tableColumn id="7" name="7" dataDxfId="27" totalsRowDxfId="26" dataCellStyle="Финансовый"/>
    <tableColumn id="8" name="8" dataDxfId="25" totalsRowDxfId="24" dataCellStyle="Финансовый"/>
    <tableColumn id="9" name="9" dataDxfId="23" totalsRowDxfId="22" dataCellStyle="Финансовый">
      <calculatedColumnFormula>Таблица132342[[#This Row],[7]]-Таблица132342[[#This Row],[5]]</calculatedColumnFormula>
    </tableColumn>
    <tableColumn id="10" name="10" dataDxfId="21" totalsRowDxfId="20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2" name="Таблица13234263" displayName="Таблица13234263" ref="A8:J30" totalsRowShown="0" headerRowDxfId="19" headerRowBorderDxfId="18">
  <autoFilter ref="A8:J30"/>
  <tableColumns count="10">
    <tableColumn id="1" name="1" dataDxfId="17" totalsRowDxfId="16" dataCellStyle="Финансовый"/>
    <tableColumn id="2" name="2" dataDxfId="15" totalsRowDxfId="14"/>
    <tableColumn id="3" name="3" dataDxfId="13" totalsRowDxfId="12"/>
    <tableColumn id="15" name="4" dataDxfId="11" totalsRowDxfId="10"/>
    <tableColumn id="5" name="5" dataDxfId="9" totalsRowDxfId="8" dataCellStyle="Финансовый"/>
    <tableColumn id="6" name="6" dataDxfId="7" totalsRowDxfId="6" dataCellStyle="Финансовый"/>
    <tableColumn id="7" name="7" dataDxfId="5" totalsRowDxfId="4" dataCellStyle="Финансовый"/>
    <tableColumn id="8" name="8" dataDxfId="3" totalsRowDxfId="2" dataCellStyle="Финансовый"/>
    <tableColumn id="9" name="9" dataDxfId="1" dataCellStyle="Финансовый">
      <calculatedColumnFormula>Таблица13234263[[#This Row],[7]]-Таблица13234263[[#This Row],[5]]</calculatedColumnFormula>
    </tableColumn>
    <tableColumn id="10" name="10" dataDxfId="0" dataCellStyle="Финансовый">
      <calculatedColumnFormula>Таблица13234263[[#This Row],[8]]-Таблица13234263[[#This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E31" sqref="E31"/>
    </sheetView>
  </sheetViews>
  <sheetFormatPr defaultRowHeight="15" x14ac:dyDescent="0.25"/>
  <cols>
    <col min="1" max="1" width="9.5703125" customWidth="1"/>
    <col min="2" max="2" width="38.28515625" style="1" customWidth="1"/>
    <col min="3" max="3" width="9.140625" customWidth="1"/>
    <col min="4" max="4" width="27.7109375" customWidth="1"/>
    <col min="5" max="5" width="43.140625" customWidth="1"/>
    <col min="6" max="6" width="16" customWidth="1"/>
    <col min="7" max="7" width="12.7109375" customWidth="1"/>
    <col min="8" max="8" width="14.5703125" customWidth="1"/>
    <col min="9" max="9" width="16.5703125" customWidth="1"/>
    <col min="10" max="10" width="15.28515625" customWidth="1"/>
    <col min="11" max="11" width="16" customWidth="1"/>
  </cols>
  <sheetData>
    <row r="1" spans="1:11" x14ac:dyDescent="0.25">
      <c r="K1" s="2" t="s">
        <v>16</v>
      </c>
    </row>
    <row r="2" spans="1:11" x14ac:dyDescent="0.25">
      <c r="K2" s="2" t="s">
        <v>0</v>
      </c>
    </row>
    <row r="3" spans="1:11" x14ac:dyDescent="0.25">
      <c r="K3" s="2" t="s">
        <v>1</v>
      </c>
    </row>
    <row r="4" spans="1:11" x14ac:dyDescent="0.25">
      <c r="K4" s="2" t="s">
        <v>30</v>
      </c>
    </row>
    <row r="6" spans="1:11" ht="60" customHeight="1" x14ac:dyDescent="0.25">
      <c r="A6" s="44" t="s">
        <v>2</v>
      </c>
      <c r="B6" s="44" t="s">
        <v>3</v>
      </c>
      <c r="C6" s="44" t="s">
        <v>4</v>
      </c>
      <c r="D6" s="33"/>
      <c r="E6" s="45" t="s">
        <v>19</v>
      </c>
      <c r="F6" s="44" t="s">
        <v>23</v>
      </c>
      <c r="G6" s="44"/>
      <c r="H6" s="44" t="s">
        <v>31</v>
      </c>
      <c r="I6" s="44"/>
      <c r="J6" s="44" t="s">
        <v>5</v>
      </c>
      <c r="K6" s="44"/>
    </row>
    <row r="7" spans="1:11" ht="46.5" customHeight="1" x14ac:dyDescent="0.25">
      <c r="A7" s="44"/>
      <c r="B7" s="44"/>
      <c r="C7" s="44"/>
      <c r="D7" s="34"/>
      <c r="E7" s="46"/>
      <c r="F7" s="13" t="s">
        <v>91</v>
      </c>
      <c r="G7" s="13" t="s">
        <v>7</v>
      </c>
      <c r="H7" s="13" t="s">
        <v>91</v>
      </c>
      <c r="I7" s="13" t="s">
        <v>7</v>
      </c>
      <c r="J7" s="13" t="s">
        <v>91</v>
      </c>
      <c r="K7" s="13" t="s">
        <v>7</v>
      </c>
    </row>
    <row r="8" spans="1:11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  <c r="K8" s="4" t="s">
        <v>90</v>
      </c>
    </row>
    <row r="9" spans="1:11" x14ac:dyDescent="0.25">
      <c r="A9" s="14">
        <v>150007</v>
      </c>
      <c r="B9" s="10" t="s">
        <v>42</v>
      </c>
      <c r="C9" s="6" t="s">
        <v>50</v>
      </c>
      <c r="D9" s="6" t="s">
        <v>93</v>
      </c>
      <c r="E9" s="6" t="s">
        <v>51</v>
      </c>
      <c r="F9" s="12"/>
      <c r="G9" s="11"/>
      <c r="H9" s="12">
        <v>50</v>
      </c>
      <c r="I9" s="11">
        <v>57273.5</v>
      </c>
      <c r="J9" s="8">
        <f>Таблица13234[[#This Row],[8]]-Таблица13234[[#This Row],[6]]</f>
        <v>50</v>
      </c>
      <c r="K9" s="9">
        <f>Таблица13234[[#This Row],[9]]-Таблица13234[[#This Row],[7]]</f>
        <v>57273.5</v>
      </c>
    </row>
    <row r="10" spans="1:11" x14ac:dyDescent="0.25">
      <c r="A10" s="14">
        <v>150009</v>
      </c>
      <c r="B10" s="10" t="s">
        <v>43</v>
      </c>
      <c r="C10" s="6" t="s">
        <v>50</v>
      </c>
      <c r="D10" s="6" t="s">
        <v>93</v>
      </c>
      <c r="E10" s="6" t="s">
        <v>51</v>
      </c>
      <c r="F10" s="12"/>
      <c r="G10" s="11"/>
      <c r="H10" s="12">
        <v>50</v>
      </c>
      <c r="I10" s="11">
        <v>57273.5</v>
      </c>
      <c r="J10" s="8">
        <f>Таблица13234[[#This Row],[8]]-Таблица13234[[#This Row],[6]]</f>
        <v>50</v>
      </c>
      <c r="K10" s="9">
        <f>Таблица13234[[#This Row],[9]]-Таблица13234[[#This Row],[7]]</f>
        <v>57273.5</v>
      </c>
    </row>
    <row r="11" spans="1:11" x14ac:dyDescent="0.25">
      <c r="A11" s="14">
        <v>150012</v>
      </c>
      <c r="B11" s="10" t="s">
        <v>44</v>
      </c>
      <c r="C11" s="6" t="s">
        <v>50</v>
      </c>
      <c r="D11" s="6" t="s">
        <v>93</v>
      </c>
      <c r="E11" s="15" t="s">
        <v>51</v>
      </c>
      <c r="F11" s="12"/>
      <c r="G11" s="11"/>
      <c r="H11" s="12">
        <v>50</v>
      </c>
      <c r="I11" s="11">
        <v>57273.5</v>
      </c>
      <c r="J11" s="12">
        <f>Таблица13234[[#This Row],[8]]-Таблица13234[[#This Row],[6]]</f>
        <v>50</v>
      </c>
      <c r="K11" s="11">
        <f>Таблица13234[[#This Row],[9]]-Таблица13234[[#This Row],[7]]</f>
        <v>57273.5</v>
      </c>
    </row>
    <row r="12" spans="1:11" x14ac:dyDescent="0.25">
      <c r="A12" s="14">
        <v>150014</v>
      </c>
      <c r="B12" s="10" t="s">
        <v>45</v>
      </c>
      <c r="C12" s="6" t="s">
        <v>50</v>
      </c>
      <c r="D12" s="6" t="s">
        <v>93</v>
      </c>
      <c r="E12" s="15" t="s">
        <v>52</v>
      </c>
      <c r="F12" s="12"/>
      <c r="G12" s="11"/>
      <c r="H12" s="12">
        <v>28</v>
      </c>
      <c r="I12" s="11">
        <v>38745.279999999999</v>
      </c>
      <c r="J12" s="12">
        <f>Таблица13234[[#This Row],[8]]-Таблица13234[[#This Row],[6]]</f>
        <v>28</v>
      </c>
      <c r="K12" s="11">
        <f>Таблица13234[[#This Row],[9]]-Таблица13234[[#This Row],[7]]</f>
        <v>38745.279999999999</v>
      </c>
    </row>
    <row r="13" spans="1:11" x14ac:dyDescent="0.25">
      <c r="A13" s="14"/>
      <c r="B13" s="10"/>
      <c r="C13" s="6" t="s">
        <v>50</v>
      </c>
      <c r="D13" s="6" t="s">
        <v>93</v>
      </c>
      <c r="E13" s="6" t="s">
        <v>51</v>
      </c>
      <c r="F13" s="12"/>
      <c r="G13" s="22"/>
      <c r="H13" s="12">
        <v>582</v>
      </c>
      <c r="I13" s="11">
        <v>666663.54</v>
      </c>
      <c r="J13" s="12">
        <f>Таблица13234[[#This Row],[8]]-Таблица13234[[#This Row],[6]]</f>
        <v>582</v>
      </c>
      <c r="K13" s="11">
        <f>Таблица13234[[#This Row],[9]]-Таблица13234[[#This Row],[7]]</f>
        <v>666663.54</v>
      </c>
    </row>
    <row r="14" spans="1:11" x14ac:dyDescent="0.25">
      <c r="A14" s="14">
        <v>150016</v>
      </c>
      <c r="B14" s="10" t="s">
        <v>46</v>
      </c>
      <c r="C14" s="6" t="s">
        <v>50</v>
      </c>
      <c r="D14" s="6" t="s">
        <v>93</v>
      </c>
      <c r="E14" s="6" t="s">
        <v>52</v>
      </c>
      <c r="F14" s="12"/>
      <c r="G14" s="22"/>
      <c r="H14" s="12">
        <v>34</v>
      </c>
      <c r="I14" s="11">
        <v>47047.839999999997</v>
      </c>
      <c r="J14" s="12">
        <f>Таблица13234[[#This Row],[8]]-Таблица13234[[#This Row],[6]]</f>
        <v>34</v>
      </c>
      <c r="K14" s="11">
        <f>Таблица13234[[#This Row],[9]]-Таблица13234[[#This Row],[7]]</f>
        <v>47047.839999999997</v>
      </c>
    </row>
    <row r="15" spans="1:11" x14ac:dyDescent="0.25">
      <c r="A15" s="14"/>
      <c r="B15" s="10"/>
      <c r="C15" s="6" t="s">
        <v>50</v>
      </c>
      <c r="D15" s="6" t="s">
        <v>93</v>
      </c>
      <c r="E15" s="6" t="s">
        <v>51</v>
      </c>
      <c r="F15" s="12"/>
      <c r="G15" s="22"/>
      <c r="H15" s="12">
        <v>522</v>
      </c>
      <c r="I15" s="11">
        <v>597935.34</v>
      </c>
      <c r="J15" s="12">
        <f>Таблица13234[[#This Row],[8]]-Таблица13234[[#This Row],[6]]</f>
        <v>522</v>
      </c>
      <c r="K15" s="11">
        <f>Таблица13234[[#This Row],[9]]-Таблица13234[[#This Row],[7]]</f>
        <v>597935.34</v>
      </c>
    </row>
    <row r="16" spans="1:11" x14ac:dyDescent="0.25">
      <c r="A16" s="14">
        <v>150017</v>
      </c>
      <c r="B16" s="10" t="s">
        <v>47</v>
      </c>
      <c r="C16" s="6" t="s">
        <v>50</v>
      </c>
      <c r="D16" s="6" t="s">
        <v>93</v>
      </c>
      <c r="E16" s="6" t="s">
        <v>52</v>
      </c>
      <c r="F16" s="12"/>
      <c r="G16" s="22"/>
      <c r="H16" s="12">
        <v>183</v>
      </c>
      <c r="I16" s="11">
        <v>253228.08</v>
      </c>
      <c r="J16" s="12">
        <f>Таблица13234[[#This Row],[8]]-Таблица13234[[#This Row],[6]]</f>
        <v>183</v>
      </c>
      <c r="K16" s="11">
        <f>Таблица13234[[#This Row],[9]]-Таблица13234[[#This Row],[7]]</f>
        <v>253228.08</v>
      </c>
    </row>
    <row r="17" spans="1:11" x14ac:dyDescent="0.25">
      <c r="A17" s="14"/>
      <c r="B17" s="10"/>
      <c r="C17" s="6" t="s">
        <v>50</v>
      </c>
      <c r="D17" s="6" t="s">
        <v>93</v>
      </c>
      <c r="E17" s="6" t="s">
        <v>51</v>
      </c>
      <c r="F17" s="12"/>
      <c r="G17" s="22"/>
      <c r="H17" s="12">
        <v>523</v>
      </c>
      <c r="I17" s="11">
        <v>599080.81000000006</v>
      </c>
      <c r="J17" s="12">
        <f>Таблица13234[[#This Row],[8]]-Таблица13234[[#This Row],[6]]</f>
        <v>523</v>
      </c>
      <c r="K17" s="11">
        <f>Таблица13234[[#This Row],[9]]-Таблица13234[[#This Row],[7]]</f>
        <v>599080.81000000006</v>
      </c>
    </row>
    <row r="18" spans="1:11" x14ac:dyDescent="0.25">
      <c r="A18" s="14"/>
      <c r="B18" s="10"/>
      <c r="C18" s="6" t="s">
        <v>50</v>
      </c>
      <c r="D18" s="6" t="s">
        <v>93</v>
      </c>
      <c r="E18" s="6" t="s">
        <v>53</v>
      </c>
      <c r="F18" s="12"/>
      <c r="G18" s="22"/>
      <c r="H18" s="12">
        <v>200</v>
      </c>
      <c r="I18" s="11">
        <v>362870</v>
      </c>
      <c r="J18" s="12">
        <f>Таблица13234[[#This Row],[8]]-Таблица13234[[#This Row],[6]]</f>
        <v>200</v>
      </c>
      <c r="K18" s="11">
        <f>Таблица13234[[#This Row],[9]]-Таблица13234[[#This Row],[7]]</f>
        <v>362870</v>
      </c>
    </row>
    <row r="19" spans="1:11" x14ac:dyDescent="0.25">
      <c r="A19" s="14">
        <v>150019</v>
      </c>
      <c r="B19" s="10" t="s">
        <v>48</v>
      </c>
      <c r="C19" s="6" t="s">
        <v>50</v>
      </c>
      <c r="D19" s="6" t="s">
        <v>93</v>
      </c>
      <c r="E19" s="6" t="s">
        <v>51</v>
      </c>
      <c r="F19" s="12"/>
      <c r="G19" s="22"/>
      <c r="H19" s="12">
        <v>50</v>
      </c>
      <c r="I19" s="11">
        <v>57273.5</v>
      </c>
      <c r="J19" s="12">
        <f>Таблица13234[[#This Row],[8]]-Таблица13234[[#This Row],[6]]</f>
        <v>50</v>
      </c>
      <c r="K19" s="11">
        <f>Таблица13234[[#This Row],[9]]-Таблица13234[[#This Row],[7]]</f>
        <v>57273.5</v>
      </c>
    </row>
    <row r="20" spans="1:11" x14ac:dyDescent="0.25">
      <c r="A20" s="14">
        <v>150112</v>
      </c>
      <c r="B20" s="10" t="s">
        <v>49</v>
      </c>
      <c r="C20" s="6" t="s">
        <v>50</v>
      </c>
      <c r="D20" s="6" t="s">
        <v>93</v>
      </c>
      <c r="E20" s="6" t="s">
        <v>51</v>
      </c>
      <c r="F20" s="12"/>
      <c r="G20" s="22"/>
      <c r="H20" s="12">
        <v>522</v>
      </c>
      <c r="I20" s="11">
        <v>597935.34</v>
      </c>
      <c r="J20" s="12">
        <f>Таблица13234[[#This Row],[8]]-Таблица13234[[#This Row],[6]]</f>
        <v>522</v>
      </c>
      <c r="K20" s="11">
        <f>Таблица13234[[#This Row],[9]]-Таблица13234[[#This Row],[7]]</f>
        <v>597935.34</v>
      </c>
    </row>
    <row r="21" spans="1:11" x14ac:dyDescent="0.25">
      <c r="A21" s="14">
        <v>150007</v>
      </c>
      <c r="B21" s="10" t="s">
        <v>42</v>
      </c>
      <c r="C21" s="6" t="s">
        <v>50</v>
      </c>
      <c r="D21" s="6" t="s">
        <v>92</v>
      </c>
      <c r="E21" s="6" t="s">
        <v>74</v>
      </c>
      <c r="F21" s="12">
        <v>1100</v>
      </c>
      <c r="G21" s="22"/>
      <c r="H21" s="12">
        <v>1050</v>
      </c>
      <c r="I21" s="11"/>
      <c r="J21" s="12">
        <f>Таблица13234[[#This Row],[8]]-Таблица13234[[#This Row],[6]]</f>
        <v>-50</v>
      </c>
      <c r="K21" s="11">
        <f>Таблица13234[[#This Row],[9]]-Таблица13234[[#This Row],[7]]</f>
        <v>0</v>
      </c>
    </row>
    <row r="22" spans="1:11" x14ac:dyDescent="0.25">
      <c r="A22" s="14">
        <v>150009</v>
      </c>
      <c r="B22" s="10" t="s">
        <v>43</v>
      </c>
      <c r="C22" s="6" t="s">
        <v>50</v>
      </c>
      <c r="D22" s="6" t="s">
        <v>92</v>
      </c>
      <c r="E22" s="6" t="s">
        <v>74</v>
      </c>
      <c r="F22" s="12">
        <v>1000</v>
      </c>
      <c r="G22" s="22"/>
      <c r="H22" s="12">
        <v>950</v>
      </c>
      <c r="I22" s="11"/>
      <c r="J22" s="12">
        <f>Таблица13234[[#This Row],[8]]-Таблица13234[[#This Row],[6]]</f>
        <v>-50</v>
      </c>
      <c r="K22" s="11">
        <f>Таблица13234[[#This Row],[9]]-Таблица13234[[#This Row],[7]]</f>
        <v>0</v>
      </c>
    </row>
    <row r="23" spans="1:11" x14ac:dyDescent="0.25">
      <c r="A23" s="14">
        <v>150012</v>
      </c>
      <c r="B23" s="10" t="s">
        <v>44</v>
      </c>
      <c r="C23" s="6" t="s">
        <v>50</v>
      </c>
      <c r="D23" s="6" t="s">
        <v>92</v>
      </c>
      <c r="E23" s="6" t="s">
        <v>74</v>
      </c>
      <c r="F23" s="12">
        <v>690</v>
      </c>
      <c r="G23" s="22"/>
      <c r="H23" s="12">
        <v>640</v>
      </c>
      <c r="I23" s="11"/>
      <c r="J23" s="12">
        <f>Таблица13234[[#This Row],[8]]-Таблица13234[[#This Row],[6]]</f>
        <v>-50</v>
      </c>
      <c r="K23" s="11">
        <f>Таблица13234[[#This Row],[9]]-Таблица13234[[#This Row],[7]]</f>
        <v>0</v>
      </c>
    </row>
    <row r="24" spans="1:11" x14ac:dyDescent="0.25">
      <c r="A24" s="14">
        <v>150014</v>
      </c>
      <c r="B24" s="10" t="s">
        <v>45</v>
      </c>
      <c r="C24" s="6" t="s">
        <v>50</v>
      </c>
      <c r="D24" s="6" t="s">
        <v>92</v>
      </c>
      <c r="E24" s="6" t="s">
        <v>74</v>
      </c>
      <c r="F24" s="12">
        <v>1930</v>
      </c>
      <c r="G24" s="22"/>
      <c r="H24" s="12">
        <v>1320</v>
      </c>
      <c r="I24" s="11"/>
      <c r="J24" s="12">
        <f>Таблица13234[[#This Row],[8]]-Таблица13234[[#This Row],[6]]</f>
        <v>-610</v>
      </c>
      <c r="K24" s="11">
        <f>Таблица13234[[#This Row],[9]]-Таблица13234[[#This Row],[7]]</f>
        <v>0</v>
      </c>
    </row>
    <row r="25" spans="1:11" x14ac:dyDescent="0.25">
      <c r="A25" s="14">
        <v>150016</v>
      </c>
      <c r="B25" s="10" t="s">
        <v>46</v>
      </c>
      <c r="C25" s="6" t="s">
        <v>50</v>
      </c>
      <c r="D25" s="6" t="s">
        <v>92</v>
      </c>
      <c r="E25" s="6" t="s">
        <v>74</v>
      </c>
      <c r="F25" s="12">
        <v>2000</v>
      </c>
      <c r="G25" s="22"/>
      <c r="H25" s="12">
        <v>1444</v>
      </c>
      <c r="I25" s="11"/>
      <c r="J25" s="12">
        <f>Таблица13234[[#This Row],[8]]-Таблица13234[[#This Row],[6]]</f>
        <v>-556</v>
      </c>
      <c r="K25" s="11">
        <f>Таблица13234[[#This Row],[9]]-Таблица13234[[#This Row],[7]]</f>
        <v>0</v>
      </c>
    </row>
    <row r="26" spans="1:11" x14ac:dyDescent="0.25">
      <c r="A26" s="14">
        <v>150017</v>
      </c>
      <c r="B26" s="10" t="s">
        <v>47</v>
      </c>
      <c r="C26" s="6" t="s">
        <v>50</v>
      </c>
      <c r="D26" s="6" t="s">
        <v>92</v>
      </c>
      <c r="E26" s="6" t="s">
        <v>74</v>
      </c>
      <c r="F26" s="12">
        <v>10000</v>
      </c>
      <c r="G26" s="22">
        <v>24003400</v>
      </c>
      <c r="H26" s="12">
        <v>9094</v>
      </c>
      <c r="I26" s="11">
        <v>21828691.960000001</v>
      </c>
      <c r="J26" s="12">
        <f>Таблица13234[[#This Row],[8]]-Таблица13234[[#This Row],[6]]</f>
        <v>-906</v>
      </c>
      <c r="K26" s="11">
        <f>Таблица13234[[#This Row],[9]]-Таблица13234[[#This Row],[7]]</f>
        <v>-2174708.0399999991</v>
      </c>
    </row>
    <row r="27" spans="1:11" x14ac:dyDescent="0.25">
      <c r="A27" s="14">
        <v>150019</v>
      </c>
      <c r="B27" s="10" t="s">
        <v>48</v>
      </c>
      <c r="C27" s="6" t="s">
        <v>50</v>
      </c>
      <c r="D27" s="6" t="s">
        <v>92</v>
      </c>
      <c r="E27" s="6" t="s">
        <v>74</v>
      </c>
      <c r="F27" s="12">
        <v>2000</v>
      </c>
      <c r="G27" s="22"/>
      <c r="H27" s="12">
        <v>1950</v>
      </c>
      <c r="I27" s="11"/>
      <c r="J27" s="12">
        <f>Таблица13234[[#This Row],[8]]-Таблица13234[[#This Row],[6]]</f>
        <v>-50</v>
      </c>
      <c r="K27" s="11">
        <f>Таблица13234[[#This Row],[9]]-Таблица13234[[#This Row],[7]]</f>
        <v>0</v>
      </c>
    </row>
    <row r="28" spans="1:11" x14ac:dyDescent="0.25">
      <c r="A28" s="14">
        <v>150112</v>
      </c>
      <c r="B28" s="10" t="s">
        <v>49</v>
      </c>
      <c r="C28" s="6" t="s">
        <v>50</v>
      </c>
      <c r="D28" s="6" t="s">
        <v>92</v>
      </c>
      <c r="E28" s="6" t="s">
        <v>74</v>
      </c>
      <c r="F28" s="12">
        <v>2115</v>
      </c>
      <c r="G28" s="22"/>
      <c r="H28" s="12">
        <v>1593</v>
      </c>
      <c r="I28" s="11"/>
      <c r="J28" s="12">
        <f>Таблица13234[[#This Row],[8]]-Таблица13234[[#This Row],[6]]</f>
        <v>-522</v>
      </c>
      <c r="K28" s="11">
        <f>Таблица13234[[#This Row],[9]]-Таблица13234[[#This Row],[7]]</f>
        <v>0</v>
      </c>
    </row>
    <row r="29" spans="1:11" x14ac:dyDescent="0.25">
      <c r="A29" s="36"/>
      <c r="B29" s="10"/>
      <c r="C29" s="6"/>
      <c r="D29" s="6"/>
      <c r="E29" s="6"/>
      <c r="F29" s="37"/>
      <c r="G29" s="35"/>
      <c r="H29" s="37"/>
      <c r="I29" s="38"/>
      <c r="J29" s="37"/>
      <c r="K29" s="38"/>
    </row>
  </sheetData>
  <mergeCells count="7">
    <mergeCell ref="J6:K6"/>
    <mergeCell ref="A6:A7"/>
    <mergeCell ref="B6:B7"/>
    <mergeCell ref="C6:C7"/>
    <mergeCell ref="E6:E7"/>
    <mergeCell ref="F6:G6"/>
    <mergeCell ref="H6:I6"/>
  </mergeCells>
  <phoneticPr fontId="7" type="noConversion"/>
  <pageMargins left="0.25" right="0.25" top="0.75" bottom="0.75" header="0.3" footer="0.3"/>
  <pageSetup paperSize="9" scale="7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2" zoomScaleNormal="100" workbookViewId="0">
      <selection activeCell="F35" sqref="F35"/>
    </sheetView>
  </sheetViews>
  <sheetFormatPr defaultRowHeight="15" x14ac:dyDescent="0.25"/>
  <cols>
    <col min="1" max="1" width="8.28515625" bestFit="1" customWidth="1"/>
    <col min="2" max="2" width="49.7109375" style="1" customWidth="1"/>
    <col min="3" max="3" width="46.5703125" bestFit="1" customWidth="1"/>
    <col min="4" max="4" width="20.140625" customWidth="1"/>
    <col min="5" max="5" width="11.42578125" customWidth="1"/>
    <col min="6" max="6" width="14.28515625" customWidth="1"/>
    <col min="7" max="7" width="9.7109375" bestFit="1" customWidth="1"/>
    <col min="8" max="8" width="16.5703125" customWidth="1"/>
    <col min="9" max="9" width="9.7109375" bestFit="1" customWidth="1"/>
    <col min="10" max="10" width="16" customWidth="1"/>
    <col min="11" max="11" width="14.5703125" style="3" bestFit="1" customWidth="1"/>
    <col min="12" max="12" width="9.140625" customWidth="1"/>
  </cols>
  <sheetData>
    <row r="1" spans="1:10" x14ac:dyDescent="0.25">
      <c r="J1" s="2" t="s">
        <v>20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30</v>
      </c>
    </row>
    <row r="6" spans="1:10" ht="60" customHeight="1" x14ac:dyDescent="0.25">
      <c r="A6" s="44" t="s">
        <v>2</v>
      </c>
      <c r="B6" s="44" t="s">
        <v>3</v>
      </c>
      <c r="C6" s="44" t="s">
        <v>21</v>
      </c>
      <c r="D6" s="45" t="s">
        <v>19</v>
      </c>
      <c r="E6" s="44" t="s">
        <v>23</v>
      </c>
      <c r="F6" s="44"/>
      <c r="G6" s="44" t="s">
        <v>31</v>
      </c>
      <c r="H6" s="44"/>
      <c r="I6" s="44" t="s">
        <v>5</v>
      </c>
      <c r="J6" s="44"/>
    </row>
    <row r="7" spans="1:10" ht="30" customHeight="1" x14ac:dyDescent="0.25">
      <c r="A7" s="44"/>
      <c r="B7" s="44"/>
      <c r="C7" s="44"/>
      <c r="D7" s="46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150015</v>
      </c>
      <c r="B9" s="10" t="s">
        <v>54</v>
      </c>
      <c r="C9" s="6" t="s">
        <v>55</v>
      </c>
      <c r="D9" s="7" t="s">
        <v>56</v>
      </c>
      <c r="E9" s="12"/>
      <c r="F9" s="11"/>
      <c r="G9" s="12">
        <v>3102</v>
      </c>
      <c r="H9" s="11">
        <v>4789394.9400000004</v>
      </c>
      <c r="I9" s="8">
        <f>Таблица1323426[[#This Row],[7]]-Таблица1323426[[#This Row],[5]]</f>
        <v>3102</v>
      </c>
      <c r="J9" s="9">
        <f>Таблица1323426[[#This Row],[8]]-Таблица1323426[[#This Row],[6]]</f>
        <v>4789394.9400000004</v>
      </c>
    </row>
    <row r="10" spans="1:10" x14ac:dyDescent="0.25">
      <c r="A10" s="14"/>
      <c r="B10" s="10"/>
      <c r="C10" s="6" t="s">
        <v>57</v>
      </c>
      <c r="D10" s="7" t="s">
        <v>56</v>
      </c>
      <c r="E10" s="12"/>
      <c r="F10" s="11"/>
      <c r="G10" s="12">
        <v>400</v>
      </c>
      <c r="H10" s="11">
        <v>760112</v>
      </c>
      <c r="I10" s="8">
        <f>Таблица1323426[[#This Row],[7]]-Таблица1323426[[#This Row],[5]]</f>
        <v>400</v>
      </c>
      <c r="J10" s="9">
        <f>Таблица1323426[[#This Row],[8]]-Таблица1323426[[#This Row],[6]]</f>
        <v>760112</v>
      </c>
    </row>
    <row r="11" spans="1:10" ht="15" customHeight="1" x14ac:dyDescent="0.25">
      <c r="A11" s="14"/>
      <c r="B11" s="10"/>
      <c r="C11" s="6" t="s">
        <v>58</v>
      </c>
      <c r="D11" s="7" t="s">
        <v>56</v>
      </c>
      <c r="E11" s="12">
        <v>11155</v>
      </c>
      <c r="F11" s="16">
        <v>5938922</v>
      </c>
      <c r="G11" s="12">
        <v>916</v>
      </c>
      <c r="H11" s="11">
        <v>487678.4</v>
      </c>
      <c r="I11" s="12">
        <f>Таблица1323426[[#This Row],[7]]-Таблица1323426[[#This Row],[5]]</f>
        <v>-10239</v>
      </c>
      <c r="J11" s="11">
        <f>Таблица1323426[[#This Row],[8]]-Таблица1323426[[#This Row],[6]]</f>
        <v>-5451243.5999999996</v>
      </c>
    </row>
    <row r="12" spans="1:10" x14ac:dyDescent="0.25">
      <c r="A12" s="17"/>
      <c r="B12" s="10"/>
      <c r="C12" s="6" t="s">
        <v>59</v>
      </c>
      <c r="D12" s="7" t="s">
        <v>56</v>
      </c>
      <c r="E12" s="12">
        <v>252</v>
      </c>
      <c r="F12" s="16">
        <v>165128.04</v>
      </c>
      <c r="G12" s="12">
        <v>102</v>
      </c>
      <c r="H12" s="11">
        <v>66864.7</v>
      </c>
      <c r="I12" s="12">
        <f>Таблица1323426[[#This Row],[7]]-Таблица1323426[[#This Row],[5]]</f>
        <v>-150</v>
      </c>
      <c r="J12" s="11">
        <f>Таблица1323426[[#This Row],[8]]-Таблица1323426[[#This Row],[6]]</f>
        <v>-98263.340000000011</v>
      </c>
    </row>
    <row r="13" spans="1:10" x14ac:dyDescent="0.25">
      <c r="A13" s="14">
        <v>150022</v>
      </c>
      <c r="B13" s="10" t="s">
        <v>60</v>
      </c>
      <c r="C13" s="6" t="s">
        <v>55</v>
      </c>
      <c r="D13" s="7" t="s">
        <v>56</v>
      </c>
      <c r="E13" s="12">
        <v>500</v>
      </c>
      <c r="F13" s="22">
        <v>771985</v>
      </c>
      <c r="G13" s="12">
        <v>5370</v>
      </c>
      <c r="H13" s="11">
        <v>8291118.9000000004</v>
      </c>
      <c r="I13" s="12">
        <f>Таблица1323426[[#This Row],[7]]-Таблица1323426[[#This Row],[5]]</f>
        <v>4870</v>
      </c>
      <c r="J13" s="11">
        <f>Таблица1323426[[#This Row],[8]]-Таблица1323426[[#This Row],[6]]</f>
        <v>7519133.9000000004</v>
      </c>
    </row>
    <row r="14" spans="1:10" x14ac:dyDescent="0.25">
      <c r="A14" s="14"/>
      <c r="B14" s="10"/>
      <c r="C14" s="6" t="s">
        <v>57</v>
      </c>
      <c r="D14" s="7" t="s">
        <v>56</v>
      </c>
      <c r="E14" s="12">
        <v>800</v>
      </c>
      <c r="F14" s="22">
        <v>1520224</v>
      </c>
      <c r="G14" s="12">
        <v>7500</v>
      </c>
      <c r="H14" s="11">
        <v>14252100</v>
      </c>
      <c r="I14" s="12">
        <f>Таблица1323426[[#This Row],[7]]-Таблица1323426[[#This Row],[5]]</f>
        <v>6700</v>
      </c>
      <c r="J14" s="11">
        <f>Таблица1323426[[#This Row],[8]]-Таблица1323426[[#This Row],[6]]</f>
        <v>12731876</v>
      </c>
    </row>
    <row r="15" spans="1:10" x14ac:dyDescent="0.25">
      <c r="A15" s="14"/>
      <c r="B15" s="10"/>
      <c r="C15" s="6" t="s">
        <v>58</v>
      </c>
      <c r="D15" s="7" t="s">
        <v>56</v>
      </c>
      <c r="E15" s="12">
        <v>28482</v>
      </c>
      <c r="F15" s="22">
        <v>15163816.800000001</v>
      </c>
      <c r="G15" s="12">
        <v>2013</v>
      </c>
      <c r="H15" s="11">
        <v>1071721.2</v>
      </c>
      <c r="I15" s="12">
        <f>Таблица1323426[[#This Row],[7]]-Таблица1323426[[#This Row],[5]]</f>
        <v>-26469</v>
      </c>
      <c r="J15" s="11">
        <f>Таблица1323426[[#This Row],[8]]-Таблица1323426[[#This Row],[6]]</f>
        <v>-14092095.600000001</v>
      </c>
    </row>
    <row r="16" spans="1:10" x14ac:dyDescent="0.25">
      <c r="A16" s="14"/>
      <c r="B16" s="10"/>
      <c r="C16" s="6" t="s">
        <v>59</v>
      </c>
      <c r="D16" s="7" t="s">
        <v>56</v>
      </c>
      <c r="E16" s="12">
        <v>11199</v>
      </c>
      <c r="F16" s="22">
        <v>7338368.7300000004</v>
      </c>
      <c r="G16" s="12">
        <v>1800</v>
      </c>
      <c r="H16" s="11">
        <v>1179454.43</v>
      </c>
      <c r="I16" s="12">
        <f>Таблица1323426[[#This Row],[7]]-Таблица1323426[[#This Row],[5]]</f>
        <v>-9399</v>
      </c>
      <c r="J16" s="11">
        <f>Таблица1323426[[#This Row],[8]]-Таблица1323426[[#This Row],[6]]</f>
        <v>-6158914.3000000007</v>
      </c>
    </row>
    <row r="17" spans="1:11" ht="17.25" customHeight="1" x14ac:dyDescent="0.25">
      <c r="A17" s="14">
        <v>150032</v>
      </c>
      <c r="B17" s="10" t="s">
        <v>61</v>
      </c>
      <c r="C17" s="6" t="s">
        <v>55</v>
      </c>
      <c r="D17" s="7" t="s">
        <v>56</v>
      </c>
      <c r="E17" s="12">
        <v>7400</v>
      </c>
      <c r="F17" s="22">
        <v>11425378</v>
      </c>
      <c r="G17" s="12">
        <v>6350</v>
      </c>
      <c r="H17" s="11">
        <v>9804209.5</v>
      </c>
      <c r="I17" s="12">
        <f>Таблица1323426[[#This Row],[7]]-Таблица1323426[[#This Row],[5]]</f>
        <v>-1050</v>
      </c>
      <c r="J17" s="11">
        <f>Таблица1323426[[#This Row],[8]]-Таблица1323426[[#This Row],[6]]</f>
        <v>-1621168.5</v>
      </c>
    </row>
    <row r="18" spans="1:11" x14ac:dyDescent="0.25">
      <c r="A18" s="14"/>
      <c r="B18" s="10"/>
      <c r="C18" s="6" t="s">
        <v>57</v>
      </c>
      <c r="D18" s="7" t="s">
        <v>56</v>
      </c>
      <c r="E18" s="12">
        <v>7110</v>
      </c>
      <c r="F18" s="22">
        <v>13510990.800000001</v>
      </c>
      <c r="G18" s="12">
        <v>6500</v>
      </c>
      <c r="H18" s="11">
        <v>12351820</v>
      </c>
      <c r="I18" s="12">
        <f>Таблица1323426[[#This Row],[7]]-Таблица1323426[[#This Row],[5]]</f>
        <v>-610</v>
      </c>
      <c r="J18" s="11">
        <f>Таблица1323426[[#This Row],[8]]-Таблица1323426[[#This Row],[6]]</f>
        <v>-1159170.8000000007</v>
      </c>
    </row>
    <row r="19" spans="1:11" x14ac:dyDescent="0.25">
      <c r="A19" s="14"/>
      <c r="B19" s="10"/>
      <c r="C19" s="6" t="s">
        <v>58</v>
      </c>
      <c r="D19" s="7" t="s">
        <v>56</v>
      </c>
      <c r="E19" s="12">
        <v>3379</v>
      </c>
      <c r="F19" s="22">
        <v>1798979.6</v>
      </c>
      <c r="G19" s="12">
        <v>8300</v>
      </c>
      <c r="H19" s="11">
        <v>4418920</v>
      </c>
      <c r="I19" s="12">
        <f>Таблица1323426[[#This Row],[7]]-Таблица1323426[[#This Row],[5]]</f>
        <v>4921</v>
      </c>
      <c r="J19" s="11">
        <f>Таблица1323426[[#This Row],[8]]-Таблица1323426[[#This Row],[6]]</f>
        <v>2619940.4</v>
      </c>
    </row>
    <row r="20" spans="1:11" x14ac:dyDescent="0.25">
      <c r="A20" s="14"/>
      <c r="B20" s="10"/>
      <c r="C20" s="6" t="s">
        <v>59</v>
      </c>
      <c r="D20" s="7" t="s">
        <v>56</v>
      </c>
      <c r="E20" s="12">
        <v>10000</v>
      </c>
      <c r="F20" s="22">
        <v>6552700</v>
      </c>
      <c r="G20" s="12">
        <v>10245</v>
      </c>
      <c r="H20" s="11">
        <v>6713098.9000000004</v>
      </c>
      <c r="I20" s="12">
        <f>Таблица1323426[[#This Row],[7]]-Таблица1323426[[#This Row],[5]]</f>
        <v>245</v>
      </c>
      <c r="J20" s="11">
        <f>Таблица1323426[[#This Row],[8]]-Таблица1323426[[#This Row],[6]]</f>
        <v>160398.90000000037</v>
      </c>
    </row>
    <row r="21" spans="1:11" x14ac:dyDescent="0.25">
      <c r="A21" s="39">
        <v>150078</v>
      </c>
      <c r="B21" s="10" t="s">
        <v>62</v>
      </c>
      <c r="C21" s="6" t="s">
        <v>55</v>
      </c>
      <c r="D21" s="7" t="s">
        <v>56</v>
      </c>
      <c r="E21" s="40"/>
      <c r="F21" s="41"/>
      <c r="G21" s="40">
        <v>1200</v>
      </c>
      <c r="H21" s="42">
        <v>1852764</v>
      </c>
      <c r="I21" s="40">
        <f>Таблица1323426[[#This Row],[7]]-Таблица1323426[[#This Row],[5]]</f>
        <v>1200</v>
      </c>
      <c r="J21" s="42">
        <f>Таблица1323426[[#This Row],[8]]-Таблица1323426[[#This Row],[6]]</f>
        <v>1852764</v>
      </c>
      <c r="K21" s="43"/>
    </row>
    <row r="22" spans="1:11" x14ac:dyDescent="0.25">
      <c r="A22" s="39"/>
      <c r="B22" s="10"/>
      <c r="C22" s="6" t="s">
        <v>57</v>
      </c>
      <c r="D22" s="7" t="s">
        <v>56</v>
      </c>
      <c r="E22" s="40"/>
      <c r="F22" s="41"/>
      <c r="G22" s="40">
        <v>187</v>
      </c>
      <c r="H22" s="42">
        <v>355352.36</v>
      </c>
      <c r="I22" s="40">
        <f>Таблица1323426[[#This Row],[7]]-Таблица1323426[[#This Row],[5]]</f>
        <v>187</v>
      </c>
      <c r="J22" s="42">
        <f>Таблица1323426[[#This Row],[8]]-Таблица1323426[[#This Row],[6]]</f>
        <v>355352.36</v>
      </c>
      <c r="K22" s="43"/>
    </row>
    <row r="23" spans="1:11" x14ac:dyDescent="0.25">
      <c r="A23" s="39"/>
      <c r="B23" s="10"/>
      <c r="C23" s="6" t="s">
        <v>63</v>
      </c>
      <c r="D23" s="7" t="s">
        <v>56</v>
      </c>
      <c r="E23" s="40">
        <v>920</v>
      </c>
      <c r="F23" s="41">
        <v>574144.4</v>
      </c>
      <c r="G23" s="40">
        <v>920</v>
      </c>
      <c r="H23" s="42">
        <v>574144.4</v>
      </c>
      <c r="I23" s="40">
        <f>Таблица1323426[[#This Row],[7]]-Таблица1323426[[#This Row],[5]]</f>
        <v>0</v>
      </c>
      <c r="J23" s="42">
        <f>Таблица1323426[[#This Row],[8]]-Таблица1323426[[#This Row],[6]]</f>
        <v>0</v>
      </c>
      <c r="K23" s="43"/>
    </row>
    <row r="24" spans="1:11" x14ac:dyDescent="0.25">
      <c r="A24" s="39"/>
      <c r="B24" s="10"/>
      <c r="C24" s="6" t="s">
        <v>58</v>
      </c>
      <c r="D24" s="7" t="s">
        <v>56</v>
      </c>
      <c r="E24" s="40">
        <v>5904</v>
      </c>
      <c r="F24" s="41">
        <v>3143289.6</v>
      </c>
      <c r="G24" s="40">
        <v>1447</v>
      </c>
      <c r="H24" s="42">
        <v>770382.8</v>
      </c>
      <c r="I24" s="40">
        <f>Таблица1323426[[#This Row],[7]]-Таблица1323426[[#This Row],[5]]</f>
        <v>-4457</v>
      </c>
      <c r="J24" s="42">
        <f>Таблица1323426[[#This Row],[8]]-Таблица1323426[[#This Row],[6]]</f>
        <v>-2372906.7999999998</v>
      </c>
      <c r="K24" s="43"/>
    </row>
    <row r="25" spans="1:11" x14ac:dyDescent="0.25">
      <c r="A25" s="39"/>
      <c r="B25" s="10"/>
      <c r="C25" s="6" t="s">
        <v>59</v>
      </c>
      <c r="D25" s="7" t="s">
        <v>56</v>
      </c>
      <c r="E25" s="40"/>
      <c r="F25" s="41"/>
      <c r="G25" s="40">
        <v>252</v>
      </c>
      <c r="H25" s="42">
        <v>164790.44</v>
      </c>
      <c r="I25" s="40">
        <f>Таблица1323426[[#This Row],[7]]-Таблица1323426[[#This Row],[5]]</f>
        <v>252</v>
      </c>
      <c r="J25" s="42">
        <f>Таблица1323426[[#This Row],[8]]-Таблица1323426[[#This Row],[6]]</f>
        <v>164790.44</v>
      </c>
      <c r="K25" s="43"/>
    </row>
    <row r="26" spans="1:11" x14ac:dyDescent="0.25">
      <c r="A26" s="14">
        <v>150089</v>
      </c>
      <c r="B26" s="10" t="s">
        <v>64</v>
      </c>
      <c r="C26" s="6" t="s">
        <v>55</v>
      </c>
      <c r="D26" s="7" t="s">
        <v>56</v>
      </c>
      <c r="E26" s="12"/>
      <c r="F26" s="22"/>
      <c r="G26" s="12">
        <v>1056</v>
      </c>
      <c r="H26" s="11">
        <v>1630432.32</v>
      </c>
      <c r="I26" s="12">
        <f>Таблица1323426[[#This Row],[7]]-Таблица1323426[[#This Row],[5]]</f>
        <v>1056</v>
      </c>
      <c r="J26" s="11">
        <f>Таблица1323426[[#This Row],[8]]-Таблица1323426[[#This Row],[6]]</f>
        <v>1630432.32</v>
      </c>
    </row>
    <row r="27" spans="1:11" x14ac:dyDescent="0.25">
      <c r="A27" s="14"/>
      <c r="B27" s="10"/>
      <c r="C27" s="6" t="s">
        <v>57</v>
      </c>
      <c r="D27" s="7" t="s">
        <v>56</v>
      </c>
      <c r="E27" s="12"/>
      <c r="F27" s="22"/>
      <c r="G27" s="12">
        <v>858</v>
      </c>
      <c r="H27" s="11">
        <v>1630440.24</v>
      </c>
      <c r="I27" s="12">
        <f>Таблица1323426[[#This Row],[7]]-Таблица1323426[[#This Row],[5]]</f>
        <v>858</v>
      </c>
      <c r="J27" s="11">
        <f>Таблица1323426[[#This Row],[8]]-Таблица1323426[[#This Row],[6]]</f>
        <v>1630440.24</v>
      </c>
    </row>
    <row r="28" spans="1:11" x14ac:dyDescent="0.25">
      <c r="A28" s="14"/>
      <c r="B28" s="10"/>
      <c r="C28" s="6" t="s">
        <v>58</v>
      </c>
      <c r="D28" s="7" t="s">
        <v>56</v>
      </c>
      <c r="E28" s="12">
        <v>1340</v>
      </c>
      <c r="F28" s="22">
        <v>713416</v>
      </c>
      <c r="G28" s="12">
        <v>498</v>
      </c>
      <c r="H28" s="11">
        <v>265135.2</v>
      </c>
      <c r="I28" s="12">
        <f>Таблица1323426[[#This Row],[7]]-Таблица1323426[[#This Row],[5]]</f>
        <v>-842</v>
      </c>
      <c r="J28" s="11">
        <f>Таблица1323426[[#This Row],[8]]-Таблица1323426[[#This Row],[6]]</f>
        <v>-448280.8</v>
      </c>
    </row>
    <row r="29" spans="1:11" x14ac:dyDescent="0.25">
      <c r="A29" s="14"/>
      <c r="B29" s="10"/>
      <c r="C29" s="6" t="s">
        <v>59</v>
      </c>
      <c r="D29" s="7" t="s">
        <v>56</v>
      </c>
      <c r="E29" s="12">
        <v>5250</v>
      </c>
      <c r="F29" s="22">
        <v>3440167.5</v>
      </c>
      <c r="G29" s="12">
        <v>957</v>
      </c>
      <c r="H29" s="11">
        <v>627575.74</v>
      </c>
      <c r="I29" s="12">
        <f>Таблица1323426[[#This Row],[7]]-Таблица1323426[[#This Row],[5]]</f>
        <v>-4293</v>
      </c>
      <c r="J29" s="11">
        <f>Таблица1323426[[#This Row],[8]]-Таблица1323426[[#This Row],[6]]</f>
        <v>-2812591.76</v>
      </c>
    </row>
    <row r="30" spans="1:11" x14ac:dyDescent="0.25">
      <c r="A30" s="14">
        <v>150170</v>
      </c>
      <c r="B30" s="10" t="s">
        <v>65</v>
      </c>
      <c r="C30" s="6" t="s">
        <v>55</v>
      </c>
      <c r="D30" s="7" t="s">
        <v>56</v>
      </c>
      <c r="E30" s="12"/>
      <c r="F30" s="22"/>
      <c r="G30" s="12">
        <v>872</v>
      </c>
      <c r="H30" s="11">
        <v>1345907.2</v>
      </c>
      <c r="I30" s="12">
        <f>Таблица1323426[[#This Row],[7]]-Таблица1323426[[#This Row],[5]]</f>
        <v>872</v>
      </c>
      <c r="J30" s="11">
        <f>Таблица1323426[[#This Row],[8]]-Таблица1323426[[#This Row],[6]]</f>
        <v>1345907.2</v>
      </c>
    </row>
    <row r="31" spans="1:11" x14ac:dyDescent="0.25">
      <c r="A31" s="14"/>
      <c r="B31" s="10"/>
      <c r="C31" s="6" t="s">
        <v>58</v>
      </c>
      <c r="D31" s="7" t="s">
        <v>56</v>
      </c>
      <c r="E31" s="12">
        <v>3340</v>
      </c>
      <c r="F31" s="22">
        <v>1778216</v>
      </c>
      <c r="G31" s="12">
        <v>812</v>
      </c>
      <c r="H31" s="11">
        <v>432308.8</v>
      </c>
      <c r="I31" s="12">
        <f>Таблица1323426[[#This Row],[7]]-Таблица1323426[[#This Row],[5]]</f>
        <v>-2528</v>
      </c>
      <c r="J31" s="11">
        <f>Таблица1323426[[#This Row],[8]]-Таблица1323426[[#This Row],[6]]</f>
        <v>-1345907.2</v>
      </c>
    </row>
    <row r="33" spans="6:10" x14ac:dyDescent="0.25">
      <c r="F33" s="18"/>
      <c r="H33" s="18"/>
      <c r="J33" s="18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70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G26" sqref="G26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19.140625" bestFit="1" customWidth="1"/>
    <col min="5" max="5" width="11.42578125" customWidth="1"/>
    <col min="6" max="6" width="15.28515625" customWidth="1"/>
    <col min="7" max="7" width="9.28515625" customWidth="1"/>
    <col min="8" max="8" width="16.5703125" customWidth="1"/>
    <col min="9" max="9" width="9.42578125" customWidth="1"/>
    <col min="10" max="10" width="16" customWidth="1"/>
  </cols>
  <sheetData>
    <row r="1" spans="1:10" x14ac:dyDescent="0.25">
      <c r="J1" s="2" t="s">
        <v>22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30</v>
      </c>
    </row>
    <row r="6" spans="1:10" ht="60" customHeight="1" x14ac:dyDescent="0.25">
      <c r="A6" s="44" t="s">
        <v>2</v>
      </c>
      <c r="B6" s="44" t="s">
        <v>3</v>
      </c>
      <c r="C6" s="44" t="s">
        <v>4</v>
      </c>
      <c r="D6" s="45" t="s">
        <v>19</v>
      </c>
      <c r="E6" s="44" t="s">
        <v>23</v>
      </c>
      <c r="F6" s="44"/>
      <c r="G6" s="44" t="s">
        <v>31</v>
      </c>
      <c r="H6" s="44"/>
      <c r="I6" s="44" t="s">
        <v>5</v>
      </c>
      <c r="J6" s="44"/>
    </row>
    <row r="7" spans="1:10" ht="30" customHeight="1" x14ac:dyDescent="0.25">
      <c r="A7" s="44"/>
      <c r="B7" s="44"/>
      <c r="C7" s="44"/>
      <c r="D7" s="46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s="19" customFormat="1" x14ac:dyDescent="0.25">
      <c r="A9" s="29">
        <v>150081</v>
      </c>
      <c r="B9" s="23" t="s">
        <v>32</v>
      </c>
      <c r="C9" s="24" t="s">
        <v>24</v>
      </c>
      <c r="D9" s="23" t="s">
        <v>25</v>
      </c>
      <c r="E9" s="25">
        <v>2352</v>
      </c>
      <c r="F9" s="26">
        <v>86764493.579999998</v>
      </c>
      <c r="G9" s="25">
        <v>2402</v>
      </c>
      <c r="H9" s="26">
        <v>86764493.579999998</v>
      </c>
      <c r="I9" s="27">
        <f>Таблица132345[[#This Row],[7]]-Таблица132345[[#This Row],[5]]</f>
        <v>50</v>
      </c>
      <c r="J9" s="28">
        <f>Таблица132345[[#This Row],[8]]-Таблица132345[[#This Row],[6]]</f>
        <v>0</v>
      </c>
    </row>
    <row r="10" spans="1:10" x14ac:dyDescent="0.25">
      <c r="A10" s="30">
        <v>150002</v>
      </c>
      <c r="B10" s="31" t="s">
        <v>33</v>
      </c>
      <c r="C10" s="24" t="s">
        <v>24</v>
      </c>
      <c r="D10" s="32" t="s">
        <v>25</v>
      </c>
      <c r="E10" s="25">
        <v>516</v>
      </c>
      <c r="F10" s="26">
        <v>9392420.7600000016</v>
      </c>
      <c r="G10" s="25">
        <v>466</v>
      </c>
      <c r="H10" s="26">
        <v>8482302.4700000025</v>
      </c>
      <c r="I10" s="25">
        <f>Таблица132345[[#This Row],[7]]-Таблица132345[[#This Row],[5]]</f>
        <v>-50</v>
      </c>
      <c r="J10" s="26">
        <f>Таблица132345[[#This Row],[8]]-Таблица132345[[#This Row],[6]]</f>
        <v>-910118.28999999911</v>
      </c>
    </row>
    <row r="11" spans="1:10" x14ac:dyDescent="0.25">
      <c r="A11" s="30">
        <v>150081</v>
      </c>
      <c r="B11" s="31" t="s">
        <v>32</v>
      </c>
      <c r="C11" s="24" t="s">
        <v>28</v>
      </c>
      <c r="D11" s="32" t="s">
        <v>25</v>
      </c>
      <c r="E11" s="25">
        <v>1044</v>
      </c>
      <c r="F11" s="26">
        <v>25997007.239999998</v>
      </c>
      <c r="G11" s="25">
        <v>1094</v>
      </c>
      <c r="H11" s="26">
        <v>25997007.239999998</v>
      </c>
      <c r="I11" s="25">
        <f>Таблица132345[[#This Row],[7]]-Таблица132345[[#This Row],[5]]</f>
        <v>50</v>
      </c>
      <c r="J11" s="26">
        <f>Таблица132345[[#This Row],[8]]-Таблица132345[[#This Row],[6]]</f>
        <v>0</v>
      </c>
    </row>
    <row r="12" spans="1:10" x14ac:dyDescent="0.25">
      <c r="A12" s="30">
        <v>150035</v>
      </c>
      <c r="B12" s="31" t="s">
        <v>34</v>
      </c>
      <c r="C12" s="24" t="s">
        <v>28</v>
      </c>
      <c r="D12" s="32" t="s">
        <v>25</v>
      </c>
      <c r="E12" s="25">
        <v>193</v>
      </c>
      <c r="F12" s="26">
        <v>933713.69</v>
      </c>
      <c r="G12" s="25">
        <v>143</v>
      </c>
      <c r="H12" s="26">
        <v>691818.95</v>
      </c>
      <c r="I12" s="25">
        <f>Таблица132345[[#This Row],[7]]-Таблица132345[[#This Row],[5]]</f>
        <v>-50</v>
      </c>
      <c r="J12" s="26">
        <f>Таблица132345[[#This Row],[8]]-Таблица132345[[#This Row],[6]]</f>
        <v>-241894.74</v>
      </c>
    </row>
    <row r="13" spans="1:10" s="19" customFormat="1" x14ac:dyDescent="0.25">
      <c r="A13" s="30">
        <v>150016</v>
      </c>
      <c r="B13" s="31" t="s">
        <v>26</v>
      </c>
      <c r="C13" s="24" t="s">
        <v>24</v>
      </c>
      <c r="D13" s="32" t="s">
        <v>27</v>
      </c>
      <c r="E13" s="25">
        <v>169</v>
      </c>
      <c r="F13" s="26">
        <v>5229337.16</v>
      </c>
      <c r="G13" s="25">
        <v>269</v>
      </c>
      <c r="H13" s="26">
        <v>7011941.3000000007</v>
      </c>
      <c r="I13" s="25">
        <f>Таблица132345[[#This Row],[7]]-Таблица132345[[#This Row],[5]]</f>
        <v>100</v>
      </c>
      <c r="J13" s="26">
        <f>Таблица132345[[#This Row],[8]]-Таблица132345[[#This Row],[6]]</f>
        <v>1782604.1400000006</v>
      </c>
    </row>
    <row r="14" spans="1:10" x14ac:dyDescent="0.25">
      <c r="A14" s="30"/>
      <c r="B14" s="31"/>
      <c r="C14" s="24" t="s">
        <v>24</v>
      </c>
      <c r="D14" s="32" t="s">
        <v>37</v>
      </c>
      <c r="E14" s="25">
        <v>1248</v>
      </c>
      <c r="F14" s="26">
        <v>27576720.880000006</v>
      </c>
      <c r="G14" s="25">
        <v>1548</v>
      </c>
      <c r="H14" s="26">
        <v>33674312.200000003</v>
      </c>
      <c r="I14" s="25">
        <f>Таблица132345[[#This Row],[7]]-Таблица132345[[#This Row],[5]]</f>
        <v>300</v>
      </c>
      <c r="J14" s="26">
        <f>Таблица132345[[#This Row],[8]]-Таблица132345[[#This Row],[6]]</f>
        <v>6097591.3199999966</v>
      </c>
    </row>
    <row r="15" spans="1:10" x14ac:dyDescent="0.25">
      <c r="A15" s="30">
        <v>150012</v>
      </c>
      <c r="B15" s="31" t="s">
        <v>41</v>
      </c>
      <c r="C15" s="24" t="s">
        <v>24</v>
      </c>
      <c r="D15" s="32" t="s">
        <v>35</v>
      </c>
      <c r="E15" s="25">
        <v>774</v>
      </c>
      <c r="F15" s="26">
        <v>15449086.65</v>
      </c>
      <c r="G15" s="25">
        <v>724</v>
      </c>
      <c r="H15" s="26">
        <v>14451083.640000001</v>
      </c>
      <c r="I15" s="25">
        <f>Таблица132345[[#This Row],[7]]-Таблица132345[[#This Row],[5]]</f>
        <v>-50</v>
      </c>
      <c r="J15" s="26">
        <f>Таблица132345[[#This Row],[8]]-Таблица132345[[#This Row],[6]]</f>
        <v>-998003.00999999978</v>
      </c>
    </row>
    <row r="16" spans="1:10" x14ac:dyDescent="0.25">
      <c r="A16" s="30">
        <v>150007</v>
      </c>
      <c r="B16" s="31" t="s">
        <v>36</v>
      </c>
      <c r="C16" s="24" t="s">
        <v>24</v>
      </c>
      <c r="D16" s="32" t="s">
        <v>37</v>
      </c>
      <c r="E16" s="25">
        <v>866</v>
      </c>
      <c r="F16" s="26">
        <v>19054008.580000002</v>
      </c>
      <c r="G16" s="25">
        <v>716</v>
      </c>
      <c r="H16" s="26">
        <v>15753660.670000002</v>
      </c>
      <c r="I16" s="25">
        <f>Таблица132345[[#This Row],[7]]-Таблица132345[[#This Row],[5]]</f>
        <v>-150</v>
      </c>
      <c r="J16" s="26">
        <f>Таблица132345[[#This Row],[8]]-Таблица132345[[#This Row],[6]]</f>
        <v>-3300347.91</v>
      </c>
    </row>
    <row r="17" spans="1:10" x14ac:dyDescent="0.25">
      <c r="A17" s="30">
        <v>150010</v>
      </c>
      <c r="B17" s="31" t="s">
        <v>38</v>
      </c>
      <c r="C17" s="24" t="s">
        <v>24</v>
      </c>
      <c r="D17" s="32" t="s">
        <v>37</v>
      </c>
      <c r="E17" s="25">
        <v>275</v>
      </c>
      <c r="F17" s="26">
        <v>4950591.4000000004</v>
      </c>
      <c r="G17" s="25">
        <v>225</v>
      </c>
      <c r="H17" s="26">
        <v>4050483.87</v>
      </c>
      <c r="I17" s="25">
        <f>Таблица132345[[#This Row],[7]]-Таблица132345[[#This Row],[5]]</f>
        <v>-50</v>
      </c>
      <c r="J17" s="26">
        <f>Таблица132345[[#This Row],[8]]-Таблица132345[[#This Row],[6]]</f>
        <v>-900107.53000000026</v>
      </c>
    </row>
    <row r="18" spans="1:10" ht="30" x14ac:dyDescent="0.25">
      <c r="A18" s="30">
        <v>150014</v>
      </c>
      <c r="B18" s="31" t="s">
        <v>39</v>
      </c>
      <c r="C18" s="24" t="s">
        <v>24</v>
      </c>
      <c r="D18" s="32" t="s">
        <v>73</v>
      </c>
      <c r="E18" s="25">
        <v>160</v>
      </c>
      <c r="F18" s="26">
        <v>2510723.6300000004</v>
      </c>
      <c r="G18" s="25">
        <v>60</v>
      </c>
      <c r="H18" s="26">
        <v>941521.36000000034</v>
      </c>
      <c r="I18" s="25">
        <f>Таблица132345[[#This Row],[7]]-Таблица132345[[#This Row],[5]]</f>
        <v>-100</v>
      </c>
      <c r="J18" s="26">
        <f>Таблица132345[[#This Row],[8]]-Таблица132345[[#This Row],[6]]</f>
        <v>-1569202.27</v>
      </c>
    </row>
    <row r="19" spans="1:10" x14ac:dyDescent="0.25">
      <c r="A19" s="30">
        <v>150019</v>
      </c>
      <c r="B19" s="31" t="s">
        <v>40</v>
      </c>
      <c r="C19" s="24" t="s">
        <v>24</v>
      </c>
      <c r="D19" s="32" t="s">
        <v>37</v>
      </c>
      <c r="E19" s="25">
        <v>444</v>
      </c>
      <c r="F19" s="26">
        <v>9879308.4599999972</v>
      </c>
      <c r="G19" s="25">
        <v>394</v>
      </c>
      <c r="H19" s="26">
        <v>8766773.7199999969</v>
      </c>
      <c r="I19" s="25">
        <f>Таблица132345[[#This Row],[7]]-Таблица132345[[#This Row],[5]]</f>
        <v>-50</v>
      </c>
      <c r="J19" s="26">
        <f>Таблица132345[[#This Row],[8]]-Таблица132345[[#This Row],[6]]</f>
        <v>-1112534.7400000002</v>
      </c>
    </row>
    <row r="21" spans="1:10" x14ac:dyDescent="0.25">
      <c r="F21" s="21"/>
    </row>
    <row r="22" spans="1:10" x14ac:dyDescent="0.25">
      <c r="E22" s="20"/>
      <c r="F22" s="20"/>
      <c r="G22" s="20"/>
      <c r="H22" s="20"/>
      <c r="I22" s="20"/>
      <c r="J22" s="20"/>
    </row>
    <row r="23" spans="1:10" x14ac:dyDescent="0.25">
      <c r="F23" s="21"/>
    </row>
    <row r="24" spans="1:10" x14ac:dyDescent="0.25">
      <c r="F24" s="21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53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activeCell="D28" sqref="D27:D28"/>
    </sheetView>
  </sheetViews>
  <sheetFormatPr defaultRowHeight="15" x14ac:dyDescent="0.25"/>
  <cols>
    <col min="1" max="1" width="11.85546875" customWidth="1"/>
    <col min="2" max="2" width="40.140625" style="1" customWidth="1"/>
    <col min="3" max="3" width="9.140625" customWidth="1"/>
    <col min="4" max="4" width="39.2851562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0" x14ac:dyDescent="0.25">
      <c r="J1" s="2" t="s">
        <v>29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30</v>
      </c>
    </row>
    <row r="6" spans="1:10" ht="60" customHeight="1" x14ac:dyDescent="0.25">
      <c r="A6" s="44" t="s">
        <v>2</v>
      </c>
      <c r="B6" s="44" t="s">
        <v>3</v>
      </c>
      <c r="C6" s="44" t="s">
        <v>21</v>
      </c>
      <c r="D6" s="45" t="s">
        <v>19</v>
      </c>
      <c r="E6" s="44" t="s">
        <v>23</v>
      </c>
      <c r="F6" s="44"/>
      <c r="G6" s="44" t="s">
        <v>31</v>
      </c>
      <c r="H6" s="44"/>
      <c r="I6" s="44" t="s">
        <v>5</v>
      </c>
      <c r="J6" s="44"/>
    </row>
    <row r="7" spans="1:10" ht="30" customHeight="1" x14ac:dyDescent="0.25">
      <c r="A7" s="44"/>
      <c r="B7" s="44"/>
      <c r="C7" s="44"/>
      <c r="D7" s="46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150001</v>
      </c>
      <c r="B9" s="10" t="s">
        <v>66</v>
      </c>
      <c r="C9" s="6" t="s">
        <v>50</v>
      </c>
      <c r="D9" s="7" t="s">
        <v>70</v>
      </c>
      <c r="E9" s="12">
        <v>100</v>
      </c>
      <c r="F9" s="11">
        <v>733566</v>
      </c>
      <c r="G9" s="12">
        <v>70</v>
      </c>
      <c r="H9" s="11">
        <v>513496.2</v>
      </c>
      <c r="I9" s="8">
        <f>Таблица132342[[#This Row],[7]]-Таблица132342[[#This Row],[5]]</f>
        <v>-30</v>
      </c>
      <c r="J9" s="9">
        <f>Таблица132342[[#This Row],[8]]-Таблица132342[[#This Row],[6]]</f>
        <v>-220069.8</v>
      </c>
    </row>
    <row r="10" spans="1:10" x14ac:dyDescent="0.25">
      <c r="A10" s="14">
        <v>150003</v>
      </c>
      <c r="B10" s="10" t="s">
        <v>67</v>
      </c>
      <c r="C10" s="6" t="s">
        <v>50</v>
      </c>
      <c r="D10" s="7" t="s">
        <v>71</v>
      </c>
      <c r="E10" s="12">
        <v>450</v>
      </c>
      <c r="F10" s="11">
        <v>751401</v>
      </c>
      <c r="G10" s="12">
        <v>1420</v>
      </c>
      <c r="H10" s="11">
        <v>2371087.6</v>
      </c>
      <c r="I10" s="12">
        <f>Таблица132342[[#This Row],[7]]-Таблица132342[[#This Row],[5]]</f>
        <v>970</v>
      </c>
      <c r="J10" s="11">
        <f>Таблица132342[[#This Row],[8]]-Таблица132342[[#This Row],[6]]</f>
        <v>1619686.6</v>
      </c>
    </row>
    <row r="11" spans="1:10" x14ac:dyDescent="0.25">
      <c r="A11" s="14"/>
      <c r="B11" s="10"/>
      <c r="C11" s="6" t="s">
        <v>50</v>
      </c>
      <c r="D11" s="7" t="s">
        <v>72</v>
      </c>
      <c r="E11" s="12">
        <v>450</v>
      </c>
      <c r="F11" s="11">
        <v>732843</v>
      </c>
      <c r="G11" s="12">
        <v>1930</v>
      </c>
      <c r="H11" s="11">
        <v>3143082.2</v>
      </c>
      <c r="I11" s="12">
        <f>Таблица132342[[#This Row],[7]]-Таблица132342[[#This Row],[5]]</f>
        <v>1480</v>
      </c>
      <c r="J11" s="11">
        <f>Таблица132342[[#This Row],[8]]-Таблица132342[[#This Row],[6]]</f>
        <v>2410239.2000000002</v>
      </c>
    </row>
    <row r="12" spans="1:10" x14ac:dyDescent="0.25">
      <c r="A12" s="14">
        <v>150014</v>
      </c>
      <c r="B12" s="10" t="s">
        <v>45</v>
      </c>
      <c r="C12" s="6" t="s">
        <v>50</v>
      </c>
      <c r="D12" s="7" t="s">
        <v>71</v>
      </c>
      <c r="E12" s="12">
        <v>1517</v>
      </c>
      <c r="F12" s="11">
        <v>2533056.2599999998</v>
      </c>
      <c r="G12" s="12">
        <v>847</v>
      </c>
      <c r="H12" s="11">
        <v>1414303.66</v>
      </c>
      <c r="I12" s="12">
        <f>Таблица132342[[#This Row],[7]]-Таблица132342[[#This Row],[5]]</f>
        <v>-670</v>
      </c>
      <c r="J12" s="11">
        <f>Таблица132342[[#This Row],[8]]-Таблица132342[[#This Row],[6]]</f>
        <v>-1118752.5999999999</v>
      </c>
    </row>
    <row r="13" spans="1:10" x14ac:dyDescent="0.25">
      <c r="A13" s="14"/>
      <c r="B13" s="10"/>
      <c r="C13" s="6" t="s">
        <v>50</v>
      </c>
      <c r="D13" s="7" t="s">
        <v>72</v>
      </c>
      <c r="E13" s="12">
        <v>1161</v>
      </c>
      <c r="F13" s="11">
        <v>1890734.94</v>
      </c>
      <c r="G13" s="12">
        <v>681</v>
      </c>
      <c r="H13" s="11">
        <v>1109035.74</v>
      </c>
      <c r="I13" s="12">
        <f>Таблица132342[[#This Row],[7]]-Таблица132342[[#This Row],[5]]</f>
        <v>-480</v>
      </c>
      <c r="J13" s="11">
        <f>Таблица132342[[#This Row],[8]]-Таблица132342[[#This Row],[6]]</f>
        <v>-781699.2</v>
      </c>
    </row>
    <row r="14" spans="1:10" x14ac:dyDescent="0.25">
      <c r="A14" s="14">
        <v>150016</v>
      </c>
      <c r="B14" s="10" t="s">
        <v>46</v>
      </c>
      <c r="C14" s="6" t="s">
        <v>50</v>
      </c>
      <c r="D14" s="7" t="s">
        <v>70</v>
      </c>
      <c r="E14" s="12">
        <v>636</v>
      </c>
      <c r="F14" s="11">
        <v>4665479.76</v>
      </c>
      <c r="G14" s="12">
        <v>836</v>
      </c>
      <c r="H14" s="11">
        <v>6132611.7599999998</v>
      </c>
      <c r="I14" s="12">
        <f>Таблица132342[[#This Row],[7]]-Таблица132342[[#This Row],[5]]</f>
        <v>200</v>
      </c>
      <c r="J14" s="11">
        <f>Таблица132342[[#This Row],[8]]-Таблица132342[[#This Row],[6]]</f>
        <v>1467132</v>
      </c>
    </row>
    <row r="15" spans="1:10" x14ac:dyDescent="0.25">
      <c r="A15" s="14"/>
      <c r="B15" s="10"/>
      <c r="C15" s="6" t="s">
        <v>50</v>
      </c>
      <c r="D15" s="7" t="s">
        <v>71</v>
      </c>
      <c r="E15" s="12">
        <v>1764</v>
      </c>
      <c r="F15" s="22">
        <v>2945491.92</v>
      </c>
      <c r="G15" s="12">
        <v>2064</v>
      </c>
      <c r="H15" s="11">
        <v>3446425.92</v>
      </c>
      <c r="I15" s="12">
        <f>Таблица132342[[#This Row],[7]]-Таблица132342[[#This Row],[5]]</f>
        <v>300</v>
      </c>
      <c r="J15" s="11">
        <f>Таблица132342[[#This Row],[8]]-Таблица132342[[#This Row],[6]]</f>
        <v>500934</v>
      </c>
    </row>
    <row r="16" spans="1:10" x14ac:dyDescent="0.25">
      <c r="A16" s="14">
        <v>150031</v>
      </c>
      <c r="B16" s="10" t="s">
        <v>68</v>
      </c>
      <c r="C16" s="6" t="s">
        <v>50</v>
      </c>
      <c r="D16" s="7" t="s">
        <v>70</v>
      </c>
      <c r="E16" s="12">
        <v>3590</v>
      </c>
      <c r="F16" s="22">
        <v>26335019.399999999</v>
      </c>
      <c r="G16" s="12">
        <v>3420</v>
      </c>
      <c r="H16" s="11">
        <v>25087957.199999999</v>
      </c>
      <c r="I16" s="12">
        <f>Таблица132342[[#This Row],[7]]-Таблица132342[[#This Row],[5]]</f>
        <v>-170</v>
      </c>
      <c r="J16" s="11">
        <f>Таблица132342[[#This Row],[8]]-Таблица132342[[#This Row],[6]]</f>
        <v>-1247062.1999999993</v>
      </c>
    </row>
    <row r="17" spans="1:10" x14ac:dyDescent="0.25">
      <c r="A17" s="17">
        <v>150035</v>
      </c>
      <c r="B17" s="10" t="s">
        <v>69</v>
      </c>
      <c r="C17" s="6" t="s">
        <v>50</v>
      </c>
      <c r="D17" s="7" t="s">
        <v>71</v>
      </c>
      <c r="E17" s="12">
        <v>3473</v>
      </c>
      <c r="F17" s="22">
        <v>5799145.9400000004</v>
      </c>
      <c r="G17" s="12">
        <v>3173</v>
      </c>
      <c r="H17" s="11">
        <v>5298211.9400000004</v>
      </c>
      <c r="I17" s="12">
        <f>Таблица132342[[#This Row],[7]]-Таблица132342[[#This Row],[5]]</f>
        <v>-300</v>
      </c>
      <c r="J17" s="11">
        <f>Таблица132342[[#This Row],[8]]-Таблица132342[[#This Row],[6]]</f>
        <v>-500934</v>
      </c>
    </row>
    <row r="18" spans="1:10" x14ac:dyDescent="0.25">
      <c r="A18" s="14"/>
      <c r="B18" s="10"/>
      <c r="C18" s="6" t="s">
        <v>50</v>
      </c>
      <c r="D18" s="7" t="s">
        <v>72</v>
      </c>
      <c r="E18" s="12">
        <v>3243</v>
      </c>
      <c r="F18" s="22">
        <v>5281355.22</v>
      </c>
      <c r="G18" s="12">
        <v>2743</v>
      </c>
      <c r="H18" s="11">
        <v>4467085.22</v>
      </c>
      <c r="I18" s="12">
        <f>Таблица132342[[#This Row],[7]]-Таблица132342[[#This Row],[5]]</f>
        <v>-500</v>
      </c>
      <c r="J18" s="11">
        <f>Таблица132342[[#This Row],[8]]-Таблица132342[[#This Row],[6]]</f>
        <v>-814270</v>
      </c>
    </row>
    <row r="19" spans="1:10" x14ac:dyDescent="0.25">
      <c r="A19" s="17">
        <v>150041</v>
      </c>
      <c r="B19" s="10" t="s">
        <v>78</v>
      </c>
      <c r="C19" s="6" t="s">
        <v>50</v>
      </c>
      <c r="D19" s="7" t="s">
        <v>71</v>
      </c>
      <c r="E19" s="12">
        <v>1459</v>
      </c>
      <c r="F19" s="22">
        <v>2436209.02</v>
      </c>
      <c r="G19" s="12">
        <v>1159</v>
      </c>
      <c r="H19" s="11">
        <v>1935275.02</v>
      </c>
      <c r="I19" s="12">
        <f>Таблица132342[[#This Row],[7]]-Таблица132342[[#This Row],[5]]</f>
        <v>-300</v>
      </c>
      <c r="J19" s="11">
        <f>Таблица132342[[#This Row],[8]]-Таблица132342[[#This Row],[6]]</f>
        <v>-500934</v>
      </c>
    </row>
    <row r="20" spans="1:10" x14ac:dyDescent="0.25">
      <c r="A20" s="14"/>
      <c r="B20" s="10"/>
      <c r="C20" s="6" t="s">
        <v>50</v>
      </c>
      <c r="D20" s="7" t="s">
        <v>72</v>
      </c>
      <c r="E20" s="12">
        <v>1164</v>
      </c>
      <c r="F20" s="22">
        <v>1895620.56</v>
      </c>
      <c r="G20" s="12">
        <v>664</v>
      </c>
      <c r="H20" s="11">
        <v>1081350.56</v>
      </c>
      <c r="I20" s="12">
        <f>Таблица132342[[#This Row],[7]]-Таблица132342[[#This Row],[5]]</f>
        <v>-500</v>
      </c>
      <c r="J20" s="11">
        <f>Таблица132342[[#This Row],[8]]-Таблица132342[[#This Row],[6]]</f>
        <v>-814270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3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activeCell="K18" sqref="K18"/>
    </sheetView>
  </sheetViews>
  <sheetFormatPr defaultRowHeight="15" x14ac:dyDescent="0.25"/>
  <cols>
    <col min="1" max="1" width="8.28515625" bestFit="1" customWidth="1"/>
    <col min="2" max="2" width="34.85546875" style="1" customWidth="1"/>
    <col min="3" max="3" width="46.5703125" bestFit="1" customWidth="1"/>
    <col min="4" max="4" width="20.28515625" bestFit="1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  <col min="12" max="12" width="9.140625" customWidth="1"/>
  </cols>
  <sheetData>
    <row r="1" spans="1:10" x14ac:dyDescent="0.25">
      <c r="J1" s="2" t="s">
        <v>81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30</v>
      </c>
    </row>
    <row r="6" spans="1:10" ht="60" customHeight="1" x14ac:dyDescent="0.25">
      <c r="A6" s="44" t="s">
        <v>2</v>
      </c>
      <c r="B6" s="44" t="s">
        <v>3</v>
      </c>
      <c r="C6" s="44" t="s">
        <v>21</v>
      </c>
      <c r="D6" s="45" t="s">
        <v>19</v>
      </c>
      <c r="E6" s="44" t="s">
        <v>23</v>
      </c>
      <c r="F6" s="44"/>
      <c r="G6" s="44" t="s">
        <v>31</v>
      </c>
      <c r="H6" s="44"/>
      <c r="I6" s="44" t="s">
        <v>5</v>
      </c>
      <c r="J6" s="44"/>
    </row>
    <row r="7" spans="1:10" ht="30" customHeight="1" x14ac:dyDescent="0.25">
      <c r="A7" s="44"/>
      <c r="B7" s="44"/>
      <c r="C7" s="44"/>
      <c r="D7" s="46"/>
      <c r="E7" s="13" t="s">
        <v>6</v>
      </c>
      <c r="F7" s="13" t="s">
        <v>7</v>
      </c>
      <c r="G7" s="13" t="s">
        <v>6</v>
      </c>
      <c r="H7" s="13" t="s">
        <v>7</v>
      </c>
      <c r="I7" s="13" t="s">
        <v>6</v>
      </c>
      <c r="J7" s="13" t="s">
        <v>7</v>
      </c>
    </row>
    <row r="8" spans="1:10" x14ac:dyDescent="0.25">
      <c r="A8" s="4" t="s">
        <v>8</v>
      </c>
      <c r="B8" s="5" t="s">
        <v>9</v>
      </c>
      <c r="C8" s="4" t="s">
        <v>10</v>
      </c>
      <c r="D8" s="4" t="s">
        <v>11</v>
      </c>
      <c r="E8" s="4" t="s">
        <v>12</v>
      </c>
      <c r="F8" s="4" t="s">
        <v>13</v>
      </c>
      <c r="G8" s="4" t="s">
        <v>17</v>
      </c>
      <c r="H8" s="4" t="s">
        <v>14</v>
      </c>
      <c r="I8" s="4" t="s">
        <v>15</v>
      </c>
      <c r="J8" s="4" t="s">
        <v>18</v>
      </c>
    </row>
    <row r="9" spans="1:10" x14ac:dyDescent="0.25">
      <c r="A9" s="14">
        <v>150017</v>
      </c>
      <c r="B9" s="10" t="s">
        <v>47</v>
      </c>
      <c r="C9" s="6" t="s">
        <v>58</v>
      </c>
      <c r="D9" s="7" t="s">
        <v>74</v>
      </c>
      <c r="E9" s="12">
        <v>16000</v>
      </c>
      <c r="F9" s="11">
        <v>10744640</v>
      </c>
      <c r="G9" s="12">
        <v>15750</v>
      </c>
      <c r="H9" s="11">
        <v>10576755</v>
      </c>
      <c r="I9" s="8">
        <f>Таблица13234263[[#This Row],[7]]-Таблица13234263[[#This Row],[5]]</f>
        <v>-250</v>
      </c>
      <c r="J9" s="9">
        <f>Таблица13234263[[#This Row],[8]]-Таблица13234263[[#This Row],[6]]</f>
        <v>-167885</v>
      </c>
    </row>
    <row r="10" spans="1:10" x14ac:dyDescent="0.25">
      <c r="A10" s="14">
        <v>150031</v>
      </c>
      <c r="B10" s="10" t="s">
        <v>68</v>
      </c>
      <c r="C10" s="6" t="s">
        <v>58</v>
      </c>
      <c r="D10" s="7" t="s">
        <v>75</v>
      </c>
      <c r="E10" s="12"/>
      <c r="F10" s="11"/>
      <c r="G10" s="12">
        <v>1000</v>
      </c>
      <c r="H10" s="11">
        <v>350760</v>
      </c>
      <c r="I10" s="8">
        <f>Таблица13234263[[#This Row],[7]]-Таблица13234263[[#This Row],[5]]</f>
        <v>1000</v>
      </c>
      <c r="J10" s="9">
        <f>Таблица13234263[[#This Row],[8]]-Таблица13234263[[#This Row],[6]]</f>
        <v>350760</v>
      </c>
    </row>
    <row r="11" spans="1:10" ht="15" customHeight="1" x14ac:dyDescent="0.25">
      <c r="A11" s="14"/>
      <c r="B11" s="10"/>
      <c r="C11" s="6"/>
      <c r="D11" s="7" t="s">
        <v>74</v>
      </c>
      <c r="E11" s="12"/>
      <c r="F11" s="16"/>
      <c r="G11" s="12">
        <v>250</v>
      </c>
      <c r="H11" s="11">
        <v>167885</v>
      </c>
      <c r="I11" s="12">
        <f>Таблица13234263[[#This Row],[7]]-Таблица13234263[[#This Row],[5]]</f>
        <v>250</v>
      </c>
      <c r="J11" s="9">
        <f>Таблица13234263[[#This Row],[8]]-Таблица13234263[[#This Row],[6]]</f>
        <v>167885</v>
      </c>
    </row>
    <row r="12" spans="1:10" x14ac:dyDescent="0.25">
      <c r="A12" s="17">
        <v>150035</v>
      </c>
      <c r="B12" s="10" t="s">
        <v>69</v>
      </c>
      <c r="C12" s="6" t="s">
        <v>55</v>
      </c>
      <c r="D12" s="7" t="s">
        <v>75</v>
      </c>
      <c r="E12" s="12">
        <v>91285</v>
      </c>
      <c r="F12" s="16"/>
      <c r="G12" s="12">
        <v>83700</v>
      </c>
      <c r="H12" s="11"/>
      <c r="I12" s="12">
        <f>Таблица13234263[[#This Row],[7]]-Таблица13234263[[#This Row],[5]]</f>
        <v>-7585</v>
      </c>
      <c r="J12" s="9">
        <f>Таблица13234263[[#This Row],[8]]-Таблица13234263[[#This Row],[6]]</f>
        <v>0</v>
      </c>
    </row>
    <row r="13" spans="1:10" x14ac:dyDescent="0.25">
      <c r="A13" s="14"/>
      <c r="B13" s="10"/>
      <c r="C13" s="6" t="s">
        <v>58</v>
      </c>
      <c r="D13" s="7" t="s">
        <v>75</v>
      </c>
      <c r="E13" s="12">
        <v>55149</v>
      </c>
      <c r="F13" s="22"/>
      <c r="G13" s="12">
        <v>54149</v>
      </c>
      <c r="H13" s="11"/>
      <c r="I13" s="12">
        <f>Таблица13234263[[#This Row],[7]]-Таблица13234263[[#This Row],[5]]</f>
        <v>-1000</v>
      </c>
      <c r="J13" s="9">
        <f>Таблица13234263[[#This Row],[8]]-Таблица13234263[[#This Row],[6]]</f>
        <v>0</v>
      </c>
    </row>
    <row r="14" spans="1:10" x14ac:dyDescent="0.25">
      <c r="A14" s="14"/>
      <c r="B14" s="10"/>
      <c r="C14" s="6" t="s">
        <v>76</v>
      </c>
      <c r="D14" s="7" t="s">
        <v>75</v>
      </c>
      <c r="E14" s="12">
        <v>32327</v>
      </c>
      <c r="F14" s="22"/>
      <c r="G14" s="12">
        <v>49980</v>
      </c>
      <c r="H14" s="11"/>
      <c r="I14" s="12">
        <f>Таблица13234263[[#This Row],[7]]-Таблица13234263[[#This Row],[5]]</f>
        <v>17653</v>
      </c>
      <c r="J14" s="9">
        <f>Таблица13234263[[#This Row],[8]]-Таблица13234263[[#This Row],[6]]</f>
        <v>0</v>
      </c>
    </row>
    <row r="15" spans="1:10" x14ac:dyDescent="0.25">
      <c r="A15" s="14">
        <v>150036</v>
      </c>
      <c r="B15" s="10" t="s">
        <v>77</v>
      </c>
      <c r="C15" s="6" t="s">
        <v>55</v>
      </c>
      <c r="D15" s="7" t="s">
        <v>75</v>
      </c>
      <c r="E15" s="12">
        <v>87098</v>
      </c>
      <c r="F15" s="22"/>
      <c r="G15" s="12">
        <v>82098</v>
      </c>
      <c r="H15" s="11"/>
      <c r="I15" s="12">
        <f>Таблица13234263[[#This Row],[7]]-Таблица13234263[[#This Row],[5]]</f>
        <v>-5000</v>
      </c>
      <c r="J15" s="9">
        <f>Таблица13234263[[#This Row],[8]]-Таблица13234263[[#This Row],[6]]</f>
        <v>0</v>
      </c>
    </row>
    <row r="16" spans="1:10" x14ac:dyDescent="0.25">
      <c r="A16" s="14"/>
      <c r="B16" s="10"/>
      <c r="C16" s="6" t="s">
        <v>76</v>
      </c>
      <c r="D16" s="7" t="s">
        <v>75</v>
      </c>
      <c r="E16" s="12">
        <v>17925</v>
      </c>
      <c r="F16" s="22"/>
      <c r="G16" s="12">
        <v>35578</v>
      </c>
      <c r="H16" s="11"/>
      <c r="I16" s="12">
        <f>Таблица13234263[[#This Row],[7]]-Таблица13234263[[#This Row],[5]]</f>
        <v>17653</v>
      </c>
      <c r="J16" s="9">
        <f>Таблица13234263[[#This Row],[8]]-Таблица13234263[[#This Row],[6]]</f>
        <v>0</v>
      </c>
    </row>
    <row r="17" spans="1:10" ht="17.25" customHeight="1" x14ac:dyDescent="0.25">
      <c r="A17" s="14">
        <v>150041</v>
      </c>
      <c r="B17" s="10" t="s">
        <v>78</v>
      </c>
      <c r="C17" s="6" t="s">
        <v>55</v>
      </c>
      <c r="D17" s="7" t="s">
        <v>75</v>
      </c>
      <c r="E17" s="12">
        <v>54218</v>
      </c>
      <c r="F17" s="22"/>
      <c r="G17" s="12">
        <v>49218</v>
      </c>
      <c r="H17" s="11"/>
      <c r="I17" s="12">
        <f>Таблица13234263[[#This Row],[7]]-Таблица13234263[[#This Row],[5]]</f>
        <v>-5000</v>
      </c>
      <c r="J17" s="9">
        <f>Таблица13234263[[#This Row],[8]]-Таблица13234263[[#This Row],[6]]</f>
        <v>0</v>
      </c>
    </row>
    <row r="18" spans="1:10" x14ac:dyDescent="0.25">
      <c r="A18" s="14"/>
      <c r="B18" s="10"/>
      <c r="C18" s="6" t="s">
        <v>76</v>
      </c>
      <c r="D18" s="7" t="s">
        <v>75</v>
      </c>
      <c r="E18" s="12">
        <v>8308</v>
      </c>
      <c r="F18" s="22"/>
      <c r="G18" s="12">
        <v>25961</v>
      </c>
      <c r="H18" s="11"/>
      <c r="I18" s="12">
        <f>Таблица13234263[[#This Row],[7]]-Таблица13234263[[#This Row],[5]]</f>
        <v>17653</v>
      </c>
      <c r="J18" s="9">
        <f>Таблица13234263[[#This Row],[8]]-Таблица13234263[[#This Row],[6]]</f>
        <v>0</v>
      </c>
    </row>
    <row r="19" spans="1:10" x14ac:dyDescent="0.25">
      <c r="A19" s="14">
        <v>150120</v>
      </c>
      <c r="B19" s="10" t="s">
        <v>79</v>
      </c>
      <c r="C19" s="6" t="s">
        <v>59</v>
      </c>
      <c r="D19" s="7" t="s">
        <v>80</v>
      </c>
      <c r="E19" s="12"/>
      <c r="F19" s="22"/>
      <c r="G19" s="12">
        <v>120</v>
      </c>
      <c r="H19" s="11">
        <v>52768.800000000003</v>
      </c>
      <c r="I19" s="12">
        <f>Таблица13234263[[#This Row],[7]]-Таблица13234263[[#This Row],[5]]</f>
        <v>120</v>
      </c>
      <c r="J19" s="9">
        <f>Таблица13234263[[#This Row],[8]]-Таблица13234263[[#This Row],[6]]</f>
        <v>52768.800000000003</v>
      </c>
    </row>
    <row r="20" spans="1:10" x14ac:dyDescent="0.25">
      <c r="A20" s="14"/>
      <c r="B20" s="10"/>
      <c r="C20" s="6"/>
      <c r="D20" s="7" t="s">
        <v>56</v>
      </c>
      <c r="E20" s="12">
        <v>200</v>
      </c>
      <c r="F20" s="22">
        <v>131054</v>
      </c>
      <c r="G20" s="12">
        <v>80</v>
      </c>
      <c r="H20" s="11">
        <v>52421.599999999999</v>
      </c>
      <c r="I20" s="12">
        <f>Таблица13234263[[#This Row],[7]]-Таблица13234263[[#This Row],[5]]</f>
        <v>-120</v>
      </c>
      <c r="J20" s="9">
        <f>Таблица13234263[[#This Row],[8]]-Таблица13234263[[#This Row],[6]]</f>
        <v>-78632.399999999994</v>
      </c>
    </row>
    <row r="21" spans="1:10" x14ac:dyDescent="0.25">
      <c r="A21" s="17">
        <v>150009</v>
      </c>
      <c r="B21" s="10" t="s">
        <v>43</v>
      </c>
      <c r="C21" s="6" t="s">
        <v>84</v>
      </c>
      <c r="D21" s="7" t="s">
        <v>82</v>
      </c>
      <c r="E21" s="12">
        <v>0</v>
      </c>
      <c r="F21" s="22">
        <v>0</v>
      </c>
      <c r="G21" s="12">
        <v>1</v>
      </c>
      <c r="H21" s="11">
        <v>5307.39</v>
      </c>
      <c r="I21" s="12">
        <f>Таблица13234263[[#This Row],[7]]-Таблица13234263[[#This Row],[5]]</f>
        <v>1</v>
      </c>
      <c r="J21" s="9">
        <f>Таблица13234263[[#This Row],[8]]-Таблица13234263[[#This Row],[6]]</f>
        <v>5307.39</v>
      </c>
    </row>
    <row r="22" spans="1:10" x14ac:dyDescent="0.25">
      <c r="A22" s="14"/>
      <c r="B22" s="10"/>
      <c r="C22" s="6" t="s">
        <v>83</v>
      </c>
      <c r="D22" s="7" t="s">
        <v>82</v>
      </c>
      <c r="E22" s="12">
        <v>0</v>
      </c>
      <c r="F22" s="22">
        <v>0</v>
      </c>
      <c r="G22" s="12">
        <v>1</v>
      </c>
      <c r="H22" s="11">
        <v>7072.63</v>
      </c>
      <c r="I22" s="12">
        <f>Таблица13234263[[#This Row],[7]]-Таблица13234263[[#This Row],[5]]</f>
        <v>1</v>
      </c>
      <c r="J22" s="9">
        <f>Таблица13234263[[#This Row],[8]]-Таблица13234263[[#This Row],[6]]</f>
        <v>7072.63</v>
      </c>
    </row>
    <row r="23" spans="1:10" x14ac:dyDescent="0.25">
      <c r="A23" s="14"/>
      <c r="B23" s="10"/>
      <c r="C23" s="6" t="s">
        <v>85</v>
      </c>
      <c r="D23" s="7" t="s">
        <v>82</v>
      </c>
      <c r="E23" s="12">
        <v>3</v>
      </c>
      <c r="F23" s="22">
        <v>21629.37</v>
      </c>
      <c r="G23" s="12">
        <v>4</v>
      </c>
      <c r="H23" s="11">
        <v>28839.16</v>
      </c>
      <c r="I23" s="12">
        <f>Таблица13234263[[#This Row],[7]]-Таблица13234263[[#This Row],[5]]</f>
        <v>1</v>
      </c>
      <c r="J23" s="9">
        <f>Таблица13234263[[#This Row],[8]]-Таблица13234263[[#This Row],[6]]</f>
        <v>7209.7900000000009</v>
      </c>
    </row>
    <row r="24" spans="1:10" x14ac:dyDescent="0.25">
      <c r="A24" s="14"/>
      <c r="B24" s="10"/>
      <c r="C24" s="6" t="s">
        <v>86</v>
      </c>
      <c r="D24" s="7" t="s">
        <v>82</v>
      </c>
      <c r="E24" s="12">
        <v>3</v>
      </c>
      <c r="F24" s="22">
        <v>21516.54</v>
      </c>
      <c r="G24" s="12">
        <v>4</v>
      </c>
      <c r="H24" s="11">
        <v>28688.720000000001</v>
      </c>
      <c r="I24" s="12">
        <f>Таблица13234263[[#This Row],[7]]-Таблица13234263[[#This Row],[5]]</f>
        <v>1</v>
      </c>
      <c r="J24" s="9">
        <f>Таблица13234263[[#This Row],[8]]-Таблица13234263[[#This Row],[6]]</f>
        <v>7172.18</v>
      </c>
    </row>
    <row r="25" spans="1:10" x14ac:dyDescent="0.25">
      <c r="A25" s="14"/>
      <c r="B25" s="10"/>
      <c r="C25" s="6" t="s">
        <v>87</v>
      </c>
      <c r="D25" s="7" t="s">
        <v>82</v>
      </c>
      <c r="E25" s="12">
        <v>5</v>
      </c>
      <c r="F25" s="22">
        <v>35860.9</v>
      </c>
      <c r="G25" s="12">
        <v>6</v>
      </c>
      <c r="H25" s="11">
        <v>43033.08</v>
      </c>
      <c r="I25" s="12">
        <f>Таблица13234263[[#This Row],[7]]-Таблица13234263[[#This Row],[5]]</f>
        <v>1</v>
      </c>
      <c r="J25" s="9">
        <f>Таблица13234263[[#This Row],[8]]-Таблица13234263[[#This Row],[6]]</f>
        <v>7172.18</v>
      </c>
    </row>
    <row r="26" spans="1:10" x14ac:dyDescent="0.25">
      <c r="A26" s="17">
        <v>150042</v>
      </c>
      <c r="B26" s="10" t="s">
        <v>88</v>
      </c>
      <c r="C26" s="6" t="s">
        <v>83</v>
      </c>
      <c r="D26" s="7" t="s">
        <v>82</v>
      </c>
      <c r="E26" s="12">
        <v>2</v>
      </c>
      <c r="F26" s="22">
        <v>14145.26</v>
      </c>
      <c r="G26" s="12">
        <v>1</v>
      </c>
      <c r="H26" s="11">
        <v>7072.63</v>
      </c>
      <c r="I26" s="12">
        <f>Таблица13234263[[#This Row],[7]]-Таблица13234263[[#This Row],[5]]</f>
        <v>-1</v>
      </c>
      <c r="J26" s="9">
        <f>Таблица13234263[[#This Row],[8]]-Таблица13234263[[#This Row],[6]]</f>
        <v>-7072.63</v>
      </c>
    </row>
    <row r="27" spans="1:10" x14ac:dyDescent="0.25">
      <c r="A27" s="14"/>
      <c r="B27" s="10"/>
      <c r="C27" s="6" t="s">
        <v>85</v>
      </c>
      <c r="D27" s="7" t="s">
        <v>82</v>
      </c>
      <c r="E27" s="12">
        <v>1</v>
      </c>
      <c r="F27" s="22">
        <v>7209.79</v>
      </c>
      <c r="G27" s="12">
        <v>0</v>
      </c>
      <c r="H27" s="11">
        <v>0</v>
      </c>
      <c r="I27" s="12">
        <f>Таблица13234263[[#This Row],[7]]-Таблица13234263[[#This Row],[5]]</f>
        <v>-1</v>
      </c>
      <c r="J27" s="9">
        <f>Таблица13234263[[#This Row],[8]]-Таблица13234263[[#This Row],[6]]</f>
        <v>-7209.79</v>
      </c>
    </row>
    <row r="28" spans="1:10" x14ac:dyDescent="0.25">
      <c r="A28" s="14"/>
      <c r="B28" s="10"/>
      <c r="C28" s="6" t="s">
        <v>89</v>
      </c>
      <c r="D28" s="7" t="s">
        <v>82</v>
      </c>
      <c r="E28" s="12">
        <v>2</v>
      </c>
      <c r="F28" s="22">
        <v>10614.78</v>
      </c>
      <c r="G28" s="12">
        <v>1</v>
      </c>
      <c r="H28" s="11">
        <v>5307.39</v>
      </c>
      <c r="I28" s="12">
        <f>Таблица13234263[[#This Row],[7]]-Таблица13234263[[#This Row],[5]]</f>
        <v>-1</v>
      </c>
      <c r="J28" s="9">
        <f>Таблица13234263[[#This Row],[8]]-Таблица13234263[[#This Row],[6]]</f>
        <v>-5307.39</v>
      </c>
    </row>
    <row r="29" spans="1:10" x14ac:dyDescent="0.25">
      <c r="A29" s="14"/>
      <c r="B29" s="10"/>
      <c r="C29" s="6" t="s">
        <v>86</v>
      </c>
      <c r="D29" s="7" t="s">
        <v>82</v>
      </c>
      <c r="E29" s="12">
        <v>4</v>
      </c>
      <c r="F29" s="22">
        <v>28688.720000000001</v>
      </c>
      <c r="G29" s="12">
        <v>3</v>
      </c>
      <c r="H29" s="11">
        <v>21516.54</v>
      </c>
      <c r="I29" s="12">
        <f>Таблица13234263[[#This Row],[7]]-Таблица13234263[[#This Row],[5]]</f>
        <v>-1</v>
      </c>
      <c r="J29" s="9">
        <f>Таблица13234263[[#This Row],[8]]-Таблица13234263[[#This Row],[6]]</f>
        <v>-7172.18</v>
      </c>
    </row>
    <row r="30" spans="1:10" x14ac:dyDescent="0.25">
      <c r="A30" s="14"/>
      <c r="B30" s="10"/>
      <c r="C30" s="6" t="s">
        <v>87</v>
      </c>
      <c r="D30" s="7" t="s">
        <v>82</v>
      </c>
      <c r="E30" s="12">
        <v>5</v>
      </c>
      <c r="F30" s="22">
        <v>35860.9</v>
      </c>
      <c r="G30" s="12">
        <v>4</v>
      </c>
      <c r="H30" s="11">
        <v>28688.720000000001</v>
      </c>
      <c r="I30" s="12">
        <f>Таблица13234263[[#This Row],[7]]-Таблица13234263[[#This Row],[5]]</f>
        <v>-1</v>
      </c>
      <c r="J30" s="9">
        <f>Таблица13234263[[#This Row],[8]]-Таблица13234263[[#This Row],[6]]</f>
        <v>-7172.18</v>
      </c>
    </row>
    <row r="32" spans="1:10" x14ac:dyDescent="0.25">
      <c r="F32" s="18"/>
      <c r="H32" s="18"/>
      <c r="J32" s="18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25" right="0.25" top="0.75" bottom="0.75" header="0.3" footer="0.3"/>
  <pageSetup paperSize="9" scale="7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Приложение 1</vt:lpstr>
      <vt:lpstr>Приложения 2</vt:lpstr>
      <vt:lpstr>Приложение 3</vt:lpstr>
      <vt:lpstr>Приложение 4</vt:lpstr>
      <vt:lpstr>Приложения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Олейникова И. З.</cp:lastModifiedBy>
  <cp:lastPrinted>2023-05-10T06:32:08Z</cp:lastPrinted>
  <dcterms:created xsi:type="dcterms:W3CDTF">2022-02-25T07:50:56Z</dcterms:created>
  <dcterms:modified xsi:type="dcterms:W3CDTF">2023-05-12T13:52:22Z</dcterms:modified>
</cp:coreProperties>
</file>