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srv\Общая\КСГ 2022\2022-01-25 Протокол №01\"/>
    </mc:Choice>
  </mc:AlternateContent>
  <xr:revisionPtr revIDLastSave="0" documentId="13_ncr:1_{845C8FBC-9F2C-44EA-87B8-DE1D9EC51250}" xr6:coauthVersionLast="45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" sheetId="2" r:id="rId1"/>
    <sheet name="Приложение 2" sheetId="5" r:id="rId2"/>
    <sheet name="Приложение 3" sheetId="7" r:id="rId3"/>
  </sheets>
  <externalReferences>
    <externalReference r:id="rId4"/>
    <externalReference r:id="rId5"/>
    <externalReference r:id="rId6"/>
    <externalReference r:id="rId7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_xlnm.Print_Titles" localSheetId="1">'Приложение 2'!$6:$7</definedName>
    <definedName name="_xlnm.Print_Area" localSheetId="0">'Приложение 1'!$A$1:$J$26</definedName>
    <definedName name="_xlnm.Print_Area" localSheetId="1">'Приложение 2'!$A$1:$N$13</definedName>
    <definedName name="ФАПЫ">'[4]Численность '!$D$138:$J$213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7" l="1"/>
  <c r="I9" i="7"/>
  <c r="M10" i="5"/>
  <c r="M11" i="5"/>
  <c r="M12" i="5"/>
  <c r="M13" i="5"/>
  <c r="M9" i="5"/>
  <c r="N9" i="5"/>
  <c r="L13" i="5"/>
  <c r="N13" i="5"/>
  <c r="L12" i="5"/>
  <c r="N12" i="5"/>
  <c r="L11" i="5"/>
  <c r="N11" i="5"/>
  <c r="L10" i="5"/>
  <c r="N10" i="5"/>
  <c r="I17" i="2" l="1"/>
  <c r="J17" i="2"/>
  <c r="I26" i="2" l="1"/>
  <c r="J26" i="2"/>
  <c r="I14" i="2"/>
  <c r="J14" i="2"/>
  <c r="I13" i="2"/>
  <c r="J13" i="2"/>
  <c r="I12" i="2" l="1"/>
  <c r="J12" i="2"/>
  <c r="L9" i="5"/>
  <c r="I19" i="2"/>
  <c r="J19" i="2"/>
  <c r="I11" i="2"/>
  <c r="J11" i="2"/>
  <c r="I10" i="2"/>
  <c r="J10" i="2"/>
  <c r="I25" i="2" l="1"/>
  <c r="J25" i="2"/>
  <c r="I24" i="2"/>
  <c r="J24" i="2"/>
  <c r="I23" i="2"/>
  <c r="J23" i="2"/>
  <c r="I22" i="2"/>
  <c r="J22" i="2"/>
  <c r="I16" i="2"/>
  <c r="J16" i="2"/>
  <c r="J9" i="2" l="1"/>
  <c r="J15" i="2"/>
  <c r="J18" i="2"/>
  <c r="J20" i="2"/>
  <c r="J21" i="2"/>
  <c r="I21" i="2" l="1"/>
  <c r="I20" i="2"/>
  <c r="I18" i="2"/>
  <c r="I15" i="2"/>
  <c r="I9" i="2"/>
</calcChain>
</file>

<file path=xl/sharedStrings.xml><?xml version="1.0" encoding="utf-8"?>
<sst xmlns="http://schemas.openxmlformats.org/spreadsheetml/2006/main" count="178" uniqueCount="75">
  <si>
    <t>Код МО</t>
  </si>
  <si>
    <t>Наименование МО</t>
  </si>
  <si>
    <t>Кол-во</t>
  </si>
  <si>
    <t>Сумма, руб.</t>
  </si>
  <si>
    <t xml:space="preserve">Отклонение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</si>
  <si>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</si>
  <si>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</si>
  <si>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</si>
  <si>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</si>
  <si>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</si>
  <si>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</si>
  <si>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</si>
  <si>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</si>
  <si>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</si>
  <si>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</si>
  <si>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к Протоколу заседания </t>
  </si>
  <si>
    <t xml:space="preserve"> Комиссии по разработке  </t>
  </si>
  <si>
    <t>Вид МП</t>
  </si>
  <si>
    <t>КС</t>
  </si>
  <si>
    <t>Профиль/Группа ВМП</t>
  </si>
  <si>
    <t>028-Инфекционные болезни</t>
  </si>
  <si>
    <t xml:space="preserve"> Приложение № 2</t>
  </si>
  <si>
    <t xml:space="preserve"> Приложение № 1</t>
  </si>
  <si>
    <t>136-Акушерство и гинекология (не патология, не роды)</t>
  </si>
  <si>
    <t>11</t>
  </si>
  <si>
    <t>011-Гастроэнтерология</t>
  </si>
  <si>
    <t>056-Нефрология</t>
  </si>
  <si>
    <t>116-Челюстно-лицевая хирургия</t>
  </si>
  <si>
    <t>АПП</t>
  </si>
  <si>
    <t xml:space="preserve"> ТП ОМС № 01 от 25.01.2022 г. </t>
  </si>
  <si>
    <t>Плановые объемы на 2022 год по Протоколу № 22 от 30.12.2021 г.</t>
  </si>
  <si>
    <t>Измененные объемы на 2022 год по Протоколу № 01 от 25.01.2022 г.</t>
  </si>
  <si>
    <t>001159</t>
  </si>
  <si>
    <t>ГБУЗ РКБ МЗ РСО-АЛАНИЯ</t>
  </si>
  <si>
    <t>162-Оториноларингология (без кохлиарной)</t>
  </si>
  <si>
    <t>001169</t>
  </si>
  <si>
    <t>ГБУЗ "ПРИГОРОДНАЯ ЦРБ" МЗ РСО-АЛАНИЯ</t>
  </si>
  <si>
    <t>001161</t>
  </si>
  <si>
    <t>ГБУЗ "РКБСМП" МЗ РСО-АЛАНИЯ</t>
  </si>
  <si>
    <t>001163</t>
  </si>
  <si>
    <t>ГБУЗ "АРДОНСКАЯ ЦРБ" МЗ РСО-АЛАНИЯ</t>
  </si>
  <si>
    <t>001167</t>
  </si>
  <si>
    <t>ГБУЗ "ПРАВОБЕРЕЖНАЯ ЦРКБ" МЗ РСО-АЛАНИЯ</t>
  </si>
  <si>
    <t>001214</t>
  </si>
  <si>
    <t>ООО "КРИСТАЛЛ-МЕД"</t>
  </si>
  <si>
    <t>001168</t>
  </si>
  <si>
    <t>ФГБОУ ВО СОГМА МИНЗДРАВА РОССИИ</t>
  </si>
  <si>
    <t>001178</t>
  </si>
  <si>
    <t>ГБУЗ РОД МЗ РСО-АЛАНИЯ</t>
  </si>
  <si>
    <t>000514</t>
  </si>
  <si>
    <t>ФГКУ "412 ВГ" МИНОБОРОНЫ РОССИИ</t>
  </si>
  <si>
    <t>001166</t>
  </si>
  <si>
    <t>ЧУЗ "КБ "РЖД-МЕДИЦИНА" Г.ВЛАДИКАВКАЗ"</t>
  </si>
  <si>
    <t>112-Хирургия (в т. ч. абдоминальная)</t>
  </si>
  <si>
    <t>Кол-во случаев</t>
  </si>
  <si>
    <t>Кол-во услуг</t>
  </si>
  <si>
    <t>12</t>
  </si>
  <si>
    <t>13</t>
  </si>
  <si>
    <t>14</t>
  </si>
  <si>
    <t>001207</t>
  </si>
  <si>
    <t>ООО "АЛАНИЯ ХЕЛСКЕА"</t>
  </si>
  <si>
    <t>Услуга</t>
  </si>
  <si>
    <t>ГД</t>
  </si>
  <si>
    <t>009730</t>
  </si>
  <si>
    <t>ООО "СКНЦ"</t>
  </si>
  <si>
    <t>010030</t>
  </si>
  <si>
    <t>ООО "БМК"</t>
  </si>
  <si>
    <t>009526</t>
  </si>
  <si>
    <t>ООО "МЕДТОРГСЕРВИС"</t>
  </si>
  <si>
    <t>ГБУЗ "РКБ" МЗ РСО-А</t>
  </si>
  <si>
    <t xml:space="preserve">КТ </t>
  </si>
  <si>
    <t>001190</t>
  </si>
  <si>
    <t>ООО "Семейная Медицина"</t>
  </si>
  <si>
    <t>-</t>
  </si>
  <si>
    <t xml:space="preserve"> 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</si>
</sst>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#,##0_ ;\-#,##0\ "/>
    <numFmt numFmtId="167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167" fontId="0" fillId="0" borderId="0" xfId="1" applyNumberFormat="1" applyFont="1" applyAlignment="1">
      <alignment vertical="center"/>
    </xf>
    <xf numFmtId="164" fontId="0" fillId="0" borderId="0" xfId="1" applyFont="1" applyAlignment="1">
      <alignment vertical="center"/>
    </xf>
    <xf numFmtId="0" fontId="0" fillId="0" borderId="0" xfId="0" applyNumberFormat="1"/>
    <xf numFmtId="166" fontId="0" fillId="0" borderId="0" xfId="1" applyNumberFormat="1" applyFont="1" applyBorder="1" applyAlignment="1">
      <alignment vertical="center"/>
    </xf>
    <xf numFmtId="167" fontId="0" fillId="0" borderId="0" xfId="1" applyNumberFormat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167" fontId="0" fillId="0" borderId="0" xfId="1" applyNumberFormat="1" applyFont="1" applyFill="1" applyAlignment="1">
      <alignment vertical="center"/>
    </xf>
    <xf numFmtId="167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Alignment="1">
      <alignment horizontal="center" vertical="center"/>
    </xf>
    <xf numFmtId="164" fontId="0" fillId="0" borderId="0" xfId="1" applyFont="1" applyFill="1" applyAlignment="1">
      <alignment vertical="center"/>
    </xf>
    <xf numFmtId="167" fontId="3" fillId="0" borderId="0" xfId="1" applyNumberFormat="1" applyFon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166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NumberFormat="1" applyFill="1"/>
    <xf numFmtId="0" fontId="0" fillId="0" borderId="0" xfId="0" applyNumberFormat="1" applyFill="1" applyBorder="1"/>
    <xf numFmtId="164" fontId="0" fillId="0" borderId="0" xfId="1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Fill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 applyFill="1" applyAlignment="1">
      <alignment vertical="center"/>
    </xf>
    <xf numFmtId="165" fontId="0" fillId="0" borderId="0" xfId="1" applyNumberFormat="1" applyFont="1" applyFill="1"/>
    <xf numFmtId="165" fontId="0" fillId="0" borderId="0" xfId="1" applyNumberFormat="1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64" fontId="0" fillId="0" borderId="0" xfId="1" applyFont="1" applyBorder="1" applyAlignment="1">
      <alignment horizontal="center" vertical="center"/>
    </xf>
    <xf numFmtId="165" fontId="0" fillId="0" borderId="0" xfId="1" applyNumberFormat="1" applyFont="1" applyFill="1" applyBorder="1" applyAlignment="1">
      <alignment vertical="center"/>
    </xf>
    <xf numFmtId="0" fontId="0" fillId="0" borderId="0" xfId="0" applyNumberFormat="1" applyBorder="1" applyAlignment="1">
      <alignment vertical="center" wrapText="1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top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 applyAlignment="1">
      <alignment vertical="center"/>
    </xf>
    <xf numFmtId="165" fontId="0" fillId="0" borderId="1" xfId="0" applyNumberFormat="1" applyBorder="1"/>
    <xf numFmtId="165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32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7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_ ;\-#,##0\ "/>
      <alignment horizontal="general" vertical="center" textRotation="0" wrapText="0" indent="0" justifyLastLine="0" shrinkToFit="0" readingOrder="0"/>
    </dxf>
    <dxf>
      <numFmt numFmtId="166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center" textRotation="0" indent="0" justifyLastLine="0" shrinkToFit="0" readingOrder="0"/>
    </dxf>
    <dxf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7" formatCode="#,##0.00_ ;\-#,##0.00\ "/>
      <alignment vertical="center" textRotation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#,##0.00_ ;\-#,##0.00\ "/>
      <alignment vertical="center" textRotation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" displayName="Таблица13" ref="A8:J26" totalsRowShown="0" headerRowDxfId="29" headerRowBorderDxfId="28">
  <autoFilter ref="A8:J26" xr:uid="{00000000-0009-0000-0100-000002000000}"/>
  <tableColumns count="10">
    <tableColumn id="1" xr3:uid="{00000000-0010-0000-0000-000001000000}" name="1" dataDxfId="27" dataCellStyle="Финансовый"/>
    <tableColumn id="2" xr3:uid="{00000000-0010-0000-0000-000002000000}" name="2" dataDxfId="26"/>
    <tableColumn id="3" xr3:uid="{00000000-0010-0000-0000-000003000000}" name="3" dataDxfId="25"/>
    <tableColumn id="4" xr3:uid="{00000000-0010-0000-0000-000004000000}" name="4" dataDxfId="24"/>
    <tableColumn id="5" xr3:uid="{00000000-0010-0000-0000-000005000000}" name="5" dataDxfId="23" dataCellStyle="Финансовый"/>
    <tableColumn id="6" xr3:uid="{00000000-0010-0000-0000-000006000000}" name="6" dataDxfId="22" dataCellStyle="Финансовый"/>
    <tableColumn id="7" xr3:uid="{00000000-0010-0000-0000-000007000000}" name="7" dataDxfId="21" dataCellStyle="Финансовый"/>
    <tableColumn id="8" xr3:uid="{00000000-0010-0000-0000-000008000000}" name="8" dataDxfId="20" dataCellStyle="Финансовый"/>
    <tableColumn id="9" xr3:uid="{00000000-0010-0000-0000-000009000000}" name="9" dataDxfId="19" dataCellStyle="Финансовый">
      <calculatedColumnFormula>Таблица13[[#This Row],[7]]-Таблица13[[#This Row],[5]]</calculatedColumnFormula>
    </tableColumn>
    <tableColumn id="10" xr3:uid="{00000000-0010-0000-0000-00000A000000}" name="10" dataDxfId="18" dataCellStyle="Финансовый">
      <calculatedColumnFormula>Таблица13[[#This Row],[8]]-Таблица13[[#This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Таблица132" displayName="Таблица132" ref="A8:N13" totalsRowShown="0" headerRowDxfId="15" headerRowBorderDxfId="14">
  <autoFilter ref="A8:N13" xr:uid="{00000000-0009-0000-0100-000001000000}"/>
  <tableColumns count="14">
    <tableColumn id="1" xr3:uid="{00000000-0010-0000-0100-000001000000}" name="1" dataDxfId="13" dataCellStyle="Финансовый"/>
    <tableColumn id="2" xr3:uid="{00000000-0010-0000-0100-000002000000}" name="2" dataDxfId="12"/>
    <tableColumn id="3" xr3:uid="{00000000-0010-0000-0100-000003000000}" name="3" dataDxfId="11"/>
    <tableColumn id="4" xr3:uid="{00000000-0010-0000-0100-000004000000}" name="4" dataDxfId="10"/>
    <tableColumn id="15" xr3:uid="{00000000-0010-0000-0100-00000F000000}" name="5" dataDxfId="9"/>
    <tableColumn id="5" xr3:uid="{00000000-0010-0000-0100-000005000000}" name="6" dataDxfId="8" dataCellStyle="Финансовый"/>
    <tableColumn id="12" xr3:uid="{00000000-0010-0000-0100-00000C000000}" name="7" dataDxfId="7" dataCellStyle="Финансовый"/>
    <tableColumn id="6" xr3:uid="{00000000-0010-0000-0100-000006000000}" name="8" dataDxfId="6" dataCellStyle="Финансовый"/>
    <tableColumn id="7" xr3:uid="{00000000-0010-0000-0100-000007000000}" name="9" dataDxfId="5" dataCellStyle="Финансовый"/>
    <tableColumn id="13" xr3:uid="{00000000-0010-0000-0100-00000D000000}" name="10" dataDxfId="4" dataCellStyle="Финансовый"/>
    <tableColumn id="8" xr3:uid="{00000000-0010-0000-0100-000008000000}" name="11" dataDxfId="3" dataCellStyle="Финансовый"/>
    <tableColumn id="9" xr3:uid="{00000000-0010-0000-0100-000009000000}" name="12" dataDxfId="2" dataCellStyle="Финансовый">
      <calculatedColumnFormula>Таблица132[[#This Row],[9]]-Таблица132[[#This Row],[6]]</calculatedColumnFormula>
    </tableColumn>
    <tableColumn id="14" xr3:uid="{00000000-0010-0000-0100-00000E000000}" name="13" dataDxfId="1" dataCellStyle="Финансовый">
      <calculatedColumnFormula>Таблица132[[#This Row],[10]]-Таблица132[[#This Row],[7]]</calculatedColumnFormula>
    </tableColumn>
    <tableColumn id="10" xr3:uid="{00000000-0010-0000-0100-00000A000000}" name="14" dataDxfId="0" dataCellStyle="Финансовый">
      <calculatedColumnFormula>Таблица132[[#This Row],[11]]-Таблица132[[#This Row],[8]]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opLeftCell="A19" zoomScaleNormal="100" workbookViewId="0">
      <selection activeCell="N9" sqref="N9"/>
    </sheetView>
  </sheetViews>
  <sheetFormatPr defaultRowHeight="15" x14ac:dyDescent="0.25"/>
  <cols>
    <col min="1" max="1" width="11.85546875" customWidth="1"/>
    <col min="2" max="2" width="39.5703125" style="6" bestFit="1" customWidth="1"/>
    <col min="3" max="3" width="9.140625" customWidth="1"/>
    <col min="4" max="4" width="31.85546875" customWidth="1"/>
    <col min="5" max="5" width="11" bestFit="1" customWidth="1"/>
    <col min="6" max="6" width="16.5703125" bestFit="1" customWidth="1"/>
    <col min="7" max="7" width="9.28515625" customWidth="1"/>
    <col min="8" max="8" width="16.5703125" bestFit="1" customWidth="1"/>
    <col min="9" max="9" width="9.42578125" customWidth="1"/>
    <col min="10" max="10" width="17.140625" customWidth="1"/>
    <col min="11" max="11" width="14.5703125" style="14" bestFit="1" customWidth="1"/>
  </cols>
  <sheetData>
    <row r="1" spans="1:10" x14ac:dyDescent="0.25">
      <c r="I1" s="55" t="s">
        <v>22</v>
      </c>
      <c r="J1" s="55"/>
    </row>
    <row r="2" spans="1:10" x14ac:dyDescent="0.25">
      <c r="I2" t="s">
        <v>15</v>
      </c>
    </row>
    <row r="3" spans="1:10" x14ac:dyDescent="0.25">
      <c r="I3" t="s">
        <v>16</v>
      </c>
    </row>
    <row r="4" spans="1:10" x14ac:dyDescent="0.25">
      <c r="I4" t="s">
        <v>29</v>
      </c>
    </row>
    <row r="6" spans="1:10" ht="60" customHeight="1" x14ac:dyDescent="0.25">
      <c r="A6" s="56" t="s">
        <v>0</v>
      </c>
      <c r="B6" s="56" t="s">
        <v>1</v>
      </c>
      <c r="C6" s="56" t="s">
        <v>17</v>
      </c>
      <c r="D6" s="56" t="s">
        <v>19</v>
      </c>
      <c r="E6" s="56" t="s">
        <v>30</v>
      </c>
      <c r="F6" s="56"/>
      <c r="G6" s="56" t="s">
        <v>31</v>
      </c>
      <c r="H6" s="56"/>
      <c r="I6" s="56" t="s">
        <v>4</v>
      </c>
      <c r="J6" s="56"/>
    </row>
    <row r="7" spans="1:10" ht="24.75" customHeight="1" x14ac:dyDescent="0.25">
      <c r="A7" s="56"/>
      <c r="B7" s="56"/>
      <c r="C7" s="56"/>
      <c r="D7" s="56"/>
      <c r="E7" s="2" t="s">
        <v>2</v>
      </c>
      <c r="F7" s="2" t="s">
        <v>3</v>
      </c>
      <c r="G7" s="2" t="s">
        <v>2</v>
      </c>
      <c r="H7" s="2" t="s">
        <v>3</v>
      </c>
      <c r="I7" s="2" t="s">
        <v>2</v>
      </c>
      <c r="J7" s="2" t="s">
        <v>3</v>
      </c>
    </row>
    <row r="8" spans="1:10" x14ac:dyDescent="0.25">
      <c r="A8" s="3" t="s">
        <v>5</v>
      </c>
      <c r="B8" s="7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</row>
    <row r="9" spans="1:10" ht="30" x14ac:dyDescent="0.25">
      <c r="A9" s="33" t="s">
        <v>32</v>
      </c>
      <c r="B9" s="32" t="s">
        <v>33</v>
      </c>
      <c r="C9" s="1" t="s">
        <v>18</v>
      </c>
      <c r="D9" s="34" t="s">
        <v>34</v>
      </c>
      <c r="E9" s="36">
        <v>894</v>
      </c>
      <c r="F9" s="12">
        <v>18377338.259999998</v>
      </c>
      <c r="G9" s="36">
        <v>834</v>
      </c>
      <c r="H9" s="12">
        <v>17143959.850000001</v>
      </c>
      <c r="I9" s="5">
        <f>Таблица13[[#This Row],[7]]-Таблица13[[#This Row],[5]]</f>
        <v>-60</v>
      </c>
      <c r="J9" s="13">
        <f>Таблица13[[#This Row],[8]]-Таблица13[[#This Row],[6]]</f>
        <v>-1233378.4099999964</v>
      </c>
    </row>
    <row r="10" spans="1:10" x14ac:dyDescent="0.25">
      <c r="A10" s="33"/>
      <c r="B10" s="32"/>
      <c r="C10" s="1" t="s">
        <v>18</v>
      </c>
      <c r="D10" s="25" t="s">
        <v>27</v>
      </c>
      <c r="E10" s="36">
        <v>603</v>
      </c>
      <c r="F10" s="12">
        <v>14411093.849999998</v>
      </c>
      <c r="G10" s="36">
        <v>496</v>
      </c>
      <c r="H10" s="12">
        <v>11853901.41</v>
      </c>
      <c r="I10" s="5">
        <f>Таблица13[[#This Row],[7]]-Таблица13[[#This Row],[5]]</f>
        <v>-107</v>
      </c>
      <c r="J10" s="13">
        <f>Таблица13[[#This Row],[8]]-Таблица13[[#This Row],[6]]</f>
        <v>-2557192.4399999976</v>
      </c>
    </row>
    <row r="11" spans="1:10" x14ac:dyDescent="0.25">
      <c r="A11" s="33"/>
      <c r="B11" s="32"/>
      <c r="C11" s="1" t="s">
        <v>18</v>
      </c>
      <c r="D11" s="25" t="s">
        <v>26</v>
      </c>
      <c r="E11" s="36">
        <v>652</v>
      </c>
      <c r="F11" s="12">
        <v>28734010.680000003</v>
      </c>
      <c r="G11" s="36">
        <v>602</v>
      </c>
      <c r="H11" s="12">
        <v>26530482.250000004</v>
      </c>
      <c r="I11" s="5">
        <f>Таблица13[[#This Row],[7]]-Таблица13[[#This Row],[5]]</f>
        <v>-50</v>
      </c>
      <c r="J11" s="13">
        <f>Таблица13[[#This Row],[8]]-Таблица13[[#This Row],[6]]</f>
        <v>-2203528.4299999997</v>
      </c>
    </row>
    <row r="12" spans="1:10" x14ac:dyDescent="0.25">
      <c r="A12" s="33"/>
      <c r="B12" s="32"/>
      <c r="C12" s="1" t="s">
        <v>18</v>
      </c>
      <c r="D12" s="27" t="s">
        <v>20</v>
      </c>
      <c r="E12" s="36">
        <v>2000</v>
      </c>
      <c r="F12" s="12">
        <v>150374009.47999999</v>
      </c>
      <c r="G12" s="36">
        <v>1977</v>
      </c>
      <c r="H12" s="12">
        <v>148644708.37</v>
      </c>
      <c r="I12" s="5">
        <f>Таблица13[[#This Row],[7]]-Таблица13[[#This Row],[5]]</f>
        <v>-23</v>
      </c>
      <c r="J12" s="13">
        <f>Таблица13[[#This Row],[8]]-Таблица13[[#This Row],[6]]</f>
        <v>-1729301.1099999845</v>
      </c>
    </row>
    <row r="13" spans="1:10" x14ac:dyDescent="0.25">
      <c r="A13" s="33"/>
      <c r="B13" s="32"/>
      <c r="C13" s="1" t="s">
        <v>18</v>
      </c>
      <c r="D13" s="27" t="s">
        <v>23</v>
      </c>
      <c r="E13" s="36">
        <v>964</v>
      </c>
      <c r="F13" s="12">
        <v>26923789.280000001</v>
      </c>
      <c r="G13" s="36">
        <v>614</v>
      </c>
      <c r="H13" s="12">
        <v>17148554.579999998</v>
      </c>
      <c r="I13" s="5">
        <f>Таблица13[[#This Row],[7]]-Таблица13[[#This Row],[5]]</f>
        <v>-350</v>
      </c>
      <c r="J13" s="13">
        <f>Таблица13[[#This Row],[8]]-Таблица13[[#This Row],[6]]</f>
        <v>-9775234.700000003</v>
      </c>
    </row>
    <row r="14" spans="1:10" x14ac:dyDescent="0.25">
      <c r="A14" s="33"/>
      <c r="B14" s="32"/>
      <c r="C14" s="1" t="s">
        <v>18</v>
      </c>
      <c r="D14" s="27" t="s">
        <v>53</v>
      </c>
      <c r="E14" s="36">
        <v>794</v>
      </c>
      <c r="F14" s="12">
        <v>28771032.359999999</v>
      </c>
      <c r="G14" s="36">
        <v>624</v>
      </c>
      <c r="H14" s="12">
        <v>22610987.649999999</v>
      </c>
      <c r="I14" s="5">
        <f>Таблица13[[#This Row],[7]]-Таблица13[[#This Row],[5]]</f>
        <v>-170</v>
      </c>
      <c r="J14" s="13">
        <f>Таблица13[[#This Row],[8]]-Таблица13[[#This Row],[6]]</f>
        <v>-6160044.7100000009</v>
      </c>
    </row>
    <row r="15" spans="1:10" ht="30" x14ac:dyDescent="0.25">
      <c r="A15" s="4" t="s">
        <v>47</v>
      </c>
      <c r="B15" s="24" t="s">
        <v>48</v>
      </c>
      <c r="C15" s="1" t="s">
        <v>18</v>
      </c>
      <c r="D15" s="34" t="s">
        <v>34</v>
      </c>
      <c r="E15" s="37"/>
      <c r="F15" s="17"/>
      <c r="G15" s="45">
        <v>60</v>
      </c>
      <c r="H15" s="18">
        <v>1111719.6000000001</v>
      </c>
      <c r="I15" s="19">
        <f>Таблица13[[#This Row],[7]]-Таблица13[[#This Row],[5]]</f>
        <v>60</v>
      </c>
      <c r="J15" s="20">
        <f>Таблица13[[#This Row],[8]]-Таблица13[[#This Row],[6]]</f>
        <v>1111719.6000000001</v>
      </c>
    </row>
    <row r="16" spans="1:10" ht="30" x14ac:dyDescent="0.25">
      <c r="A16" s="4" t="s">
        <v>35</v>
      </c>
      <c r="B16" s="24" t="s">
        <v>36</v>
      </c>
      <c r="C16" s="1" t="s">
        <v>18</v>
      </c>
      <c r="D16" s="25" t="s">
        <v>27</v>
      </c>
      <c r="E16" s="37"/>
      <c r="F16" s="17"/>
      <c r="G16" s="45">
        <v>107</v>
      </c>
      <c r="H16" s="18">
        <v>2557192.44</v>
      </c>
      <c r="I16" s="19">
        <f>Таблица13[[#This Row],[7]]-Таблица13[[#This Row],[5]]</f>
        <v>107</v>
      </c>
      <c r="J16" s="20">
        <f>Таблица13[[#This Row],[8]]-Таблица13[[#This Row],[6]]</f>
        <v>2557192.44</v>
      </c>
    </row>
    <row r="17" spans="1:10" x14ac:dyDescent="0.25">
      <c r="A17" s="4"/>
      <c r="B17" s="24"/>
      <c r="C17" s="31" t="s">
        <v>18</v>
      </c>
      <c r="D17" s="35" t="s">
        <v>20</v>
      </c>
      <c r="E17" s="37"/>
      <c r="F17" s="17"/>
      <c r="G17" s="45">
        <v>250</v>
      </c>
      <c r="H17" s="18">
        <v>5335995.84</v>
      </c>
      <c r="I17" s="19">
        <f>Таблица13[[#This Row],[7]]-Таблица13[[#This Row],[5]]</f>
        <v>250</v>
      </c>
      <c r="J17" s="20">
        <f>Таблица13[[#This Row],[8]]-Таблица13[[#This Row],[6]]</f>
        <v>5335995.84</v>
      </c>
    </row>
    <row r="18" spans="1:10" x14ac:dyDescent="0.25">
      <c r="A18" s="31" t="s">
        <v>37</v>
      </c>
      <c r="B18" s="31" t="s">
        <v>38</v>
      </c>
      <c r="C18" s="31" t="s">
        <v>18</v>
      </c>
      <c r="D18" s="25" t="s">
        <v>20</v>
      </c>
      <c r="E18" s="38">
        <v>1916</v>
      </c>
      <c r="F18" s="29">
        <v>52507253.240000002</v>
      </c>
      <c r="G18" s="45">
        <v>1257</v>
      </c>
      <c r="H18" s="18">
        <v>34447608.200000003</v>
      </c>
      <c r="I18" s="19">
        <f>Таблица13[[#This Row],[7]]-Таблица13[[#This Row],[5]]</f>
        <v>-659</v>
      </c>
      <c r="J18" s="20">
        <f>Таблица13[[#This Row],[8]]-Таблица13[[#This Row],[6]]</f>
        <v>-18059645.039999999</v>
      </c>
    </row>
    <row r="19" spans="1:10" x14ac:dyDescent="0.25">
      <c r="A19" s="31"/>
      <c r="B19" s="31"/>
      <c r="C19" s="31" t="s">
        <v>18</v>
      </c>
      <c r="D19" s="27" t="s">
        <v>25</v>
      </c>
      <c r="E19" s="38">
        <v>1165</v>
      </c>
      <c r="F19" s="29">
        <v>33018208.409999996</v>
      </c>
      <c r="G19" s="45">
        <v>1013</v>
      </c>
      <c r="H19" s="18">
        <v>28710253.319999997</v>
      </c>
      <c r="I19" s="19">
        <f>Таблица13[[#This Row],[7]]-Таблица13[[#This Row],[5]]</f>
        <v>-152</v>
      </c>
      <c r="J19" s="20">
        <f>Таблица13[[#This Row],[8]]-Таблица13[[#This Row],[6]]</f>
        <v>-4307955.09</v>
      </c>
    </row>
    <row r="20" spans="1:10" x14ac:dyDescent="0.25">
      <c r="A20" s="4" t="s">
        <v>39</v>
      </c>
      <c r="B20" s="24" t="s">
        <v>40</v>
      </c>
      <c r="C20" s="1" t="s">
        <v>18</v>
      </c>
      <c r="D20" s="35" t="s">
        <v>20</v>
      </c>
      <c r="E20" s="37"/>
      <c r="F20" s="17"/>
      <c r="G20" s="45">
        <v>405</v>
      </c>
      <c r="H20" s="18">
        <v>18306371.380000003</v>
      </c>
      <c r="I20" s="19">
        <f>Таблица13[[#This Row],[7]]-Таблица13[[#This Row],[5]]</f>
        <v>405</v>
      </c>
      <c r="J20" s="20">
        <f>Таблица13[[#This Row],[8]]-Таблица13[[#This Row],[6]]</f>
        <v>18306371.380000003</v>
      </c>
    </row>
    <row r="21" spans="1:10" ht="30" x14ac:dyDescent="0.25">
      <c r="A21" s="4" t="s">
        <v>41</v>
      </c>
      <c r="B21" s="24" t="s">
        <v>42</v>
      </c>
      <c r="C21" s="1" t="s">
        <v>18</v>
      </c>
      <c r="D21" s="25" t="s">
        <v>26</v>
      </c>
      <c r="E21" s="39"/>
      <c r="F21" s="8"/>
      <c r="G21" s="36">
        <v>50</v>
      </c>
      <c r="H21" s="12">
        <v>1361921.96</v>
      </c>
      <c r="I21" s="4">
        <f>Таблица13[[#This Row],[7]]-Таблица13[[#This Row],[5]]</f>
        <v>50</v>
      </c>
      <c r="J21" s="9">
        <f>Таблица13[[#This Row],[8]]-Таблица13[[#This Row],[6]]</f>
        <v>1361921.96</v>
      </c>
    </row>
    <row r="22" spans="1:10" x14ac:dyDescent="0.25">
      <c r="A22" s="5"/>
      <c r="B22" s="41"/>
      <c r="C22" s="1" t="s">
        <v>18</v>
      </c>
      <c r="D22" s="27" t="s">
        <v>25</v>
      </c>
      <c r="E22" s="36"/>
      <c r="F22" s="21"/>
      <c r="G22" s="36">
        <v>152</v>
      </c>
      <c r="H22" s="12">
        <v>2962584.2</v>
      </c>
      <c r="I22" s="5">
        <f>Таблица13[[#This Row],[7]]-Таблица13[[#This Row],[5]]</f>
        <v>152</v>
      </c>
      <c r="J22" s="13">
        <f>Таблица13[[#This Row],[8]]-Таблица13[[#This Row],[6]]</f>
        <v>2962584.2</v>
      </c>
    </row>
    <row r="23" spans="1:10" x14ac:dyDescent="0.25">
      <c r="A23" s="28" t="s">
        <v>45</v>
      </c>
      <c r="B23" s="42" t="s">
        <v>46</v>
      </c>
      <c r="C23" s="30" t="s">
        <v>18</v>
      </c>
      <c r="D23" s="27" t="s">
        <v>20</v>
      </c>
      <c r="E23" s="36"/>
      <c r="F23" s="21"/>
      <c r="G23" s="36">
        <v>23</v>
      </c>
      <c r="H23" s="12">
        <v>1196439.43</v>
      </c>
      <c r="I23" s="5">
        <f>Таблица13[[#This Row],[7]]-Таблица13[[#This Row],[5]]</f>
        <v>23</v>
      </c>
      <c r="J23" s="13">
        <f>Таблица13[[#This Row],[8]]-Таблица13[[#This Row],[6]]</f>
        <v>1196439.43</v>
      </c>
    </row>
    <row r="24" spans="1:10" x14ac:dyDescent="0.25">
      <c r="A24" s="5" t="s">
        <v>49</v>
      </c>
      <c r="B24" s="41" t="s">
        <v>50</v>
      </c>
      <c r="C24" s="30" t="s">
        <v>18</v>
      </c>
      <c r="D24" s="27" t="s">
        <v>20</v>
      </c>
      <c r="E24" s="36"/>
      <c r="F24" s="21"/>
      <c r="G24" s="36">
        <v>4</v>
      </c>
      <c r="H24" s="12">
        <v>682844.12</v>
      </c>
      <c r="I24" s="5">
        <f>Таблица13[[#This Row],[7]]-Таблица13[[#This Row],[5]]</f>
        <v>4</v>
      </c>
      <c r="J24" s="13">
        <f>Таблица13[[#This Row],[8]]-Таблица13[[#This Row],[6]]</f>
        <v>682844.12</v>
      </c>
    </row>
    <row r="25" spans="1:10" ht="30" x14ac:dyDescent="0.25">
      <c r="A25" s="5" t="s">
        <v>51</v>
      </c>
      <c r="B25" s="41" t="s">
        <v>52</v>
      </c>
      <c r="C25" s="22" t="s">
        <v>18</v>
      </c>
      <c r="D25" s="27" t="s">
        <v>23</v>
      </c>
      <c r="E25" s="36">
        <v>108</v>
      </c>
      <c r="F25" s="21">
        <v>2705940</v>
      </c>
      <c r="G25" s="36">
        <v>458</v>
      </c>
      <c r="H25" s="12">
        <v>10780763.539999999</v>
      </c>
      <c r="I25" s="5">
        <f>Таблица13[[#This Row],[7]]-Таблица13[[#This Row],[5]]</f>
        <v>350</v>
      </c>
      <c r="J25" s="13">
        <f>Таблица13[[#This Row],[8]]-Таблица13[[#This Row],[6]]</f>
        <v>8074823.5399999991</v>
      </c>
    </row>
    <row r="26" spans="1:10" x14ac:dyDescent="0.25">
      <c r="A26" s="5"/>
      <c r="B26" s="41"/>
      <c r="C26" s="1" t="s">
        <v>18</v>
      </c>
      <c r="D26" s="43" t="s">
        <v>53</v>
      </c>
      <c r="E26" s="36">
        <v>323</v>
      </c>
      <c r="F26" s="12">
        <v>9612968.4499999993</v>
      </c>
      <c r="G26" s="36">
        <v>493</v>
      </c>
      <c r="H26" s="12">
        <v>14048977.020000001</v>
      </c>
      <c r="I26" s="5">
        <f>Таблица13[[#This Row],[7]]-Таблица13[[#This Row],[5]]</f>
        <v>170</v>
      </c>
      <c r="J26" s="13">
        <f>Таблица13[[#This Row],[8]]-Таблица13[[#This Row],[6]]</f>
        <v>4436008.5700000022</v>
      </c>
    </row>
    <row r="27" spans="1:10" x14ac:dyDescent="0.25">
      <c r="E27" s="16"/>
      <c r="F27" s="14"/>
      <c r="G27" s="16"/>
      <c r="H27" s="14"/>
      <c r="I27" s="16"/>
      <c r="J27" s="15"/>
    </row>
    <row r="28" spans="1:10" x14ac:dyDescent="0.25">
      <c r="G28" s="23"/>
      <c r="H28" s="23"/>
    </row>
  </sheetData>
  <mergeCells count="8">
    <mergeCell ref="I1:J1"/>
    <mergeCell ref="A6:A7"/>
    <mergeCell ref="B6:B7"/>
    <mergeCell ref="C6:C7"/>
    <mergeCell ref="D6:D7"/>
    <mergeCell ref="E6:F6"/>
    <mergeCell ref="G6:H6"/>
    <mergeCell ref="I6:J6"/>
  </mergeCells>
  <conditionalFormatting sqref="G17:H26 I9:J26">
    <cfRule type="cellIs" dxfId="31" priority="3" operator="equal">
      <formula>0</formula>
    </cfRule>
  </conditionalFormatting>
  <conditionalFormatting sqref="G9:H16">
    <cfRule type="cellIs" dxfId="3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"/>
  <sheetViews>
    <sheetView zoomScaleNormal="100" workbookViewId="0">
      <selection activeCell="N9" sqref="N9:N13"/>
    </sheetView>
  </sheetViews>
  <sheetFormatPr defaultRowHeight="15" x14ac:dyDescent="0.25"/>
  <cols>
    <col min="1" max="1" width="11.85546875" customWidth="1"/>
    <col min="2" max="2" width="25" style="6" customWidth="1"/>
    <col min="3" max="3" width="9.140625" customWidth="1"/>
    <col min="4" max="4" width="16.5703125" customWidth="1"/>
    <col min="5" max="5" width="9.140625" customWidth="1"/>
    <col min="6" max="6" width="11.42578125" customWidth="1"/>
    <col min="7" max="7" width="12.42578125" bestFit="1" customWidth="1"/>
    <col min="8" max="8" width="14.28515625" customWidth="1"/>
    <col min="9" max="10" width="9.28515625" customWidth="1"/>
    <col min="11" max="11" width="14.7109375" customWidth="1"/>
    <col min="12" max="13" width="9.42578125" customWidth="1"/>
    <col min="14" max="14" width="17.140625" customWidth="1"/>
    <col min="15" max="15" width="14.5703125" style="14" bestFit="1" customWidth="1"/>
  </cols>
  <sheetData>
    <row r="1" spans="1:14" x14ac:dyDescent="0.25">
      <c r="N1" s="40" t="s">
        <v>21</v>
      </c>
    </row>
    <row r="2" spans="1:14" x14ac:dyDescent="0.25">
      <c r="N2" s="40" t="s">
        <v>15</v>
      </c>
    </row>
    <row r="3" spans="1:14" x14ac:dyDescent="0.25">
      <c r="N3" s="40" t="s">
        <v>16</v>
      </c>
    </row>
    <row r="4" spans="1:14" x14ac:dyDescent="0.25">
      <c r="N4" s="40" t="s">
        <v>29</v>
      </c>
    </row>
    <row r="6" spans="1:14" ht="60" customHeight="1" x14ac:dyDescent="0.25">
      <c r="A6" s="56" t="s">
        <v>0</v>
      </c>
      <c r="B6" s="56" t="s">
        <v>1</v>
      </c>
      <c r="C6" s="56" t="s">
        <v>17</v>
      </c>
      <c r="D6" s="56" t="s">
        <v>19</v>
      </c>
      <c r="E6" s="57" t="s">
        <v>61</v>
      </c>
      <c r="F6" s="56" t="s">
        <v>30</v>
      </c>
      <c r="G6" s="56"/>
      <c r="H6" s="56"/>
      <c r="I6" s="56" t="s">
        <v>31</v>
      </c>
      <c r="J6" s="56"/>
      <c r="K6" s="56"/>
      <c r="L6" s="56" t="s">
        <v>4</v>
      </c>
      <c r="M6" s="56"/>
      <c r="N6" s="56"/>
    </row>
    <row r="7" spans="1:14" ht="30" customHeight="1" x14ac:dyDescent="0.25">
      <c r="A7" s="56"/>
      <c r="B7" s="56"/>
      <c r="C7" s="56"/>
      <c r="D7" s="56"/>
      <c r="E7" s="58"/>
      <c r="F7" s="26" t="s">
        <v>54</v>
      </c>
      <c r="G7" s="26" t="s">
        <v>55</v>
      </c>
      <c r="H7" s="26" t="s">
        <v>3</v>
      </c>
      <c r="I7" s="26" t="s">
        <v>54</v>
      </c>
      <c r="J7" s="26" t="s">
        <v>55</v>
      </c>
      <c r="K7" s="26" t="s">
        <v>3</v>
      </c>
      <c r="L7" s="26" t="s">
        <v>54</v>
      </c>
      <c r="M7" s="26" t="s">
        <v>55</v>
      </c>
      <c r="N7" s="26" t="s">
        <v>3</v>
      </c>
    </row>
    <row r="8" spans="1:14" x14ac:dyDescent="0.25">
      <c r="A8" s="3" t="s">
        <v>5</v>
      </c>
      <c r="B8" s="7" t="s">
        <v>6</v>
      </c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" t="s">
        <v>12</v>
      </c>
      <c r="I8" s="3" t="s">
        <v>13</v>
      </c>
      <c r="J8" s="3" t="s">
        <v>14</v>
      </c>
      <c r="K8" s="3" t="s">
        <v>24</v>
      </c>
      <c r="L8" s="3" t="s">
        <v>56</v>
      </c>
      <c r="M8" s="3" t="s">
        <v>57</v>
      </c>
      <c r="N8" s="3" t="s">
        <v>58</v>
      </c>
    </row>
    <row r="9" spans="1:14" x14ac:dyDescent="0.25">
      <c r="A9" s="33" t="s">
        <v>63</v>
      </c>
      <c r="B9" s="10" t="s">
        <v>64</v>
      </c>
      <c r="C9" s="1" t="s">
        <v>28</v>
      </c>
      <c r="D9" s="27" t="s">
        <v>26</v>
      </c>
      <c r="E9" s="30" t="s">
        <v>62</v>
      </c>
      <c r="F9" s="36">
        <v>240</v>
      </c>
      <c r="G9" s="36">
        <v>3120</v>
      </c>
      <c r="H9" s="12">
        <v>13956696</v>
      </c>
      <c r="I9" s="11">
        <v>240</v>
      </c>
      <c r="J9" s="11">
        <v>3079</v>
      </c>
      <c r="K9" s="12">
        <v>13773290.699999999</v>
      </c>
      <c r="L9" s="5">
        <f>Таблица132[[#This Row],[9]]-Таблица132[[#This Row],[6]]</f>
        <v>0</v>
      </c>
      <c r="M9" s="5">
        <f>Таблица132[[#This Row],[10]]-Таблица132[[#This Row],[7]]</f>
        <v>-41</v>
      </c>
      <c r="N9" s="44">
        <f>Таблица132[[#This Row],[11]]-Таблица132[[#This Row],[8]]</f>
        <v>-183405.30000000075</v>
      </c>
    </row>
    <row r="10" spans="1:14" s="14" customFormat="1" x14ac:dyDescent="0.25">
      <c r="A10" s="5" t="s">
        <v>65</v>
      </c>
      <c r="B10" s="46" t="s">
        <v>66</v>
      </c>
      <c r="C10" s="1" t="s">
        <v>28</v>
      </c>
      <c r="D10" s="27" t="s">
        <v>26</v>
      </c>
      <c r="E10" s="30" t="s">
        <v>62</v>
      </c>
      <c r="F10" s="36">
        <v>276</v>
      </c>
      <c r="G10" s="36">
        <v>3588</v>
      </c>
      <c r="H10" s="12">
        <v>16050200.399999999</v>
      </c>
      <c r="I10" s="11">
        <v>276</v>
      </c>
      <c r="J10" s="11">
        <v>3540</v>
      </c>
      <c r="K10" s="12">
        <v>15835481.999999998</v>
      </c>
      <c r="L10" s="5">
        <f>Таблица132[[#This Row],[9]]-Таблица132[[#This Row],[6]]</f>
        <v>0</v>
      </c>
      <c r="M10" s="5">
        <f>Таблица132[[#This Row],[10]]-Таблица132[[#This Row],[7]]</f>
        <v>-48</v>
      </c>
      <c r="N10" s="13">
        <f>Таблица132[[#This Row],[11]]-Таблица132[[#This Row],[8]]</f>
        <v>-214718.40000000037</v>
      </c>
    </row>
    <row r="11" spans="1:14" s="14" customFormat="1" x14ac:dyDescent="0.25">
      <c r="A11" s="5" t="s">
        <v>59</v>
      </c>
      <c r="B11" s="46" t="s">
        <v>60</v>
      </c>
      <c r="C11" s="1" t="s">
        <v>28</v>
      </c>
      <c r="D11" s="27" t="s">
        <v>26</v>
      </c>
      <c r="E11" s="30" t="s">
        <v>62</v>
      </c>
      <c r="F11" s="36">
        <v>468</v>
      </c>
      <c r="G11" s="36">
        <v>6084</v>
      </c>
      <c r="H11" s="12">
        <v>27215557.200000003</v>
      </c>
      <c r="I11" s="11">
        <v>468</v>
      </c>
      <c r="J11" s="11">
        <v>5891</v>
      </c>
      <c r="K11" s="12">
        <v>26352210.300000001</v>
      </c>
      <c r="L11" s="5">
        <f>Таблица132[[#This Row],[9]]-Таблица132[[#This Row],[6]]</f>
        <v>0</v>
      </c>
      <c r="M11" s="5">
        <f>Таблица132[[#This Row],[10]]-Таблица132[[#This Row],[7]]</f>
        <v>-193</v>
      </c>
      <c r="N11" s="13">
        <f>Таблица132[[#This Row],[11]]-Таблица132[[#This Row],[8]]</f>
        <v>-863346.90000000224</v>
      </c>
    </row>
    <row r="12" spans="1:14" s="14" customFormat="1" x14ac:dyDescent="0.25">
      <c r="A12" s="5" t="s">
        <v>67</v>
      </c>
      <c r="B12" s="46" t="s">
        <v>68</v>
      </c>
      <c r="C12" s="1" t="s">
        <v>28</v>
      </c>
      <c r="D12" s="27" t="s">
        <v>26</v>
      </c>
      <c r="E12" s="30" t="s">
        <v>62</v>
      </c>
      <c r="F12" s="36">
        <v>624</v>
      </c>
      <c r="G12" s="36">
        <v>8112</v>
      </c>
      <c r="H12" s="12">
        <v>36287409.599999994</v>
      </c>
      <c r="I12" s="11">
        <v>624</v>
      </c>
      <c r="J12" s="11">
        <v>7877</v>
      </c>
      <c r="K12" s="12">
        <v>35236184.099999994</v>
      </c>
      <c r="L12" s="5">
        <f>Таблица132[[#This Row],[9]]-Таблица132[[#This Row],[6]]</f>
        <v>0</v>
      </c>
      <c r="M12" s="5">
        <f>Таблица132[[#This Row],[10]]-Таблица132[[#This Row],[7]]</f>
        <v>-235</v>
      </c>
      <c r="N12" s="13">
        <f>Таблица132[[#This Row],[11]]-Таблица132[[#This Row],[8]]</f>
        <v>-1051225.5</v>
      </c>
    </row>
    <row r="13" spans="1:14" x14ac:dyDescent="0.25">
      <c r="A13" s="5" t="s">
        <v>43</v>
      </c>
      <c r="B13" s="46" t="s">
        <v>44</v>
      </c>
      <c r="C13" s="1" t="s">
        <v>28</v>
      </c>
      <c r="D13" s="27" t="s">
        <v>26</v>
      </c>
      <c r="E13" s="30" t="s">
        <v>62</v>
      </c>
      <c r="F13" s="36">
        <v>516</v>
      </c>
      <c r="G13" s="36">
        <v>6708</v>
      </c>
      <c r="H13" s="12">
        <v>30006896.400000002</v>
      </c>
      <c r="I13" s="11">
        <v>516</v>
      </c>
      <c r="J13" s="11">
        <v>7225</v>
      </c>
      <c r="K13" s="12">
        <v>32319592.500000004</v>
      </c>
      <c r="L13" s="5">
        <f>Таблица132[[#This Row],[9]]-Таблица132[[#This Row],[6]]</f>
        <v>0</v>
      </c>
      <c r="M13" s="5">
        <f>Таблица132[[#This Row],[10]]-Таблица132[[#This Row],[7]]</f>
        <v>517</v>
      </c>
      <c r="N13" s="13">
        <f>Таблица132[[#This Row],[11]]-Таблица132[[#This Row],[8]]</f>
        <v>2312696.1000000015</v>
      </c>
    </row>
  </sheetData>
  <mergeCells count="8">
    <mergeCell ref="I6:K6"/>
    <mergeCell ref="L6:N6"/>
    <mergeCell ref="E6:E7"/>
    <mergeCell ref="A6:A7"/>
    <mergeCell ref="B6:B7"/>
    <mergeCell ref="C6:C7"/>
    <mergeCell ref="D6:D7"/>
    <mergeCell ref="F6:H6"/>
  </mergeCells>
  <phoneticPr fontId="4" type="noConversion"/>
  <conditionalFormatting sqref="M9:N13">
    <cfRule type="cellIs" dxfId="17" priority="2" operator="equal">
      <formula>0</formula>
    </cfRule>
  </conditionalFormatting>
  <conditionalFormatting sqref="I9:K13">
    <cfRule type="cellIs" dxfId="16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DEA30-CFB6-4C80-9FEE-6BBD444BCDDF}">
  <sheetPr>
    <pageSetUpPr fitToPage="1"/>
  </sheetPr>
  <dimension ref="A1:K10"/>
  <sheetViews>
    <sheetView tabSelected="1" workbookViewId="0">
      <selection activeCell="B16" sqref="B16"/>
    </sheetView>
  </sheetViews>
  <sheetFormatPr defaultRowHeight="15" x14ac:dyDescent="0.25"/>
  <cols>
    <col min="1" max="1" width="8.28515625" bestFit="1" customWidth="1"/>
    <col min="2" max="2" width="37.42578125" bestFit="1" customWidth="1"/>
    <col min="3" max="3" width="8.140625" bestFit="1" customWidth="1"/>
    <col min="5" max="5" width="11" bestFit="1" customWidth="1"/>
    <col min="6" max="6" width="14.5703125" bestFit="1" customWidth="1"/>
    <col min="7" max="7" width="11" bestFit="1" customWidth="1"/>
    <col min="8" max="8" width="14.5703125" bestFit="1" customWidth="1"/>
    <col min="9" max="9" width="8.42578125" bestFit="1" customWidth="1"/>
    <col min="10" max="10" width="25.42578125" customWidth="1"/>
  </cols>
  <sheetData>
    <row r="1" spans="1:11" x14ac:dyDescent="0.25">
      <c r="B1" s="6"/>
      <c r="I1" s="47"/>
      <c r="J1" s="47" t="s">
        <v>74</v>
      </c>
      <c r="K1" s="14"/>
    </row>
    <row r="2" spans="1:11" x14ac:dyDescent="0.25">
      <c r="B2" s="6"/>
      <c r="J2" t="s">
        <v>15</v>
      </c>
      <c r="K2" s="14"/>
    </row>
    <row r="3" spans="1:11" x14ac:dyDescent="0.25">
      <c r="B3" s="6"/>
      <c r="J3" t="s">
        <v>16</v>
      </c>
      <c r="K3" s="14"/>
    </row>
    <row r="4" spans="1:11" x14ac:dyDescent="0.25">
      <c r="B4" s="6"/>
      <c r="J4" t="s">
        <v>29</v>
      </c>
      <c r="K4" s="14"/>
    </row>
    <row r="5" spans="1:11" x14ac:dyDescent="0.25">
      <c r="B5" s="6"/>
      <c r="K5" s="14"/>
    </row>
    <row r="6" spans="1:11" ht="60" customHeight="1" x14ac:dyDescent="0.25">
      <c r="A6" s="56" t="s">
        <v>0</v>
      </c>
      <c r="B6" s="56" t="s">
        <v>1</v>
      </c>
      <c r="C6" s="56" t="s">
        <v>17</v>
      </c>
      <c r="D6" s="56" t="s">
        <v>19</v>
      </c>
      <c r="E6" s="56" t="s">
        <v>30</v>
      </c>
      <c r="F6" s="56"/>
      <c r="G6" s="56" t="s">
        <v>31</v>
      </c>
      <c r="H6" s="56"/>
      <c r="I6" s="56" t="s">
        <v>4</v>
      </c>
      <c r="J6" s="56"/>
      <c r="K6" s="14"/>
    </row>
    <row r="7" spans="1:11" ht="24.75" customHeight="1" x14ac:dyDescent="0.25">
      <c r="A7" s="56"/>
      <c r="B7" s="56"/>
      <c r="C7" s="56"/>
      <c r="D7" s="56"/>
      <c r="E7" s="2" t="s">
        <v>2</v>
      </c>
      <c r="F7" s="2" t="s">
        <v>3</v>
      </c>
      <c r="G7" s="2" t="s">
        <v>2</v>
      </c>
      <c r="H7" s="2" t="s">
        <v>3</v>
      </c>
      <c r="I7" s="2" t="s">
        <v>2</v>
      </c>
      <c r="J7" s="2" t="s">
        <v>3</v>
      </c>
      <c r="K7" s="14"/>
    </row>
    <row r="8" spans="1:11" x14ac:dyDescent="0.25">
      <c r="A8" s="48" t="s">
        <v>5</v>
      </c>
      <c r="B8" s="49" t="s">
        <v>6</v>
      </c>
      <c r="C8" s="48" t="s">
        <v>7</v>
      </c>
      <c r="D8" s="48" t="s">
        <v>8</v>
      </c>
      <c r="E8" s="48" t="s">
        <v>9</v>
      </c>
      <c r="F8" s="48" t="s">
        <v>10</v>
      </c>
      <c r="G8" s="48" t="s">
        <v>11</v>
      </c>
      <c r="H8" s="48" t="s">
        <v>12</v>
      </c>
      <c r="I8" s="48" t="s">
        <v>13</v>
      </c>
      <c r="J8" s="48" t="s">
        <v>14</v>
      </c>
      <c r="K8" s="14"/>
    </row>
    <row r="9" spans="1:11" x14ac:dyDescent="0.25">
      <c r="A9" s="50" t="s">
        <v>32</v>
      </c>
      <c r="B9" s="50" t="s">
        <v>69</v>
      </c>
      <c r="C9" s="50" t="s">
        <v>28</v>
      </c>
      <c r="D9" s="50" t="s">
        <v>70</v>
      </c>
      <c r="E9" s="51">
        <v>4512</v>
      </c>
      <c r="F9" s="51">
        <v>7639164</v>
      </c>
      <c r="G9" s="51">
        <v>3512</v>
      </c>
      <c r="H9" s="51">
        <v>6059164</v>
      </c>
      <c r="I9" s="52">
        <f>G9-E9</f>
        <v>-1000</v>
      </c>
      <c r="J9" s="53">
        <f>H9-F9</f>
        <v>-1580000</v>
      </c>
    </row>
    <row r="10" spans="1:11" x14ac:dyDescent="0.25">
      <c r="A10" s="50" t="s">
        <v>71</v>
      </c>
      <c r="B10" s="50" t="s">
        <v>72</v>
      </c>
      <c r="C10" s="50" t="s">
        <v>28</v>
      </c>
      <c r="D10" s="50" t="s">
        <v>70</v>
      </c>
      <c r="E10" s="54" t="s">
        <v>73</v>
      </c>
      <c r="F10" s="54" t="s">
        <v>73</v>
      </c>
      <c r="G10" s="51">
        <v>1000</v>
      </c>
      <c r="H10" s="51">
        <v>1580000</v>
      </c>
      <c r="I10" s="51">
        <v>1000</v>
      </c>
      <c r="J10" s="51">
        <v>1580000</v>
      </c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4" type="noConversion"/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2'!Заголовки_для_печати</vt:lpstr>
      <vt:lpstr>'Приложение 1'!Область_печати</vt:lpstr>
      <vt:lpstr>'Приложение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Кусова З.Р.</cp:lastModifiedBy>
  <cp:lastPrinted>2022-02-18T13:03:25Z</cp:lastPrinted>
  <dcterms:created xsi:type="dcterms:W3CDTF">2021-03-15T11:54:38Z</dcterms:created>
  <dcterms:modified xsi:type="dcterms:W3CDTF">2022-02-18T13:57:06Z</dcterms:modified>
</cp:coreProperties>
</file>