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mp\Общая\Баликоев А. Х\на сайт\Новая папка\"/>
    </mc:Choice>
  </mc:AlternateContent>
  <xr:revisionPtr revIDLastSave="0" documentId="13_ncr:1_{FE04BD75-D819-4FFB-B131-CCBA9E4B8FF7}" xr6:coauthVersionLast="45" xr6:coauthVersionMax="45" xr10:uidLastSave="{00000000-0000-0000-0000-000000000000}"/>
  <bookViews>
    <workbookView xWindow="-120" yWindow="-120" windowWidth="29040" windowHeight="15840" xr2:uid="{7D39736D-0E95-4DE1-8D5D-C47663441AD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0" i="1" l="1"/>
  <c r="P30" i="1"/>
  <c r="O30" i="1"/>
  <c r="M30" i="1"/>
  <c r="G30" i="1"/>
  <c r="F30" i="1"/>
  <c r="Q29" i="1"/>
  <c r="P29" i="1"/>
  <c r="O29" i="1"/>
  <c r="M29" i="1"/>
  <c r="K29" i="1"/>
  <c r="I29" i="1"/>
  <c r="G29" i="1"/>
  <c r="F29" i="1"/>
  <c r="Q28" i="1"/>
  <c r="P28" i="1"/>
  <c r="O28" i="1"/>
  <c r="M28" i="1"/>
  <c r="L28" i="1"/>
  <c r="N27" i="1"/>
  <c r="K27" i="1"/>
  <c r="J27" i="1"/>
  <c r="I27" i="1"/>
  <c r="N26" i="1"/>
  <c r="K26" i="1"/>
  <c r="J26" i="1"/>
  <c r="I26" i="1"/>
  <c r="N25" i="1"/>
  <c r="K25" i="1"/>
  <c r="J25" i="1"/>
  <c r="I25" i="1"/>
  <c r="N24" i="1"/>
  <c r="N29" i="1" s="1"/>
  <c r="K24" i="1"/>
  <c r="J24" i="1"/>
  <c r="J29" i="1" s="1"/>
  <c r="I24" i="1"/>
  <c r="Q23" i="1"/>
  <c r="P23" i="1"/>
  <c r="O23" i="1"/>
  <c r="M23" i="1"/>
  <c r="L23" i="1"/>
  <c r="N22" i="1"/>
  <c r="K22" i="1"/>
  <c r="J22" i="1"/>
  <c r="I22" i="1"/>
  <c r="N21" i="1"/>
  <c r="K21" i="1"/>
  <c r="J21" i="1"/>
  <c r="I21" i="1"/>
  <c r="N20" i="1"/>
  <c r="K20" i="1"/>
  <c r="J20" i="1"/>
  <c r="I20" i="1"/>
  <c r="N19" i="1"/>
  <c r="K19" i="1"/>
  <c r="J19" i="1"/>
  <c r="I19" i="1"/>
  <c r="N18" i="1"/>
  <c r="N23" i="1" s="1"/>
  <c r="K18" i="1"/>
  <c r="J18" i="1"/>
  <c r="I18" i="1"/>
  <c r="Q17" i="1"/>
  <c r="P17" i="1"/>
  <c r="O17" i="1"/>
  <c r="N17" i="1"/>
  <c r="M17" i="1"/>
  <c r="L16" i="1"/>
  <c r="K16" i="1"/>
  <c r="J16" i="1"/>
  <c r="I16" i="1"/>
  <c r="L15" i="1"/>
  <c r="L30" i="1" s="1"/>
  <c r="J15" i="1"/>
  <c r="I15" i="1"/>
  <c r="L14" i="1"/>
  <c r="K14" i="1"/>
  <c r="J14" i="1"/>
  <c r="I14" i="1"/>
  <c r="L13" i="1"/>
  <c r="L29" i="1" s="1"/>
  <c r="K13" i="1"/>
  <c r="J13" i="1"/>
  <c r="I13" i="1"/>
  <c r="Q12" i="1"/>
  <c r="P12" i="1"/>
  <c r="O12" i="1"/>
  <c r="M12" i="1"/>
  <c r="L12" i="1"/>
  <c r="N11" i="1"/>
  <c r="K11" i="1"/>
  <c r="J11" i="1"/>
  <c r="I11" i="1"/>
  <c r="H11" i="1"/>
  <c r="N10" i="1"/>
  <c r="N30" i="1" s="1"/>
  <c r="K10" i="1"/>
  <c r="K30" i="1" s="1"/>
  <c r="J10" i="1"/>
  <c r="J30" i="1" s="1"/>
  <c r="I10" i="1"/>
  <c r="I30" i="1" s="1"/>
  <c r="H10" i="1"/>
  <c r="H30" i="1" s="1"/>
  <c r="N9" i="1"/>
  <c r="K9" i="1"/>
  <c r="J9" i="1"/>
  <c r="I9" i="1"/>
  <c r="N8" i="1"/>
  <c r="N12" i="1" s="1"/>
  <c r="K8" i="1"/>
  <c r="J8" i="1"/>
  <c r="I8" i="1"/>
  <c r="H8" i="1"/>
  <c r="H29" i="1" s="1"/>
  <c r="N28" i="1" l="1"/>
  <c r="L17" i="1"/>
</calcChain>
</file>

<file path=xl/sharedStrings.xml><?xml version="1.0" encoding="utf-8"?>
<sst xmlns="http://schemas.openxmlformats.org/spreadsheetml/2006/main" count="84" uniqueCount="31">
  <si>
    <t>Код МО</t>
  </si>
  <si>
    <t>Наименование МО</t>
  </si>
  <si>
    <t>Вид помощи</t>
  </si>
  <si>
    <t>Наименование</t>
  </si>
  <si>
    <t>Единица измерения</t>
  </si>
  <si>
    <t>Объемы медицинской помощи</t>
  </si>
  <si>
    <t>Стоимость  медицинской помощи</t>
  </si>
  <si>
    <t>в том числе:</t>
  </si>
  <si>
    <t>Всего на 2020 год</t>
  </si>
  <si>
    <t>ТФ ОМС</t>
  </si>
  <si>
    <t>Капитал</t>
  </si>
  <si>
    <t>январь-февраль</t>
  </si>
  <si>
    <t>январь-март</t>
  </si>
  <si>
    <t>апрель-июнь</t>
  </si>
  <si>
    <t>июль-сентябрь</t>
  </si>
  <si>
    <t>октябрь-декабрь</t>
  </si>
  <si>
    <t xml:space="preserve">ООО "Северо-Кавказский нефрологический центр" </t>
  </si>
  <si>
    <t>АПП</t>
  </si>
  <si>
    <t xml:space="preserve">Гемодиализ интермиттирующий низкопоточный </t>
  </si>
  <si>
    <t>услуга</t>
  </si>
  <si>
    <t>Гемодиафильтрация</t>
  </si>
  <si>
    <t>ДС</t>
  </si>
  <si>
    <t>Итого</t>
  </si>
  <si>
    <t>ООО "АЛАНИЯ ХЕЛСКЕА"</t>
  </si>
  <si>
    <t>ООО" МЕДТОРГСЕРВИС" филиал в г.Владикавказ</t>
  </si>
  <si>
    <t>Перитонеальный диализ с использованием автоматизированных технологий</t>
  </si>
  <si>
    <t>ООО "КРИСТАЛЛ-МЕД"</t>
  </si>
  <si>
    <t>Общий итог</t>
  </si>
  <si>
    <t xml:space="preserve"> </t>
  </si>
  <si>
    <t>Приложение  № 5 к Протоколу № 15 Зседания Комиссии от 31.12.2019 года.</t>
  </si>
  <si>
    <t>Объемы по проведению амбулаторного диализа и диализа в условиях дневного стационара на 2020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</si>
</sst>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\ _₽_-;\-* #,##0.0\ _₽_-;_-* &quot;-&quot;??\ _₽_-;_-@_-"/>
    <numFmt numFmtId="165" formatCode="_-* #,##0.00\ _₽_-;\-* #,##0.00\ _₽_-;_-* &quot;-&quot;??\ _₽_-;_-@_-"/>
    <numFmt numFmtId="166" formatCode="_-* #,##0\ _₽_-;\-* #,##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top"/>
    </xf>
    <xf numFmtId="164" fontId="0" fillId="0" borderId="1" xfId="1" applyNumberFormat="1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top"/>
    </xf>
    <xf numFmtId="164" fontId="3" fillId="0" borderId="1" xfId="1" applyNumberFormat="1" applyFont="1" applyFill="1" applyBorder="1" applyAlignment="1">
      <alignment vertical="center"/>
    </xf>
    <xf numFmtId="165" fontId="0" fillId="0" borderId="1" xfId="1" applyFont="1" applyFill="1" applyBorder="1" applyAlignment="1">
      <alignment horizontal="left" vertical="center"/>
    </xf>
    <xf numFmtId="166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6" fontId="3" fillId="0" borderId="1" xfId="1" applyNumberFormat="1" applyFont="1" applyFill="1" applyBorder="1"/>
    <xf numFmtId="164" fontId="3" fillId="0" borderId="1" xfId="1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0" fillId="0" borderId="0" xfId="1" applyNumberFormat="1" applyFont="1" applyFill="1"/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E57234D5-DA0B-4F10-86E5-86982782A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D9F3-8C8E-4F78-A65B-18B281874B62}">
  <sheetPr>
    <pageSetUpPr fitToPage="1"/>
  </sheetPr>
  <dimension ref="A1:Q30"/>
  <sheetViews>
    <sheetView tabSelected="1" workbookViewId="0">
      <selection activeCell="D19" sqref="D19"/>
    </sheetView>
  </sheetViews>
  <sheetFormatPr defaultRowHeight="15" x14ac:dyDescent="0.25"/>
  <cols>
    <col min="1" max="1" width="8.85546875" customWidth="1"/>
    <col min="2" max="2" width="20.85546875" style="32" customWidth="1"/>
    <col min="3" max="3" width="12.42578125" style="33" bestFit="1" customWidth="1"/>
    <col min="4" max="4" width="46.140625" customWidth="1"/>
    <col min="5" max="5" width="9.85546875" style="3" customWidth="1"/>
    <col min="6" max="6" width="12.85546875" style="3" customWidth="1"/>
    <col min="7" max="7" width="15.5703125" style="3" customWidth="1"/>
    <col min="8" max="8" width="13.5703125" style="4" customWidth="1"/>
    <col min="9" max="9" width="13.28515625" style="3" customWidth="1"/>
    <col min="10" max="10" width="13.5703125" style="3" customWidth="1"/>
    <col min="11" max="11" width="13" style="3" customWidth="1"/>
    <col min="12" max="12" width="17.140625" style="34" customWidth="1"/>
    <col min="13" max="13" width="13.85546875" style="34" customWidth="1"/>
    <col min="14" max="17" width="15.5703125" style="6" bestFit="1" customWidth="1"/>
  </cols>
  <sheetData>
    <row r="1" spans="1:17" ht="18.75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8.75" x14ac:dyDescent="0.25">
      <c r="A2" s="43" t="s">
        <v>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x14ac:dyDescent="0.25">
      <c r="A3" s="1"/>
      <c r="B3" s="2"/>
      <c r="C3" s="1"/>
      <c r="D3" s="1"/>
      <c r="L3" s="5"/>
      <c r="M3" s="5"/>
    </row>
    <row r="4" spans="1:17" ht="15.75" x14ac:dyDescent="0.25">
      <c r="A4" s="44" t="s">
        <v>0</v>
      </c>
      <c r="B4" s="44" t="s">
        <v>1</v>
      </c>
      <c r="C4" s="44" t="s">
        <v>2</v>
      </c>
      <c r="D4" s="44" t="s">
        <v>3</v>
      </c>
      <c r="E4" s="45" t="s">
        <v>4</v>
      </c>
      <c r="F4" s="48" t="s">
        <v>5</v>
      </c>
      <c r="G4" s="48"/>
      <c r="H4" s="48"/>
      <c r="I4" s="48"/>
      <c r="J4" s="48"/>
      <c r="K4" s="48"/>
      <c r="L4" s="49" t="s">
        <v>6</v>
      </c>
      <c r="M4" s="49"/>
      <c r="N4" s="49"/>
      <c r="O4" s="49"/>
      <c r="P4" s="49"/>
      <c r="Q4" s="49"/>
    </row>
    <row r="5" spans="1:17" ht="15.75" x14ac:dyDescent="0.25">
      <c r="A5" s="44"/>
      <c r="B5" s="44"/>
      <c r="C5" s="44"/>
      <c r="D5" s="44"/>
      <c r="E5" s="46"/>
      <c r="F5" s="7"/>
      <c r="G5" s="50" t="s">
        <v>7</v>
      </c>
      <c r="H5" s="51"/>
      <c r="I5" s="51"/>
      <c r="J5" s="51"/>
      <c r="K5" s="52"/>
      <c r="L5" s="8"/>
      <c r="M5" s="50" t="s">
        <v>7</v>
      </c>
      <c r="N5" s="51"/>
      <c r="O5" s="51"/>
      <c r="P5" s="51"/>
      <c r="Q5" s="52"/>
    </row>
    <row r="6" spans="1:17" x14ac:dyDescent="0.25">
      <c r="A6" s="44"/>
      <c r="B6" s="44"/>
      <c r="C6" s="44"/>
      <c r="D6" s="44"/>
      <c r="E6" s="46"/>
      <c r="F6" s="44" t="s">
        <v>8</v>
      </c>
      <c r="G6" s="9" t="s">
        <v>9</v>
      </c>
      <c r="H6" s="53" t="s">
        <v>10</v>
      </c>
      <c r="I6" s="53"/>
      <c r="J6" s="53"/>
      <c r="K6" s="53"/>
      <c r="L6" s="54" t="s">
        <v>8</v>
      </c>
      <c r="M6" s="9" t="s">
        <v>9</v>
      </c>
      <c r="N6" s="53" t="s">
        <v>10</v>
      </c>
      <c r="O6" s="53"/>
      <c r="P6" s="53"/>
      <c r="Q6" s="53"/>
    </row>
    <row r="7" spans="1:17" ht="30" x14ac:dyDescent="0.25">
      <c r="A7" s="44"/>
      <c r="B7" s="44"/>
      <c r="C7" s="44"/>
      <c r="D7" s="44"/>
      <c r="E7" s="47"/>
      <c r="F7" s="44"/>
      <c r="G7" s="9" t="s">
        <v>11</v>
      </c>
      <c r="H7" s="10" t="s">
        <v>12</v>
      </c>
      <c r="I7" s="9" t="s">
        <v>13</v>
      </c>
      <c r="J7" s="9" t="s">
        <v>14</v>
      </c>
      <c r="K7" s="9" t="s">
        <v>15</v>
      </c>
      <c r="L7" s="54"/>
      <c r="M7" s="9" t="s">
        <v>11</v>
      </c>
      <c r="N7" s="11" t="s">
        <v>12</v>
      </c>
      <c r="O7" s="11" t="s">
        <v>13</v>
      </c>
      <c r="P7" s="11" t="s">
        <v>14</v>
      </c>
      <c r="Q7" s="11" t="s">
        <v>15</v>
      </c>
    </row>
    <row r="8" spans="1:17" ht="30" x14ac:dyDescent="0.25">
      <c r="A8" s="35">
        <v>150026</v>
      </c>
      <c r="B8" s="38" t="s">
        <v>16</v>
      </c>
      <c r="C8" s="41" t="s">
        <v>17</v>
      </c>
      <c r="D8" s="12" t="s">
        <v>18</v>
      </c>
      <c r="E8" s="13" t="s">
        <v>19</v>
      </c>
      <c r="F8" s="14">
        <v>4368</v>
      </c>
      <c r="G8" s="14">
        <v>0</v>
      </c>
      <c r="H8" s="15">
        <f>F8/4</f>
        <v>1092</v>
      </c>
      <c r="I8" s="14">
        <f>F8/4</f>
        <v>1092</v>
      </c>
      <c r="J8" s="14">
        <f>F8/4</f>
        <v>1092</v>
      </c>
      <c r="K8" s="14">
        <f>F8/4</f>
        <v>1092</v>
      </c>
      <c r="L8" s="16">
        <v>18988700.640000001</v>
      </c>
      <c r="M8" s="16">
        <v>0</v>
      </c>
      <c r="N8" s="17">
        <f>L8/4</f>
        <v>4747175.16</v>
      </c>
      <c r="O8" s="17">
        <v>4747175.16</v>
      </c>
      <c r="P8" s="17">
        <v>4747175.16</v>
      </c>
      <c r="Q8" s="17">
        <v>4747175.16</v>
      </c>
    </row>
    <row r="9" spans="1:17" x14ac:dyDescent="0.25">
      <c r="A9" s="36"/>
      <c r="B9" s="39"/>
      <c r="C9" s="42"/>
      <c r="D9" s="12" t="s">
        <v>20</v>
      </c>
      <c r="E9" s="13" t="s">
        <v>19</v>
      </c>
      <c r="F9" s="14">
        <v>936</v>
      </c>
      <c r="G9" s="14">
        <v>8</v>
      </c>
      <c r="H9" s="15">
        <v>226</v>
      </c>
      <c r="I9" s="14">
        <f t="shared" ref="I9:I27" si="0">F9/4</f>
        <v>234</v>
      </c>
      <c r="J9" s="14">
        <f t="shared" ref="J9:J27" si="1">F9/4</f>
        <v>234</v>
      </c>
      <c r="K9" s="14">
        <f t="shared" ref="K9:K27" si="2">F9/4</f>
        <v>234</v>
      </c>
      <c r="L9" s="16">
        <v>4394529.3600000003</v>
      </c>
      <c r="M9" s="16">
        <v>37560.080000000002</v>
      </c>
      <c r="N9" s="17">
        <f>O9-M9</f>
        <v>1061072.26</v>
      </c>
      <c r="O9" s="17">
        <v>1098632.3400000001</v>
      </c>
      <c r="P9" s="17">
        <v>1098632.3400000001</v>
      </c>
      <c r="Q9" s="17">
        <v>1098632.3400000001</v>
      </c>
    </row>
    <row r="10" spans="1:17" ht="30" x14ac:dyDescent="0.25">
      <c r="A10" s="36"/>
      <c r="B10" s="39"/>
      <c r="C10" s="41" t="s">
        <v>21</v>
      </c>
      <c r="D10" s="12" t="s">
        <v>18</v>
      </c>
      <c r="E10" s="13" t="s">
        <v>19</v>
      </c>
      <c r="F10" s="14">
        <v>1560</v>
      </c>
      <c r="G10" s="14">
        <v>0</v>
      </c>
      <c r="H10" s="15">
        <f t="shared" ref="H10:H11" si="3">F10/4</f>
        <v>390</v>
      </c>
      <c r="I10" s="14">
        <f t="shared" si="0"/>
        <v>390</v>
      </c>
      <c r="J10" s="14">
        <f t="shared" si="1"/>
        <v>390</v>
      </c>
      <c r="K10" s="14">
        <f t="shared" si="2"/>
        <v>390</v>
      </c>
      <c r="L10" s="16">
        <v>6781678.7999999998</v>
      </c>
      <c r="M10" s="16">
        <v>0</v>
      </c>
      <c r="N10" s="17">
        <f t="shared" ref="N10:N11" si="4">L10/4</f>
        <v>1695419.7</v>
      </c>
      <c r="O10" s="17">
        <v>1695419.7</v>
      </c>
      <c r="P10" s="17">
        <v>1695419.7</v>
      </c>
      <c r="Q10" s="17">
        <v>1695419.7</v>
      </c>
    </row>
    <row r="11" spans="1:17" x14ac:dyDescent="0.25">
      <c r="A11" s="37"/>
      <c r="B11" s="40"/>
      <c r="C11" s="42"/>
      <c r="D11" s="12" t="s">
        <v>20</v>
      </c>
      <c r="E11" s="13" t="s">
        <v>19</v>
      </c>
      <c r="F11" s="14">
        <v>312</v>
      </c>
      <c r="G11" s="14">
        <v>0</v>
      </c>
      <c r="H11" s="15">
        <f t="shared" si="3"/>
        <v>78</v>
      </c>
      <c r="I11" s="14">
        <f t="shared" si="0"/>
        <v>78</v>
      </c>
      <c r="J11" s="14">
        <f t="shared" si="1"/>
        <v>78</v>
      </c>
      <c r="K11" s="14">
        <f t="shared" si="2"/>
        <v>78</v>
      </c>
      <c r="L11" s="16">
        <v>1464843.12</v>
      </c>
      <c r="M11" s="16">
        <v>0</v>
      </c>
      <c r="N11" s="17">
        <f t="shared" si="4"/>
        <v>366210.78</v>
      </c>
      <c r="O11" s="17">
        <v>366210.78</v>
      </c>
      <c r="P11" s="17">
        <v>366210.78</v>
      </c>
      <c r="Q11" s="17">
        <v>366210.78</v>
      </c>
    </row>
    <row r="12" spans="1:17" x14ac:dyDescent="0.25">
      <c r="A12" s="18"/>
      <c r="B12" s="19"/>
      <c r="C12" s="20" t="s">
        <v>22</v>
      </c>
      <c r="D12" s="18"/>
      <c r="E12" s="21"/>
      <c r="F12" s="22"/>
      <c r="G12" s="22"/>
      <c r="H12" s="23"/>
      <c r="I12" s="22"/>
      <c r="J12" s="22"/>
      <c r="K12" s="22"/>
      <c r="L12" s="24">
        <f t="shared" ref="L12:Q12" si="5">SUM(L8:L11)</f>
        <v>31629751.920000002</v>
      </c>
      <c r="M12" s="24">
        <f t="shared" si="5"/>
        <v>37560.080000000002</v>
      </c>
      <c r="N12" s="25">
        <f t="shared" si="5"/>
        <v>7869877.9000000004</v>
      </c>
      <c r="O12" s="25">
        <f t="shared" si="5"/>
        <v>7907437.9800000004</v>
      </c>
      <c r="P12" s="25">
        <f t="shared" si="5"/>
        <v>7907437.9800000004</v>
      </c>
      <c r="Q12" s="25">
        <f t="shared" si="5"/>
        <v>7907437.9800000004</v>
      </c>
    </row>
    <row r="13" spans="1:17" ht="30" x14ac:dyDescent="0.25">
      <c r="A13" s="35">
        <v>150138</v>
      </c>
      <c r="B13" s="38" t="s">
        <v>23</v>
      </c>
      <c r="C13" s="55" t="s">
        <v>17</v>
      </c>
      <c r="D13" s="12" t="s">
        <v>18</v>
      </c>
      <c r="E13" s="13" t="s">
        <v>19</v>
      </c>
      <c r="F13" s="14">
        <v>10452</v>
      </c>
      <c r="G13" s="15">
        <v>364</v>
      </c>
      <c r="H13" s="15">
        <v>2249</v>
      </c>
      <c r="I13" s="14">
        <f t="shared" si="0"/>
        <v>2613</v>
      </c>
      <c r="J13" s="14">
        <f t="shared" si="1"/>
        <v>2613</v>
      </c>
      <c r="K13" s="14">
        <f t="shared" si="2"/>
        <v>2613</v>
      </c>
      <c r="L13" s="16">
        <f>SUM(M13:Q13)</f>
        <v>45437247.960000001</v>
      </c>
      <c r="M13" s="16">
        <v>1582391.72</v>
      </c>
      <c r="N13" s="17">
        <v>9776920.2699999996</v>
      </c>
      <c r="O13" s="17">
        <v>11359311.99</v>
      </c>
      <c r="P13" s="17">
        <v>11359311.99</v>
      </c>
      <c r="Q13" s="17">
        <v>11359311.99</v>
      </c>
    </row>
    <row r="14" spans="1:17" x14ac:dyDescent="0.25">
      <c r="A14" s="36"/>
      <c r="B14" s="39"/>
      <c r="C14" s="55"/>
      <c r="D14" s="12" t="s">
        <v>20</v>
      </c>
      <c r="E14" s="13" t="s">
        <v>19</v>
      </c>
      <c r="F14" s="14">
        <v>1872</v>
      </c>
      <c r="G14" s="15">
        <v>78</v>
      </c>
      <c r="H14" s="15">
        <v>390</v>
      </c>
      <c r="I14" s="14">
        <f t="shared" si="0"/>
        <v>468</v>
      </c>
      <c r="J14" s="14">
        <f t="shared" si="1"/>
        <v>468</v>
      </c>
      <c r="K14" s="14">
        <f t="shared" si="2"/>
        <v>468</v>
      </c>
      <c r="L14" s="16">
        <f t="shared" ref="L14:L16" si="6">SUM(M14:Q14)</f>
        <v>8789058.7200000007</v>
      </c>
      <c r="M14" s="16">
        <v>366210.78</v>
      </c>
      <c r="N14" s="17">
        <v>1831053.9000000001</v>
      </c>
      <c r="O14" s="17">
        <v>2197264.6800000002</v>
      </c>
      <c r="P14" s="17">
        <v>2197264.6800000002</v>
      </c>
      <c r="Q14" s="17">
        <v>2197264.6800000002</v>
      </c>
    </row>
    <row r="15" spans="1:17" ht="30" x14ac:dyDescent="0.25">
      <c r="A15" s="36"/>
      <c r="B15" s="39"/>
      <c r="C15" s="41" t="s">
        <v>21</v>
      </c>
      <c r="D15" s="12" t="s">
        <v>18</v>
      </c>
      <c r="E15" s="13" t="s">
        <v>19</v>
      </c>
      <c r="F15" s="14">
        <v>3432</v>
      </c>
      <c r="G15" s="15">
        <v>130</v>
      </c>
      <c r="H15" s="15">
        <v>728</v>
      </c>
      <c r="I15" s="14">
        <f t="shared" si="0"/>
        <v>858</v>
      </c>
      <c r="J15" s="14">
        <f t="shared" si="1"/>
        <v>858</v>
      </c>
      <c r="K15" s="14" t="s">
        <v>28</v>
      </c>
      <c r="L15" s="16">
        <f t="shared" si="6"/>
        <v>14919693.359999999</v>
      </c>
      <c r="M15" s="16">
        <v>565139.9</v>
      </c>
      <c r="N15" s="17">
        <v>3164783.44</v>
      </c>
      <c r="O15" s="17">
        <v>3729923.34</v>
      </c>
      <c r="P15" s="17">
        <v>3729923.34</v>
      </c>
      <c r="Q15" s="17">
        <v>3729923.34</v>
      </c>
    </row>
    <row r="16" spans="1:17" x14ac:dyDescent="0.25">
      <c r="A16" s="36"/>
      <c r="B16" s="39"/>
      <c r="C16" s="56"/>
      <c r="D16" s="12" t="s">
        <v>20</v>
      </c>
      <c r="E16" s="13" t="s">
        <v>19</v>
      </c>
      <c r="F16" s="14">
        <v>624</v>
      </c>
      <c r="G16" s="15">
        <v>26</v>
      </c>
      <c r="H16" s="15">
        <v>130</v>
      </c>
      <c r="I16" s="14">
        <f t="shared" si="0"/>
        <v>156</v>
      </c>
      <c r="J16" s="14">
        <f t="shared" si="1"/>
        <v>156</v>
      </c>
      <c r="K16" s="14">
        <f t="shared" si="2"/>
        <v>156</v>
      </c>
      <c r="L16" s="16">
        <f t="shared" si="6"/>
        <v>2929686.24</v>
      </c>
      <c r="M16" s="16">
        <v>122070.26</v>
      </c>
      <c r="N16" s="17">
        <v>610351.30000000005</v>
      </c>
      <c r="O16" s="17">
        <v>732421.56</v>
      </c>
      <c r="P16" s="17">
        <v>732421.56</v>
      </c>
      <c r="Q16" s="17">
        <v>732421.56</v>
      </c>
    </row>
    <row r="17" spans="1:17" x14ac:dyDescent="0.25">
      <c r="A17" s="18"/>
      <c r="B17" s="19"/>
      <c r="C17" s="20" t="s">
        <v>22</v>
      </c>
      <c r="D17" s="18"/>
      <c r="E17" s="21"/>
      <c r="F17" s="22"/>
      <c r="G17" s="22"/>
      <c r="H17" s="23"/>
      <c r="I17" s="22"/>
      <c r="J17" s="22"/>
      <c r="K17" s="22"/>
      <c r="L17" s="24">
        <f t="shared" ref="L17:Q17" si="7">SUM(L13:L16)</f>
        <v>72075686.279999986</v>
      </c>
      <c r="M17" s="24">
        <f t="shared" si="7"/>
        <v>2635812.6599999997</v>
      </c>
      <c r="N17" s="25">
        <f t="shared" si="7"/>
        <v>15383108.91</v>
      </c>
      <c r="O17" s="25">
        <f t="shared" si="7"/>
        <v>18018921.569999997</v>
      </c>
      <c r="P17" s="25">
        <f t="shared" si="7"/>
        <v>18018921.569999997</v>
      </c>
      <c r="Q17" s="25">
        <f t="shared" si="7"/>
        <v>18018921.569999997</v>
      </c>
    </row>
    <row r="18" spans="1:17" ht="30" x14ac:dyDescent="0.25">
      <c r="A18" s="35">
        <v>150139</v>
      </c>
      <c r="B18" s="38" t="s">
        <v>24</v>
      </c>
      <c r="C18" s="55" t="s">
        <v>17</v>
      </c>
      <c r="D18" s="12" t="s">
        <v>18</v>
      </c>
      <c r="E18" s="13" t="s">
        <v>19</v>
      </c>
      <c r="F18" s="14">
        <v>11700</v>
      </c>
      <c r="G18" s="15">
        <v>546</v>
      </c>
      <c r="H18" s="15">
        <v>2379</v>
      </c>
      <c r="I18" s="14">
        <f t="shared" si="0"/>
        <v>2925</v>
      </c>
      <c r="J18" s="14">
        <f t="shared" si="1"/>
        <v>2925</v>
      </c>
      <c r="K18" s="14">
        <f t="shared" si="2"/>
        <v>2925</v>
      </c>
      <c r="L18" s="16">
        <v>50862591</v>
      </c>
      <c r="M18" s="16">
        <v>2373587.58</v>
      </c>
      <c r="N18" s="17">
        <f>O18-M18</f>
        <v>10342060.17</v>
      </c>
      <c r="O18" s="17">
        <v>12715647.75</v>
      </c>
      <c r="P18" s="17">
        <v>12715647.75</v>
      </c>
      <c r="Q18" s="17">
        <v>12715647.75</v>
      </c>
    </row>
    <row r="19" spans="1:17" x14ac:dyDescent="0.25">
      <c r="A19" s="36"/>
      <c r="B19" s="39"/>
      <c r="C19" s="55"/>
      <c r="D19" s="12" t="s">
        <v>20</v>
      </c>
      <c r="E19" s="13" t="s">
        <v>19</v>
      </c>
      <c r="F19" s="14">
        <v>2184</v>
      </c>
      <c r="G19" s="15">
        <v>104</v>
      </c>
      <c r="H19" s="15">
        <v>442</v>
      </c>
      <c r="I19" s="14">
        <f t="shared" si="0"/>
        <v>546</v>
      </c>
      <c r="J19" s="14">
        <f t="shared" si="1"/>
        <v>546</v>
      </c>
      <c r="K19" s="14">
        <f t="shared" si="2"/>
        <v>546</v>
      </c>
      <c r="L19" s="16">
        <v>10253901.84</v>
      </c>
      <c r="M19" s="16">
        <v>488281.04</v>
      </c>
      <c r="N19" s="17">
        <f t="shared" ref="N19:N22" si="8">O19-M19</f>
        <v>2075194.42</v>
      </c>
      <c r="O19" s="17">
        <v>2563475.46</v>
      </c>
      <c r="P19" s="17">
        <v>2563475.46</v>
      </c>
      <c r="Q19" s="17">
        <v>2563475.46</v>
      </c>
    </row>
    <row r="20" spans="1:17" ht="30" x14ac:dyDescent="0.25">
      <c r="A20" s="36"/>
      <c r="B20" s="39"/>
      <c r="C20" s="55"/>
      <c r="D20" s="12" t="s">
        <v>25</v>
      </c>
      <c r="E20" s="13" t="s">
        <v>19</v>
      </c>
      <c r="F20" s="14">
        <v>732</v>
      </c>
      <c r="G20" s="15">
        <v>0</v>
      </c>
      <c r="H20" s="15">
        <v>183</v>
      </c>
      <c r="I20" s="14">
        <f t="shared" si="0"/>
        <v>183</v>
      </c>
      <c r="J20" s="14">
        <f t="shared" si="1"/>
        <v>183</v>
      </c>
      <c r="K20" s="14">
        <f t="shared" si="2"/>
        <v>183</v>
      </c>
      <c r="L20" s="16">
        <v>2936169.12</v>
      </c>
      <c r="M20" s="16"/>
      <c r="N20" s="17">
        <f t="shared" si="8"/>
        <v>734042.28</v>
      </c>
      <c r="O20" s="17">
        <v>734042.28</v>
      </c>
      <c r="P20" s="17">
        <v>734042.28</v>
      </c>
      <c r="Q20" s="17">
        <v>734042.28</v>
      </c>
    </row>
    <row r="21" spans="1:17" ht="30" x14ac:dyDescent="0.25">
      <c r="A21" s="36"/>
      <c r="B21" s="39"/>
      <c r="C21" s="41" t="s">
        <v>21</v>
      </c>
      <c r="D21" s="12" t="s">
        <v>18</v>
      </c>
      <c r="E21" s="13" t="s">
        <v>19</v>
      </c>
      <c r="F21" s="14">
        <v>3900</v>
      </c>
      <c r="G21" s="15">
        <v>182</v>
      </c>
      <c r="H21" s="15">
        <v>793</v>
      </c>
      <c r="I21" s="14">
        <f t="shared" si="0"/>
        <v>975</v>
      </c>
      <c r="J21" s="14">
        <f t="shared" si="1"/>
        <v>975</v>
      </c>
      <c r="K21" s="14">
        <f t="shared" si="2"/>
        <v>975</v>
      </c>
      <c r="L21" s="16">
        <v>16954197</v>
      </c>
      <c r="M21" s="26">
        <v>791195.86</v>
      </c>
      <c r="N21" s="17">
        <f t="shared" si="8"/>
        <v>3447353.39</v>
      </c>
      <c r="O21" s="17">
        <v>4238549.25</v>
      </c>
      <c r="P21" s="17">
        <v>4238549.25</v>
      </c>
      <c r="Q21" s="17">
        <v>4238549.25</v>
      </c>
    </row>
    <row r="22" spans="1:17" x14ac:dyDescent="0.25">
      <c r="A22" s="36"/>
      <c r="B22" s="39"/>
      <c r="C22" s="56"/>
      <c r="D22" s="12" t="s">
        <v>20</v>
      </c>
      <c r="E22" s="13" t="s">
        <v>19</v>
      </c>
      <c r="F22" s="14">
        <v>780</v>
      </c>
      <c r="G22" s="15">
        <v>52</v>
      </c>
      <c r="H22" s="15">
        <v>143</v>
      </c>
      <c r="I22" s="14">
        <f t="shared" si="0"/>
        <v>195</v>
      </c>
      <c r="J22" s="14">
        <f t="shared" si="1"/>
        <v>195</v>
      </c>
      <c r="K22" s="14">
        <f t="shared" si="2"/>
        <v>195</v>
      </c>
      <c r="L22" s="16">
        <v>3662107.8</v>
      </c>
      <c r="M22" s="16">
        <v>244140.52</v>
      </c>
      <c r="N22" s="17">
        <f t="shared" si="8"/>
        <v>671386.42999999993</v>
      </c>
      <c r="O22" s="17">
        <v>915526.95</v>
      </c>
      <c r="P22" s="17">
        <v>915526.95</v>
      </c>
      <c r="Q22" s="17">
        <v>915526.95</v>
      </c>
    </row>
    <row r="23" spans="1:17" x14ac:dyDescent="0.25">
      <c r="A23" s="18"/>
      <c r="B23" s="19"/>
      <c r="C23" s="20" t="s">
        <v>22</v>
      </c>
      <c r="D23" s="18" t="s">
        <v>22</v>
      </c>
      <c r="E23" s="21"/>
      <c r="F23" s="22"/>
      <c r="G23" s="22"/>
      <c r="H23" s="23"/>
      <c r="I23" s="22"/>
      <c r="J23" s="22"/>
      <c r="K23" s="22"/>
      <c r="L23" s="24">
        <f t="shared" ref="L23:Q23" si="9">SUM(L18:L22)</f>
        <v>84668966.760000005</v>
      </c>
      <c r="M23" s="24">
        <f t="shared" si="9"/>
        <v>3897205</v>
      </c>
      <c r="N23" s="25">
        <f t="shared" si="9"/>
        <v>17270036.690000001</v>
      </c>
      <c r="O23" s="25">
        <f t="shared" si="9"/>
        <v>21167241.690000001</v>
      </c>
      <c r="P23" s="25">
        <f t="shared" si="9"/>
        <v>21167241.690000001</v>
      </c>
      <c r="Q23" s="25">
        <f t="shared" si="9"/>
        <v>21167241.690000001</v>
      </c>
    </row>
    <row r="24" spans="1:17" ht="30" x14ac:dyDescent="0.25">
      <c r="A24" s="35">
        <v>150152</v>
      </c>
      <c r="B24" s="38" t="s">
        <v>26</v>
      </c>
      <c r="C24" s="55" t="s">
        <v>17</v>
      </c>
      <c r="D24" s="12" t="s">
        <v>18</v>
      </c>
      <c r="E24" s="13" t="s">
        <v>19</v>
      </c>
      <c r="F24" s="14">
        <v>9360</v>
      </c>
      <c r="G24" s="14">
        <v>139</v>
      </c>
      <c r="H24" s="15">
        <v>2201</v>
      </c>
      <c r="I24" s="14">
        <f t="shared" si="0"/>
        <v>2340</v>
      </c>
      <c r="J24" s="14">
        <f t="shared" si="1"/>
        <v>2340</v>
      </c>
      <c r="K24" s="14">
        <f t="shared" si="2"/>
        <v>2340</v>
      </c>
      <c r="L24" s="16">
        <v>40690072.799999997</v>
      </c>
      <c r="M24" s="16">
        <v>604264.97</v>
      </c>
      <c r="N24" s="17">
        <f>O24-M24</f>
        <v>9568253.2299999986</v>
      </c>
      <c r="O24" s="17">
        <v>10172518.199999999</v>
      </c>
      <c r="P24" s="17">
        <v>10172518.199999999</v>
      </c>
      <c r="Q24" s="17">
        <v>10172518.199999999</v>
      </c>
    </row>
    <row r="25" spans="1:17" x14ac:dyDescent="0.25">
      <c r="A25" s="36"/>
      <c r="B25" s="39"/>
      <c r="C25" s="55"/>
      <c r="D25" s="12" t="s">
        <v>20</v>
      </c>
      <c r="E25" s="13" t="s">
        <v>19</v>
      </c>
      <c r="F25" s="14">
        <v>1716</v>
      </c>
      <c r="G25" s="14">
        <v>13</v>
      </c>
      <c r="H25" s="15">
        <v>416</v>
      </c>
      <c r="I25" s="14">
        <f t="shared" si="0"/>
        <v>429</v>
      </c>
      <c r="J25" s="14">
        <f t="shared" si="1"/>
        <v>429</v>
      </c>
      <c r="K25" s="14">
        <f t="shared" si="2"/>
        <v>429</v>
      </c>
      <c r="L25" s="16">
        <v>8056637.1600000001</v>
      </c>
      <c r="M25" s="16">
        <v>61035.13</v>
      </c>
      <c r="N25" s="17">
        <f t="shared" ref="N25:N27" si="10">O25-M25</f>
        <v>1953124.1600000001</v>
      </c>
      <c r="O25" s="17">
        <v>2014159.29</v>
      </c>
      <c r="P25" s="17">
        <v>2014159.29</v>
      </c>
      <c r="Q25" s="17">
        <v>2014159.29</v>
      </c>
    </row>
    <row r="26" spans="1:17" ht="30" x14ac:dyDescent="0.25">
      <c r="A26" s="36"/>
      <c r="B26" s="39"/>
      <c r="C26" s="41" t="s">
        <v>21</v>
      </c>
      <c r="D26" s="12" t="s">
        <v>18</v>
      </c>
      <c r="E26" s="13" t="s">
        <v>19</v>
      </c>
      <c r="F26" s="14">
        <v>3120</v>
      </c>
      <c r="G26" s="14">
        <v>135</v>
      </c>
      <c r="H26" s="15">
        <v>645</v>
      </c>
      <c r="I26" s="14">
        <f t="shared" si="0"/>
        <v>780</v>
      </c>
      <c r="J26" s="14">
        <f t="shared" si="1"/>
        <v>780</v>
      </c>
      <c r="K26" s="14">
        <f t="shared" si="2"/>
        <v>780</v>
      </c>
      <c r="L26" s="16">
        <v>13563357.6</v>
      </c>
      <c r="M26" s="16">
        <v>586876.05000000005</v>
      </c>
      <c r="N26" s="17">
        <f t="shared" si="10"/>
        <v>2803963.3499999996</v>
      </c>
      <c r="O26" s="17">
        <v>3390839.4</v>
      </c>
      <c r="P26" s="17">
        <v>3390839.4</v>
      </c>
      <c r="Q26" s="17">
        <v>3390839.4</v>
      </c>
    </row>
    <row r="27" spans="1:17" x14ac:dyDescent="0.25">
      <c r="A27" s="36"/>
      <c r="B27" s="39"/>
      <c r="C27" s="56"/>
      <c r="D27" s="12" t="s">
        <v>20</v>
      </c>
      <c r="E27" s="13" t="s">
        <v>19</v>
      </c>
      <c r="F27" s="14">
        <v>624</v>
      </c>
      <c r="G27" s="14">
        <v>50</v>
      </c>
      <c r="H27" s="15">
        <v>106</v>
      </c>
      <c r="I27" s="14">
        <f t="shared" si="0"/>
        <v>156</v>
      </c>
      <c r="J27" s="14">
        <f t="shared" si="1"/>
        <v>156</v>
      </c>
      <c r="K27" s="14">
        <f t="shared" si="2"/>
        <v>156</v>
      </c>
      <c r="L27" s="16">
        <v>2929686.24</v>
      </c>
      <c r="M27" s="16">
        <v>234750.5</v>
      </c>
      <c r="N27" s="17">
        <f t="shared" si="10"/>
        <v>497671.06000000006</v>
      </c>
      <c r="O27" s="17">
        <v>732421.56</v>
      </c>
      <c r="P27" s="17">
        <v>732421.56</v>
      </c>
      <c r="Q27" s="17">
        <v>732421.56</v>
      </c>
    </row>
    <row r="28" spans="1:17" x14ac:dyDescent="0.25">
      <c r="A28" s="18"/>
      <c r="B28" s="19"/>
      <c r="C28" s="20" t="s">
        <v>22</v>
      </c>
      <c r="D28" s="18"/>
      <c r="E28" s="21"/>
      <c r="F28" s="22"/>
      <c r="G28" s="22"/>
      <c r="H28" s="23"/>
      <c r="I28" s="22"/>
      <c r="J28" s="22"/>
      <c r="K28" s="22"/>
      <c r="L28" s="24">
        <f t="shared" ref="L28:Q28" si="11">SUM(L24:L27)</f>
        <v>65239753.799999997</v>
      </c>
      <c r="M28" s="24">
        <f t="shared" si="11"/>
        <v>1486926.65</v>
      </c>
      <c r="N28" s="25">
        <f t="shared" si="11"/>
        <v>14823011.799999999</v>
      </c>
      <c r="O28" s="25">
        <f t="shared" si="11"/>
        <v>16309938.449999999</v>
      </c>
      <c r="P28" s="25">
        <f t="shared" si="11"/>
        <v>16309938.449999999</v>
      </c>
      <c r="Q28" s="25">
        <f t="shared" si="11"/>
        <v>16309938.449999999</v>
      </c>
    </row>
    <row r="29" spans="1:17" s="3" customFormat="1" x14ac:dyDescent="0.25">
      <c r="A29" s="57" t="s">
        <v>27</v>
      </c>
      <c r="B29" s="58"/>
      <c r="C29" s="9" t="s">
        <v>17</v>
      </c>
      <c r="D29" s="9"/>
      <c r="E29" s="9" t="s">
        <v>19</v>
      </c>
      <c r="F29" s="27">
        <f t="shared" ref="F29:K29" si="12">SUM(F24:F25,F18:F20,F13:F14,F8:F9)</f>
        <v>43320</v>
      </c>
      <c r="G29" s="27">
        <f t="shared" si="12"/>
        <v>1252</v>
      </c>
      <c r="H29" s="27">
        <f t="shared" si="12"/>
        <v>9578</v>
      </c>
      <c r="I29" s="27">
        <f t="shared" si="12"/>
        <v>10830</v>
      </c>
      <c r="J29" s="27">
        <f t="shared" si="12"/>
        <v>10830</v>
      </c>
      <c r="K29" s="27">
        <f t="shared" si="12"/>
        <v>10830</v>
      </c>
      <c r="L29" s="28">
        <f>SUM(L24:L25,L18:L20,L13:L14,L8:L9)</f>
        <v>190408908.60000002</v>
      </c>
      <c r="M29" s="28">
        <f t="shared" ref="M29:Q29" si="13">SUM(M24:M25,M18:M20,M13:M14,M8:M9)</f>
        <v>5513331.3000000007</v>
      </c>
      <c r="N29" s="28">
        <f t="shared" si="13"/>
        <v>42088895.850000001</v>
      </c>
      <c r="O29" s="28">
        <f t="shared" si="13"/>
        <v>47602227.150000006</v>
      </c>
      <c r="P29" s="28">
        <f t="shared" si="13"/>
        <v>47602227.150000006</v>
      </c>
      <c r="Q29" s="28">
        <f t="shared" si="13"/>
        <v>47602227.150000006</v>
      </c>
    </row>
    <row r="30" spans="1:17" x14ac:dyDescent="0.25">
      <c r="A30" s="59"/>
      <c r="B30" s="60"/>
      <c r="C30" s="9" t="s">
        <v>21</v>
      </c>
      <c r="D30" s="29"/>
      <c r="E30" s="9" t="s">
        <v>19</v>
      </c>
      <c r="F30" s="30">
        <f t="shared" ref="F30:K30" si="14">SUM(F10:F11,F15:F16,F21:F22,F26:F27)</f>
        <v>14352</v>
      </c>
      <c r="G30" s="30">
        <f t="shared" si="14"/>
        <v>575</v>
      </c>
      <c r="H30" s="30">
        <f t="shared" si="14"/>
        <v>3013</v>
      </c>
      <c r="I30" s="30">
        <f t="shared" si="14"/>
        <v>3588</v>
      </c>
      <c r="J30" s="30">
        <f t="shared" si="14"/>
        <v>3588</v>
      </c>
      <c r="K30" s="30">
        <f t="shared" si="14"/>
        <v>2730</v>
      </c>
      <c r="L30" s="31">
        <f>SUM(L10:L11,L15:L16,L21:L22,L26:L27)</f>
        <v>63205250.160000004</v>
      </c>
      <c r="M30" s="31">
        <f t="shared" ref="M30:Q30" si="15">SUM(M10:M11,M15:M16,M21:M22,M26:M27)</f>
        <v>2544173.09</v>
      </c>
      <c r="N30" s="31">
        <f t="shared" si="15"/>
        <v>13257139.449999999</v>
      </c>
      <c r="O30" s="31">
        <f t="shared" si="15"/>
        <v>15801312.540000001</v>
      </c>
      <c r="P30" s="31">
        <f t="shared" si="15"/>
        <v>15801312.540000001</v>
      </c>
      <c r="Q30" s="31">
        <f t="shared" si="15"/>
        <v>15801312.540000001</v>
      </c>
    </row>
  </sheetData>
  <sheetProtection algorithmName="SHA-512" hashValue="nHYu5POIes40OOZl1GzDJNllLz0hiId3/6ETXhSpFSKY+nnEkQDl3P4qdBhR9fIvU6XWontD6Cjy7hIf8n7x6A==" saltValue="nzeO5B5VikTvD7/UjZeIBQ==" spinCount="100000" sheet="1" objects="1" scenarios="1"/>
  <mergeCells count="32">
    <mergeCell ref="A29:B30"/>
    <mergeCell ref="A18:A22"/>
    <mergeCell ref="B18:B22"/>
    <mergeCell ref="C18:C20"/>
    <mergeCell ref="C21:C22"/>
    <mergeCell ref="A24:A27"/>
    <mergeCell ref="B24:B27"/>
    <mergeCell ref="C24:C25"/>
    <mergeCell ref="C26:C27"/>
    <mergeCell ref="H6:K6"/>
    <mergeCell ref="L6:L7"/>
    <mergeCell ref="N6:Q6"/>
    <mergeCell ref="A13:A16"/>
    <mergeCell ref="B13:B16"/>
    <mergeCell ref="C13:C14"/>
    <mergeCell ref="C15:C16"/>
    <mergeCell ref="A8:A11"/>
    <mergeCell ref="B8:B11"/>
    <mergeCell ref="C8:C9"/>
    <mergeCell ref="C10:C11"/>
    <mergeCell ref="A1:Q1"/>
    <mergeCell ref="A2:Q2"/>
    <mergeCell ref="A4:A7"/>
    <mergeCell ref="B4:B7"/>
    <mergeCell ref="C4:C7"/>
    <mergeCell ref="D4:D7"/>
    <mergeCell ref="E4:E7"/>
    <mergeCell ref="F4:K4"/>
    <mergeCell ref="L4:Q4"/>
    <mergeCell ref="G5:K5"/>
    <mergeCell ref="M5:Q5"/>
    <mergeCell ref="F6:F7"/>
  </mergeCells>
  <pageMargins left="0.70866141732283472" right="0.70866141732283472" top="0.74803149606299213" bottom="0.74803149606299213" header="0.31496062992125984" footer="0.31496062992125984"/>
  <pageSetup paperSize="9" scale="47" fitToHeight="1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К.Г.</dc:creator>
  <cp:lastModifiedBy>Козлов К.Г.</cp:lastModifiedBy>
  <cp:lastPrinted>2020-02-21T13:03:18Z</cp:lastPrinted>
  <dcterms:created xsi:type="dcterms:W3CDTF">2020-02-21T11:35:17Z</dcterms:created>
  <dcterms:modified xsi:type="dcterms:W3CDTF">2020-02-21T13:03:20Z</dcterms:modified>
</cp:coreProperties>
</file>