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КСГ 2020\Утвержденные объемы на 2020 год\"/>
    </mc:Choice>
  </mc:AlternateContent>
  <bookViews>
    <workbookView xWindow="-120" yWindow="-120" windowWidth="17400" windowHeight="11760" tabRatio="889"/>
  </bookViews>
  <sheets>
    <sheet name="Свод по гемодиализу" sheetId="4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41" l="1"/>
  <c r="M26" i="41"/>
  <c r="M13" i="41"/>
  <c r="M25" i="41"/>
  <c r="N21" i="41"/>
  <c r="N22" i="41"/>
  <c r="N23" i="41"/>
  <c r="N24" i="41"/>
  <c r="N25" i="41"/>
  <c r="N20" i="41"/>
  <c r="N9" i="41" l="1"/>
  <c r="M31" i="41"/>
  <c r="N28" i="41"/>
  <c r="N29" i="41"/>
  <c r="N30" i="41"/>
  <c r="N31" i="41"/>
  <c r="N27" i="41"/>
  <c r="L15" i="41" l="1"/>
  <c r="L16" i="41"/>
  <c r="L17" i="41"/>
  <c r="L18" i="41"/>
  <c r="L14" i="41"/>
  <c r="M19" i="41"/>
  <c r="M33" i="41" l="1"/>
  <c r="L32" i="41" l="1"/>
  <c r="Q26" i="41"/>
  <c r="L26" i="41"/>
  <c r="Q19" i="41"/>
  <c r="Q33" i="41" s="1"/>
  <c r="L13" i="41"/>
  <c r="Q31" i="41"/>
  <c r="Q32" i="41" s="1"/>
  <c r="P31" i="41"/>
  <c r="P32" i="41" s="1"/>
  <c r="O31" i="41"/>
  <c r="O32" i="41" s="1"/>
  <c r="Q25" i="41"/>
  <c r="P25" i="41"/>
  <c r="P26" i="41" s="1"/>
  <c r="O25" i="41"/>
  <c r="O26" i="41" s="1"/>
  <c r="P19" i="41"/>
  <c r="P33" i="41" s="1"/>
  <c r="O19" i="41"/>
  <c r="O33" i="41" s="1"/>
  <c r="Q12" i="41"/>
  <c r="Q13" i="41" s="1"/>
  <c r="P12" i="41"/>
  <c r="P13" i="41" s="1"/>
  <c r="O12" i="41"/>
  <c r="O13" i="41" s="1"/>
  <c r="N12" i="41"/>
  <c r="I31" i="41"/>
  <c r="J31" i="41"/>
  <c r="K31" i="41"/>
  <c r="I25" i="41"/>
  <c r="J25" i="41"/>
  <c r="K25" i="41"/>
  <c r="I18" i="41"/>
  <c r="J18" i="41"/>
  <c r="K18" i="41"/>
  <c r="H12" i="41"/>
  <c r="I12" i="41"/>
  <c r="J12" i="41"/>
  <c r="K12" i="41"/>
  <c r="N10" i="41" l="1"/>
  <c r="N11" i="41"/>
  <c r="N8" i="41"/>
  <c r="N13" i="41" s="1"/>
  <c r="K9" i="41"/>
  <c r="K10" i="41"/>
  <c r="K11" i="41"/>
  <c r="K14" i="41"/>
  <c r="K15" i="41"/>
  <c r="K16" i="41"/>
  <c r="K17" i="41"/>
  <c r="K20" i="41"/>
  <c r="K21" i="41"/>
  <c r="K22" i="41"/>
  <c r="K23" i="41"/>
  <c r="K24" i="41"/>
  <c r="K27" i="41"/>
  <c r="K28" i="41"/>
  <c r="K29" i="41"/>
  <c r="K30" i="41"/>
  <c r="K8" i="41"/>
  <c r="J9" i="41"/>
  <c r="J10" i="41"/>
  <c r="J11" i="41"/>
  <c r="J14" i="41"/>
  <c r="J15" i="41"/>
  <c r="J16" i="41"/>
  <c r="J17" i="41"/>
  <c r="J20" i="41"/>
  <c r="J21" i="41"/>
  <c r="J22" i="41"/>
  <c r="J23" i="41"/>
  <c r="J24" i="41"/>
  <c r="J27" i="41"/>
  <c r="J28" i="41"/>
  <c r="J29" i="41"/>
  <c r="J30" i="41"/>
  <c r="J8" i="41"/>
  <c r="I9" i="41"/>
  <c r="I10" i="41"/>
  <c r="I11" i="41"/>
  <c r="I14" i="41"/>
  <c r="I15" i="41"/>
  <c r="I16" i="41"/>
  <c r="I17" i="41"/>
  <c r="I20" i="41"/>
  <c r="I21" i="41"/>
  <c r="I22" i="41"/>
  <c r="I23" i="41"/>
  <c r="I24" i="41"/>
  <c r="I27" i="41"/>
  <c r="I28" i="41"/>
  <c r="I29" i="41"/>
  <c r="I30" i="41"/>
  <c r="I8" i="41"/>
  <c r="H10" i="41"/>
  <c r="H11" i="41"/>
  <c r="H8" i="41"/>
  <c r="N26" i="41" l="1"/>
  <c r="N32" i="41"/>
  <c r="L19" i="41" l="1"/>
  <c r="L33" i="41" s="1"/>
  <c r="N19" i="41"/>
  <c r="N33" i="41" s="1"/>
</calcChain>
</file>

<file path=xl/connections.xml><?xml version="1.0" encoding="utf-8"?>
<connections xmlns="http://schemas.openxmlformats.org/spreadsheetml/2006/main">
  <connection id="1" name="Запрос — КСГ" description="Соединение с запросом &quot;КСГ&quot; в книге." type="5" refreshedVersion="0" background="1">
    <dbPr connection="provider=Microsoft.Mashup.OleDb.1;data source=$EmbeddedMashup(06c51f89-7661-4b3a-91b2-305ffe7ff4da)$;location=КСГ;extended properties=&quot;UEsDBBQAAgAIADJZnE9hPGNxqwAAAPoAAAASABwAQ29uZmlnL1BhY2thZ2UueG1sIKIYACigFAAAAAAAAAAAAAAAAAAAAAAAAAAAAIWPQQ6CMBREr0K657eFYIR8ysKtJEajcdtAhUYohhbhbi48klfQRDHu3M1M5iUzj9sds6ltvKvqre5MSjgw4ilTdKU2VUoGd/KXJBO4kcVZVsp7lY1NJqtTUjt3SSgdxxHGELq+ogFjnB7z9a6oVSt9bayTplDkS5X/KSLw8B4jAohiiHgYQcA40jnGXJtZc4ggDOIFMKQ/Ma6Gxg29Ev3gb/dIZ4v080M8AVBLAwQUAAIACAAyWZxP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MlmcTyU9ry44AQAAxwIAABMAHABGb3JtdWxhcy9TZWN0aW9uMS5tIKIYACigFAAAAAAAAAAAAAAAAAAAAAAAAAAAAJ2STUvDMBjH74V+hxAvLZRhN18ZOw2vXlbwMHZoZ8SxNpE0g0kp+AJ62FEPw5vfYKLD+TL9Ck++kY8tOtiCBwMh4Zfw53nyS8q6qic4aZWrX7ct20qPQ8kOCdzBPdyQBomZsi2CA8b6XF/Ah76GOczgFc/2hl0WV5oDKRlXB0L2IyH6jpu198OENWiZQTt5uym4wisdr4xaozCGZ3iHKUZ9z7kewQvB9Bl8UgwOwihmlUCGPD0SMmmKeJDw4PSEpc5yGV6WUZ96ROEpUWyoco9ktLpCaitk44fwQRIxWbBNA9sysG0D2zGwXQPz103QN8GqCdZM0NSMb+rGX24ndxdWbvWZvoRHfNcpwc0TTODtVxCi4uURPegrPVqIarEYv1BpKXX+tuuVugpDhRT0kLu21eP/rKL+BVBLAQItABQAAgAIADJZnE9hPGNxqwAAAPoAAAASAAAAAAAAAAAAAAAAAAAAAABDb25maWcvUGFja2FnZS54bWxQSwECLQAUAAIACAAyWZxPD8rpq6QAAADpAAAAEwAAAAAAAAAAAAAAAAD3AAAAW0NvbnRlbnRfVHlwZXNdLnhtbFBLAQItABQAAgAIADJZnE8lPa8uOAEAAMcCAAATAAAAAAAAAAAAAAAAAOgBAABGb3JtdWxhcy9TZWN0aW9uMS5tUEsFBgAAAAADAAMAwgAAAG0DAAAAAA==&quot;" command="SELECT * FROM [КСГ]"/>
  </connection>
  <connection id="2" name="Запрос — КСДС" description="Соединение с запросом &quot;КСДС&quot; в книге." type="5" refreshedVersion="0" background="1">
    <dbPr connection="provider=Microsoft.Mashup.OleDb.1;data source=$EmbeddedMashup(06c51f89-7661-4b3a-91b2-305ffe7ff4da)$;location=КСДС;extended properties=&quot;UEsDBBQAAgAIAONZnE9hPGNxqwAAAPoAAAASABwAQ29uZmlnL1BhY2thZ2UueG1sIKIYACigFAAAAAAAAAAAAAAAAAAAAAAAAAAAAIWPQQ6CMBREr0K657eFYIR8ysKtJEajcdtAhUYohhbhbi48klfQRDHu3M1M5iUzj9sds6ltvKvqre5MSjgw4ilTdKU2VUoGd/KXJBO4kcVZVsp7lY1NJqtTUjt3SSgdxxHGELq+ogFjnB7z9a6oVSt9bayTplDkS5X/KSLw8B4jAohiiHgYQcA40jnGXJtZc4ggDOIFMKQ/Ma6Gxg29Ev3gb/dIZ4v080M8AVBLAwQUAAIACADjWZxP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41mcT3421cA9AgAAoQYAABMAHABGb3JtdWxhcy9TZWN0aW9uMS5tIKIYACigFAAAAAAAAAAAAAAAAAAAAAAAAAAAALVUXWsaQRR9F/wPw+ZFYSvYStoS8mT7UChtqZY+iA9qp2SJuxt2x5AigjElpaQPpQQaSj+Q/oHEZKmJxvyFO/+oZ3bxI7tGN5Qq7jp3zr1n7rln1+U1YdgWKwT37FoykUy4GxWHv2H0jbp0SF22zupcJBMMHzqSu7JDI/mBLqlPF9h7vFPj9Uy+4TjcEq9tZ7Nq25updLP0rGLydW1cRSu3SnnbEgCV9aDYikZH9IeG5KGY+l3KAzpnqN+nKw2li5VqnWeKTsVy39qOmbfrDdMqvtvibip8EL3ZVFQjOmP0nX5qOntiidVcRqFbOsPmDzoGMCAbUQ9XtfbGcAEgE3xHBOgv2EOpK0CHYPlI/QgmF836JdsAv0fuQH5idIHsc1yjuauRyP1I5EEk8nAcsRpmlTsBp2p6cAcNjZjcBe8eOuwx6mHh0SmN5kjRBWiI7/F1WLh09u684L15wVwo2EpPZ/ybziD1YDJhjwWjQ+hE7suD6aRfctPe5sGY3dRie+iBZFBplutQttHbqT9Y/IlLXOB1PAAzxEvPrIftttRgN3jKt9FC5/hm8WcfY9i3ET67QPnbCakrb85Sd3FED1kzY5tkkCf3p8wvjG1bxJE8CwGeGq7IPMLFsGoxk0orULicnggd43HxWQoN8yZfXWPAkmFynZBPh6o6NEBeB8seTqneUx4Np62/srZU88/FBndmpF+q3eSx/3fzLfFdS0E+o4M2ACdyT3b8pK+qPN68XtCTlk4mDOu/aLX2F1BLAQItABQAAgAIAONZnE9hPGNxqwAAAPoAAAASAAAAAAAAAAAAAAAAAAAAAABDb25maWcvUGFja2FnZS54bWxQSwECLQAUAAIACADjWZxPD8rpq6QAAADpAAAAEwAAAAAAAAAAAAAAAAD3AAAAW0NvbnRlbnRfVHlwZXNdLnhtbFBLAQItABQAAgAIAONZnE9+NtXAPQIAAKEGAAATAAAAAAAAAAAAAAAAAOgBAABGb3JtdWxhcy9TZWN0aW9uMS5tUEsFBgAAAAADAAMAwgAAAHIEAAAAAA==&quot;" command="SELECT * FROM [КСДС]"/>
  </connection>
</connections>
</file>

<file path=xl/sharedStrings.xml><?xml version="1.0" encoding="utf-8"?>
<sst xmlns="http://schemas.openxmlformats.org/spreadsheetml/2006/main" count="87" uniqueCount="32">
  <si>
    <t>Код МО</t>
  </si>
  <si>
    <t>ДС</t>
  </si>
  <si>
    <t>Вид помощи</t>
  </si>
  <si>
    <t>ООО "АЛАНИЯ ХЕЛСКЕА"</t>
  </si>
  <si>
    <t>ООО" МЕДТОРГСЕРВИС" филиал в г.Владикавказ</t>
  </si>
  <si>
    <t>ООО "КРИСТАЛЛ-МЕД"</t>
  </si>
  <si>
    <t xml:space="preserve">ООО "Северо-Кавказский нефрологический центр" </t>
  </si>
  <si>
    <t>Наименование МО</t>
  </si>
  <si>
    <t xml:space="preserve">Гемодиализ интермиттирующий низкопоточный </t>
  </si>
  <si>
    <t>Гемодиафильтрация</t>
  </si>
  <si>
    <t>Перитонеальный диализ с использованием автоматизированных технологий</t>
  </si>
  <si>
    <t>АПП</t>
  </si>
  <si>
    <t>Общий итог</t>
  </si>
  <si>
    <t>Итого</t>
  </si>
  <si>
    <t>Объемы</t>
  </si>
  <si>
    <t>Всего на 2020 год</t>
  </si>
  <si>
    <t>январь-март</t>
  </si>
  <si>
    <t>апрель-июнь</t>
  </si>
  <si>
    <t>июль-сентябрь</t>
  </si>
  <si>
    <t>октябрь-декабрь</t>
  </si>
  <si>
    <t>в том числе:</t>
  </si>
  <si>
    <t>Объемы медицинской помощи по территориальной программе обязательного медицинского страхования</t>
  </si>
  <si>
    <t>Стоимость объемов медицинской помощи по территориальной программе обязательного медицинского страхования по источникам ее финансового обеспечения, руб.</t>
  </si>
  <si>
    <t>Наименование</t>
  </si>
  <si>
    <t>Единица измерения</t>
  </si>
  <si>
    <t>услуга</t>
  </si>
  <si>
    <t>случай</t>
  </si>
  <si>
    <t>КСГ</t>
  </si>
  <si>
    <t>ТФ ОМС</t>
  </si>
  <si>
    <t>Капитал</t>
  </si>
  <si>
    <t>январь-февраль</t>
  </si>
  <si>
    <t xml:space="preserve"> по проведению амбулаторного диализа и диализа в условиях дневного стационара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</si>
</sst>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9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wrapText="1"/>
    </xf>
    <xf numFmtId="164" fontId="0" fillId="0" borderId="1" xfId="1" applyNumberFormat="1" applyFont="1" applyBorder="1" applyAlignment="1">
      <alignment vertical="top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164" fontId="0" fillId="0" borderId="0" xfId="1" applyNumberFormat="1" applyFont="1" applyAlignment="1">
      <alignment vertical="center"/>
    </xf>
    <xf numFmtId="164" fontId="4" fillId="4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vertical="center"/>
    </xf>
    <xf numFmtId="164" fontId="4" fillId="2" borderId="1" xfId="1" applyNumberFormat="1" applyFont="1" applyFill="1" applyBorder="1" applyAlignment="1">
      <alignment vertical="top"/>
    </xf>
    <xf numFmtId="164" fontId="4" fillId="2" borderId="1" xfId="1" applyNumberFormat="1" applyFont="1" applyFill="1" applyBorder="1" applyAlignment="1">
      <alignment vertical="center"/>
    </xf>
    <xf numFmtId="164" fontId="4" fillId="4" borderId="1" xfId="1" applyNumberFormat="1" applyFont="1" applyFill="1" applyBorder="1" applyAlignment="1">
      <alignment horizontal="center" vertical="center"/>
    </xf>
    <xf numFmtId="164" fontId="0" fillId="0" borderId="0" xfId="1" applyNumberFormat="1" applyFont="1"/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top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3" fontId="0" fillId="0" borderId="1" xfId="1" applyNumberFormat="1" applyFont="1" applyBorder="1" applyAlignment="1">
      <alignment horizontal="left" vertical="center"/>
    </xf>
  </cellXfs>
  <cellStyles count="7">
    <cellStyle name="Normal 2" xfId="3"/>
    <cellStyle name="Обычный" xfId="0" builtinId="0"/>
    <cellStyle name="Обычный 2" xfId="2"/>
    <cellStyle name="Финансовый" xfId="1" builtinId="3"/>
    <cellStyle name="Финансовый 2" xfId="4"/>
    <cellStyle name="Финансовый 2 2" xfId="6"/>
    <cellStyle name="Финансовый 3" xfId="5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4" defaultTableStyle="TableStyleMedium2" defaultPivotStyle="PivotStyleLight16">
    <tableStyle name="TableStyleQueryPreview" pivot="0" count="3">
      <tableStyleElement type="wholeTable" dxfId="9"/>
      <tableStyleElement type="headerRow" dxfId="8"/>
      <tableStyleElement type="firstRowStripe" dxfId="7"/>
    </tableStyle>
    <tableStyle name="TableStyleQueryResult" pivot="0" count="3">
      <tableStyleElement type="wholeTable" dxfId="6"/>
      <tableStyleElement type="headerRow" dxfId="5"/>
      <tableStyleElement type="firstRowStripe" dxfId="4"/>
    </tableStyle>
    <tableStyle name="Стиль таблицы 1" pivot="0" count="0"/>
    <tableStyle name="Стиль таблицы 2" pivot="0" count="4">
      <tableStyleElement type="wholeTable" dxfId="3"/>
      <tableStyleElement type="headerRow" dxfId="2"/>
      <tableStyleElement type="firstColumnStripe" dxfId="1"/>
      <tableStyleElement type="secondColumnStripe" dxfId="0"/>
    </tableStyle>
  </tableStyles>
  <colors>
    <mruColors>
      <color rgb="FFFFB9B9"/>
      <color rgb="FFFFD5D5"/>
      <color rgb="FFA40000"/>
      <color rgb="FFFF8F8F"/>
      <color rgb="FFA8D08C"/>
      <color rgb="FFFFFF7D"/>
      <color rgb="FFFFFF8F"/>
      <color rgb="FFFFA3A3"/>
      <color rgb="FFFD908D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33"/>
  <sheetViews>
    <sheetView tabSelected="1" topLeftCell="A4" workbookViewId="0">
      <selection activeCell="M35" sqref="M35"/>
    </sheetView>
  </sheetViews>
  <sheetFormatPr defaultRowHeight="15" x14ac:dyDescent="0.25"/>
  <cols>
    <col min="1" max="1" width="8.85546875" customWidth="1"/>
    <col min="2" max="2" width="20.85546875" style="2" customWidth="1"/>
    <col min="3" max="3" width="12.42578125" style="7" bestFit="1" customWidth="1"/>
    <col min="4" max="4" width="46.140625" customWidth="1"/>
    <col min="5" max="5" width="9.85546875" style="1" customWidth="1"/>
    <col min="6" max="7" width="10.140625" style="1" customWidth="1"/>
    <col min="8" max="8" width="10.140625" style="33" customWidth="1"/>
    <col min="9" max="11" width="10.140625" style="1" customWidth="1"/>
    <col min="12" max="12" width="17.140625" style="24" customWidth="1"/>
    <col min="13" max="13" width="13.85546875" style="24" customWidth="1"/>
    <col min="14" max="17" width="15.5703125" style="18" bestFit="1" customWidth="1"/>
  </cols>
  <sheetData>
    <row r="1" spans="1:17" ht="18.75" x14ac:dyDescent="0.25">
      <c r="A1" s="49" t="s">
        <v>14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18.75" x14ac:dyDescent="0.25">
      <c r="A2" s="50" t="s">
        <v>31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s="4" customFormat="1" x14ac:dyDescent="0.25">
      <c r="A3" s="8"/>
      <c r="B3" s="9"/>
      <c r="C3" s="8"/>
      <c r="D3" s="8"/>
      <c r="E3" s="3"/>
      <c r="F3" s="3"/>
      <c r="G3" s="3"/>
      <c r="H3" s="30"/>
      <c r="I3" s="3"/>
      <c r="J3" s="3"/>
      <c r="K3" s="3"/>
      <c r="L3" s="17"/>
      <c r="M3" s="17"/>
      <c r="N3" s="18"/>
      <c r="O3" s="18"/>
      <c r="P3" s="18"/>
      <c r="Q3" s="18"/>
    </row>
    <row r="4" spans="1:17" s="4" customFormat="1" ht="47.25" customHeight="1" x14ac:dyDescent="0.25">
      <c r="A4" s="48" t="s">
        <v>0</v>
      </c>
      <c r="B4" s="48" t="s">
        <v>7</v>
      </c>
      <c r="C4" s="48" t="s">
        <v>2</v>
      </c>
      <c r="D4" s="48" t="s">
        <v>23</v>
      </c>
      <c r="E4" s="55" t="s">
        <v>24</v>
      </c>
      <c r="F4" s="52" t="s">
        <v>21</v>
      </c>
      <c r="G4" s="52"/>
      <c r="H4" s="52"/>
      <c r="I4" s="52"/>
      <c r="J4" s="52"/>
      <c r="K4" s="52"/>
      <c r="L4" s="53" t="s">
        <v>22</v>
      </c>
      <c r="M4" s="53"/>
      <c r="N4" s="53"/>
      <c r="O4" s="53"/>
      <c r="P4" s="53"/>
      <c r="Q4" s="53"/>
    </row>
    <row r="5" spans="1:17" s="4" customFormat="1" ht="21.75" customHeight="1" x14ac:dyDescent="0.25">
      <c r="A5" s="48"/>
      <c r="B5" s="48"/>
      <c r="C5" s="48"/>
      <c r="D5" s="48"/>
      <c r="E5" s="56"/>
      <c r="F5" s="26"/>
      <c r="G5" s="35" t="s">
        <v>20</v>
      </c>
      <c r="H5" s="36"/>
      <c r="I5" s="36"/>
      <c r="J5" s="36"/>
      <c r="K5" s="37"/>
      <c r="L5" s="27"/>
      <c r="M5" s="35" t="s">
        <v>20</v>
      </c>
      <c r="N5" s="36"/>
      <c r="O5" s="36"/>
      <c r="P5" s="36"/>
      <c r="Q5" s="37"/>
    </row>
    <row r="6" spans="1:17" s="4" customFormat="1" x14ac:dyDescent="0.25">
      <c r="A6" s="48"/>
      <c r="B6" s="48"/>
      <c r="C6" s="48"/>
      <c r="D6" s="48"/>
      <c r="E6" s="56"/>
      <c r="F6" s="48" t="s">
        <v>15</v>
      </c>
      <c r="G6" s="25" t="s">
        <v>28</v>
      </c>
      <c r="H6" s="51" t="s">
        <v>29</v>
      </c>
      <c r="I6" s="51"/>
      <c r="J6" s="51"/>
      <c r="K6" s="51"/>
      <c r="L6" s="54" t="s">
        <v>15</v>
      </c>
      <c r="M6" s="25" t="s">
        <v>28</v>
      </c>
      <c r="N6" s="51" t="s">
        <v>29</v>
      </c>
      <c r="O6" s="51"/>
      <c r="P6" s="51"/>
      <c r="Q6" s="51"/>
    </row>
    <row r="7" spans="1:17" ht="30" x14ac:dyDescent="0.25">
      <c r="A7" s="48"/>
      <c r="B7" s="48"/>
      <c r="C7" s="48"/>
      <c r="D7" s="48"/>
      <c r="E7" s="57"/>
      <c r="F7" s="48"/>
      <c r="G7" s="25" t="s">
        <v>30</v>
      </c>
      <c r="H7" s="58" t="s">
        <v>16</v>
      </c>
      <c r="I7" s="13" t="s">
        <v>17</v>
      </c>
      <c r="J7" s="13" t="s">
        <v>18</v>
      </c>
      <c r="K7" s="13" t="s">
        <v>19</v>
      </c>
      <c r="L7" s="54"/>
      <c r="M7" s="25" t="s">
        <v>30</v>
      </c>
      <c r="N7" s="19" t="s">
        <v>16</v>
      </c>
      <c r="O7" s="19" t="s">
        <v>17</v>
      </c>
      <c r="P7" s="19" t="s">
        <v>18</v>
      </c>
      <c r="Q7" s="19" t="s">
        <v>19</v>
      </c>
    </row>
    <row r="8" spans="1:17" ht="15" customHeight="1" x14ac:dyDescent="0.25">
      <c r="A8" s="41">
        <v>150026</v>
      </c>
      <c r="B8" s="44" t="s">
        <v>6</v>
      </c>
      <c r="C8" s="47" t="s">
        <v>11</v>
      </c>
      <c r="D8" s="5" t="s">
        <v>8</v>
      </c>
      <c r="E8" s="28" t="s">
        <v>25</v>
      </c>
      <c r="F8" s="15">
        <v>4368</v>
      </c>
      <c r="G8" s="15">
        <v>0</v>
      </c>
      <c r="H8" s="34">
        <f>F8/4</f>
        <v>1092</v>
      </c>
      <c r="I8" s="15">
        <f>F8/4</f>
        <v>1092</v>
      </c>
      <c r="J8" s="15">
        <f>F8/4</f>
        <v>1092</v>
      </c>
      <c r="K8" s="15">
        <f>F8/4</f>
        <v>1092</v>
      </c>
      <c r="L8" s="6">
        <v>18988700.640000001</v>
      </c>
      <c r="M8" s="6">
        <v>0</v>
      </c>
      <c r="N8" s="20">
        <f>L8/4</f>
        <v>4747175.16</v>
      </c>
      <c r="O8" s="20">
        <v>4747175.16</v>
      </c>
      <c r="P8" s="20">
        <v>4747175.16</v>
      </c>
      <c r="Q8" s="20">
        <v>4747175.16</v>
      </c>
    </row>
    <row r="9" spans="1:17" x14ac:dyDescent="0.25">
      <c r="A9" s="42"/>
      <c r="B9" s="45"/>
      <c r="C9" s="47"/>
      <c r="D9" s="5" t="s">
        <v>9</v>
      </c>
      <c r="E9" s="28" t="s">
        <v>25</v>
      </c>
      <c r="F9" s="15">
        <v>936</v>
      </c>
      <c r="G9" s="15">
        <v>8</v>
      </c>
      <c r="H9" s="34">
        <v>226</v>
      </c>
      <c r="I9" s="15">
        <f t="shared" ref="I9:I31" si="0">F9/4</f>
        <v>234</v>
      </c>
      <c r="J9" s="15">
        <f t="shared" ref="J9:J31" si="1">F9/4</f>
        <v>234</v>
      </c>
      <c r="K9" s="15">
        <f t="shared" ref="K9:K31" si="2">F9/4</f>
        <v>234</v>
      </c>
      <c r="L9" s="6">
        <v>4394529.3600000003</v>
      </c>
      <c r="M9" s="6">
        <v>37560.080000000002</v>
      </c>
      <c r="N9" s="20">
        <f>O9-M9</f>
        <v>1061072.26</v>
      </c>
      <c r="O9" s="20">
        <v>1098632.3400000001</v>
      </c>
      <c r="P9" s="20">
        <v>1098632.3400000001</v>
      </c>
      <c r="Q9" s="20">
        <v>1098632.3400000001</v>
      </c>
    </row>
    <row r="10" spans="1:17" ht="15" customHeight="1" x14ac:dyDescent="0.25">
      <c r="A10" s="42"/>
      <c r="B10" s="45"/>
      <c r="C10" s="38" t="s">
        <v>1</v>
      </c>
      <c r="D10" s="5" t="s">
        <v>8</v>
      </c>
      <c r="E10" s="28" t="s">
        <v>25</v>
      </c>
      <c r="F10" s="15">
        <v>1560</v>
      </c>
      <c r="G10" s="15">
        <v>0</v>
      </c>
      <c r="H10" s="34">
        <f t="shared" ref="H9:H31" si="3">F10/4</f>
        <v>390</v>
      </c>
      <c r="I10" s="15">
        <f t="shared" si="0"/>
        <v>390</v>
      </c>
      <c r="J10" s="15">
        <f t="shared" si="1"/>
        <v>390</v>
      </c>
      <c r="K10" s="15">
        <f t="shared" si="2"/>
        <v>390</v>
      </c>
      <c r="L10" s="6">
        <v>6781678.7999999998</v>
      </c>
      <c r="M10" s="6">
        <v>0</v>
      </c>
      <c r="N10" s="20">
        <f t="shared" ref="N9:N31" si="4">L10/4</f>
        <v>1695419.7</v>
      </c>
      <c r="O10" s="20">
        <v>1695419.7</v>
      </c>
      <c r="P10" s="20">
        <v>1695419.7</v>
      </c>
      <c r="Q10" s="20">
        <v>1695419.7</v>
      </c>
    </row>
    <row r="11" spans="1:17" x14ac:dyDescent="0.25">
      <c r="A11" s="42"/>
      <c r="B11" s="45"/>
      <c r="C11" s="39"/>
      <c r="D11" s="5" t="s">
        <v>9</v>
      </c>
      <c r="E11" s="28" t="s">
        <v>25</v>
      </c>
      <c r="F11" s="15">
        <v>312</v>
      </c>
      <c r="G11" s="15">
        <v>0</v>
      </c>
      <c r="H11" s="34">
        <f t="shared" si="3"/>
        <v>78</v>
      </c>
      <c r="I11" s="15">
        <f t="shared" si="0"/>
        <v>78</v>
      </c>
      <c r="J11" s="15">
        <f t="shared" si="1"/>
        <v>78</v>
      </c>
      <c r="K11" s="15">
        <f t="shared" si="2"/>
        <v>78</v>
      </c>
      <c r="L11" s="6">
        <v>1464843.12</v>
      </c>
      <c r="M11" s="6">
        <v>0</v>
      </c>
      <c r="N11" s="20">
        <f t="shared" si="4"/>
        <v>366210.78</v>
      </c>
      <c r="O11" s="20">
        <v>366210.78</v>
      </c>
      <c r="P11" s="20">
        <v>366210.78</v>
      </c>
      <c r="Q11" s="20">
        <v>366210.78</v>
      </c>
    </row>
    <row r="12" spans="1:17" s="4" customFormat="1" x14ac:dyDescent="0.25">
      <c r="A12" s="43"/>
      <c r="B12" s="46"/>
      <c r="C12" s="40"/>
      <c r="D12" s="5" t="s">
        <v>27</v>
      </c>
      <c r="E12" s="28" t="s">
        <v>26</v>
      </c>
      <c r="F12" s="15">
        <v>144</v>
      </c>
      <c r="G12" s="15">
        <v>0</v>
      </c>
      <c r="H12" s="34">
        <f t="shared" si="3"/>
        <v>36</v>
      </c>
      <c r="I12" s="15">
        <f t="shared" si="0"/>
        <v>36</v>
      </c>
      <c r="J12" s="15">
        <f t="shared" si="1"/>
        <v>36</v>
      </c>
      <c r="K12" s="15">
        <f t="shared" si="2"/>
        <v>36</v>
      </c>
      <c r="L12" s="6">
        <v>3277520.0639999993</v>
      </c>
      <c r="M12" s="6">
        <v>0</v>
      </c>
      <c r="N12" s="20">
        <f t="shared" si="4"/>
        <v>819380.01599999983</v>
      </c>
      <c r="O12" s="20">
        <f t="shared" ref="O12" si="5">L12/4</f>
        <v>819380.01599999983</v>
      </c>
      <c r="P12" s="20">
        <f t="shared" ref="P12" si="6">L12/4</f>
        <v>819380.01599999983</v>
      </c>
      <c r="Q12" s="20">
        <f t="shared" ref="Q12" si="7">L12/4</f>
        <v>819380.01599999983</v>
      </c>
    </row>
    <row r="13" spans="1:17" x14ac:dyDescent="0.25">
      <c r="A13" s="10"/>
      <c r="B13" s="11"/>
      <c r="C13" s="12" t="s">
        <v>13</v>
      </c>
      <c r="D13" s="10"/>
      <c r="E13" s="29"/>
      <c r="F13" s="16"/>
      <c r="G13" s="16"/>
      <c r="H13" s="31"/>
      <c r="I13" s="16"/>
      <c r="J13" s="16"/>
      <c r="K13" s="16"/>
      <c r="L13" s="21">
        <f>SUM(L8:L12)</f>
        <v>34907271.983999997</v>
      </c>
      <c r="M13" s="21">
        <f>SUM(M8:M12)</f>
        <v>37560.080000000002</v>
      </c>
      <c r="N13" s="22">
        <f t="shared" ref="N13:Q13" si="8">SUM(N8:N12)</f>
        <v>8689257.9160000011</v>
      </c>
      <c r="O13" s="22">
        <f t="shared" si="8"/>
        <v>8726817.9959999993</v>
      </c>
      <c r="P13" s="22">
        <f t="shared" si="8"/>
        <v>8726817.9959999993</v>
      </c>
      <c r="Q13" s="22">
        <f t="shared" si="8"/>
        <v>8726817.9959999993</v>
      </c>
    </row>
    <row r="14" spans="1:17" ht="15" customHeight="1" x14ac:dyDescent="0.25">
      <c r="A14" s="41">
        <v>150138</v>
      </c>
      <c r="B14" s="44" t="s">
        <v>3</v>
      </c>
      <c r="C14" s="47" t="s">
        <v>11</v>
      </c>
      <c r="D14" s="5" t="s">
        <v>8</v>
      </c>
      <c r="E14" s="28" t="s">
        <v>25</v>
      </c>
      <c r="F14" s="15">
        <v>10452</v>
      </c>
      <c r="G14" s="34">
        <v>364</v>
      </c>
      <c r="H14" s="34">
        <v>2249</v>
      </c>
      <c r="I14" s="15">
        <f t="shared" si="0"/>
        <v>2613</v>
      </c>
      <c r="J14" s="15">
        <f t="shared" si="1"/>
        <v>2613</v>
      </c>
      <c r="K14" s="15">
        <f t="shared" si="2"/>
        <v>2613</v>
      </c>
      <c r="L14" s="6">
        <f>SUM(M14:Q14)</f>
        <v>45437247.960000001</v>
      </c>
      <c r="M14" s="6">
        <v>1582391.72</v>
      </c>
      <c r="N14" s="20">
        <v>9776920.2699999996</v>
      </c>
      <c r="O14" s="20">
        <v>11359311.99</v>
      </c>
      <c r="P14" s="20">
        <v>11359311.99</v>
      </c>
      <c r="Q14" s="20">
        <v>11359311.99</v>
      </c>
    </row>
    <row r="15" spans="1:17" x14ac:dyDescent="0.25">
      <c r="A15" s="42"/>
      <c r="B15" s="45"/>
      <c r="C15" s="47"/>
      <c r="D15" s="5" t="s">
        <v>9</v>
      </c>
      <c r="E15" s="28" t="s">
        <v>25</v>
      </c>
      <c r="F15" s="15">
        <v>1872</v>
      </c>
      <c r="G15" s="34">
        <v>78</v>
      </c>
      <c r="H15" s="34">
        <v>390</v>
      </c>
      <c r="I15" s="15">
        <f t="shared" si="0"/>
        <v>468</v>
      </c>
      <c r="J15" s="15">
        <f t="shared" si="1"/>
        <v>468</v>
      </c>
      <c r="K15" s="15">
        <f t="shared" si="2"/>
        <v>468</v>
      </c>
      <c r="L15" s="6">
        <f t="shared" ref="L15:L18" si="9">SUM(M15:Q15)</f>
        <v>8789058.7200000007</v>
      </c>
      <c r="M15" s="6">
        <v>366210.78</v>
      </c>
      <c r="N15" s="20">
        <v>1831053.9000000001</v>
      </c>
      <c r="O15" s="20">
        <v>2197264.6800000002</v>
      </c>
      <c r="P15" s="20">
        <v>2197264.6800000002</v>
      </c>
      <c r="Q15" s="20">
        <v>2197264.6800000002</v>
      </c>
    </row>
    <row r="16" spans="1:17" ht="15" customHeight="1" x14ac:dyDescent="0.25">
      <c r="A16" s="42"/>
      <c r="B16" s="45"/>
      <c r="C16" s="38" t="s">
        <v>1</v>
      </c>
      <c r="D16" s="5" t="s">
        <v>8</v>
      </c>
      <c r="E16" s="28" t="s">
        <v>25</v>
      </c>
      <c r="F16" s="15">
        <v>3432</v>
      </c>
      <c r="G16" s="34">
        <v>130</v>
      </c>
      <c r="H16" s="34">
        <v>728</v>
      </c>
      <c r="I16" s="15">
        <f t="shared" si="0"/>
        <v>858</v>
      </c>
      <c r="J16" s="15">
        <f t="shared" si="1"/>
        <v>858</v>
      </c>
      <c r="K16" s="15">
        <f t="shared" si="2"/>
        <v>858</v>
      </c>
      <c r="L16" s="6">
        <f t="shared" si="9"/>
        <v>14919693.359999999</v>
      </c>
      <c r="M16" s="6">
        <v>565139.9</v>
      </c>
      <c r="N16" s="20">
        <v>3164783.44</v>
      </c>
      <c r="O16" s="20">
        <v>3729923.34</v>
      </c>
      <c r="P16" s="20">
        <v>3729923.34</v>
      </c>
      <c r="Q16" s="20">
        <v>3729923.34</v>
      </c>
    </row>
    <row r="17" spans="1:17" x14ac:dyDescent="0.25">
      <c r="A17" s="42"/>
      <c r="B17" s="45"/>
      <c r="C17" s="39"/>
      <c r="D17" s="5" t="s">
        <v>9</v>
      </c>
      <c r="E17" s="28" t="s">
        <v>25</v>
      </c>
      <c r="F17" s="15">
        <v>624</v>
      </c>
      <c r="G17" s="34">
        <v>26</v>
      </c>
      <c r="H17" s="34">
        <v>130</v>
      </c>
      <c r="I17" s="15">
        <f t="shared" si="0"/>
        <v>156</v>
      </c>
      <c r="J17" s="15">
        <f t="shared" si="1"/>
        <v>156</v>
      </c>
      <c r="K17" s="15">
        <f t="shared" si="2"/>
        <v>156</v>
      </c>
      <c r="L17" s="6">
        <f t="shared" si="9"/>
        <v>2929686.24</v>
      </c>
      <c r="M17" s="6">
        <v>122070.26</v>
      </c>
      <c r="N17" s="20">
        <v>610351.30000000005</v>
      </c>
      <c r="O17" s="20">
        <v>732421.56</v>
      </c>
      <c r="P17" s="20">
        <v>732421.56</v>
      </c>
      <c r="Q17" s="20">
        <v>732421.56</v>
      </c>
    </row>
    <row r="18" spans="1:17" s="4" customFormat="1" x14ac:dyDescent="0.25">
      <c r="A18" s="43"/>
      <c r="B18" s="46"/>
      <c r="C18" s="40"/>
      <c r="D18" s="5" t="s">
        <v>27</v>
      </c>
      <c r="E18" s="28" t="s">
        <v>26</v>
      </c>
      <c r="F18" s="15">
        <v>312</v>
      </c>
      <c r="G18" s="34">
        <v>12</v>
      </c>
      <c r="H18" s="34">
        <v>66</v>
      </c>
      <c r="I18" s="15">
        <f t="shared" si="0"/>
        <v>78</v>
      </c>
      <c r="J18" s="15">
        <f t="shared" si="1"/>
        <v>78</v>
      </c>
      <c r="K18" s="15">
        <f t="shared" si="2"/>
        <v>78</v>
      </c>
      <c r="L18" s="6">
        <f t="shared" si="9"/>
        <v>7101293.4720000001</v>
      </c>
      <c r="M18" s="6">
        <v>273126.67200000002</v>
      </c>
      <c r="N18" s="20">
        <v>1502196.696</v>
      </c>
      <c r="O18" s="20">
        <v>1775323.368</v>
      </c>
      <c r="P18" s="20">
        <v>1775323.368</v>
      </c>
      <c r="Q18" s="20">
        <v>1775323.368</v>
      </c>
    </row>
    <row r="19" spans="1:17" x14ac:dyDescent="0.25">
      <c r="A19" s="10"/>
      <c r="B19" s="11"/>
      <c r="C19" s="12" t="s">
        <v>13</v>
      </c>
      <c r="D19" s="10"/>
      <c r="E19" s="29"/>
      <c r="F19" s="16"/>
      <c r="G19" s="16"/>
      <c r="H19" s="31"/>
      <c r="I19" s="16"/>
      <c r="J19" s="16"/>
      <c r="K19" s="16"/>
      <c r="L19" s="21">
        <f>SUM(L14:L18)</f>
        <v>79176979.751999989</v>
      </c>
      <c r="M19" s="21">
        <f>SUM(M14:M18)</f>
        <v>2908939.3319999995</v>
      </c>
      <c r="N19" s="22">
        <f t="shared" ref="N19:Q19" si="10">SUM(N14:N18)</f>
        <v>16885305.605999999</v>
      </c>
      <c r="O19" s="22">
        <f t="shared" si="10"/>
        <v>19794244.937999997</v>
      </c>
      <c r="P19" s="22">
        <f t="shared" si="10"/>
        <v>19794244.937999997</v>
      </c>
      <c r="Q19" s="22">
        <f t="shared" si="10"/>
        <v>19794244.937999997</v>
      </c>
    </row>
    <row r="20" spans="1:17" ht="15" customHeight="1" x14ac:dyDescent="0.25">
      <c r="A20" s="41">
        <v>150139</v>
      </c>
      <c r="B20" s="44" t="s">
        <v>4</v>
      </c>
      <c r="C20" s="47" t="s">
        <v>11</v>
      </c>
      <c r="D20" s="5" t="s">
        <v>8</v>
      </c>
      <c r="E20" s="28" t="s">
        <v>25</v>
      </c>
      <c r="F20" s="15">
        <v>11700</v>
      </c>
      <c r="G20" s="34">
        <v>546</v>
      </c>
      <c r="H20" s="34">
        <v>2379</v>
      </c>
      <c r="I20" s="15">
        <f t="shared" si="0"/>
        <v>2925</v>
      </c>
      <c r="J20" s="15">
        <f t="shared" si="1"/>
        <v>2925</v>
      </c>
      <c r="K20" s="15">
        <f t="shared" si="2"/>
        <v>2925</v>
      </c>
      <c r="L20" s="6">
        <v>50862591</v>
      </c>
      <c r="M20" s="6">
        <v>2373587.58</v>
      </c>
      <c r="N20" s="20">
        <f>O20-M20</f>
        <v>10342060.17</v>
      </c>
      <c r="O20" s="20">
        <v>12715647.75</v>
      </c>
      <c r="P20" s="20">
        <v>12715647.75</v>
      </c>
      <c r="Q20" s="20">
        <v>12715647.75</v>
      </c>
    </row>
    <row r="21" spans="1:17" x14ac:dyDescent="0.25">
      <c r="A21" s="42"/>
      <c r="B21" s="45"/>
      <c r="C21" s="47"/>
      <c r="D21" s="5" t="s">
        <v>9</v>
      </c>
      <c r="E21" s="28" t="s">
        <v>25</v>
      </c>
      <c r="F21" s="15">
        <v>2184</v>
      </c>
      <c r="G21" s="34">
        <v>104</v>
      </c>
      <c r="H21" s="34">
        <v>442</v>
      </c>
      <c r="I21" s="15">
        <f t="shared" si="0"/>
        <v>546</v>
      </c>
      <c r="J21" s="15">
        <f t="shared" si="1"/>
        <v>546</v>
      </c>
      <c r="K21" s="15">
        <f t="shared" si="2"/>
        <v>546</v>
      </c>
      <c r="L21" s="6">
        <v>10253901.84</v>
      </c>
      <c r="M21" s="6">
        <v>488281.04</v>
      </c>
      <c r="N21" s="20">
        <f t="shared" ref="N21:N25" si="11">O21-M21</f>
        <v>2075194.42</v>
      </c>
      <c r="O21" s="20">
        <v>2563475.46</v>
      </c>
      <c r="P21" s="20">
        <v>2563475.46</v>
      </c>
      <c r="Q21" s="20">
        <v>2563475.46</v>
      </c>
    </row>
    <row r="22" spans="1:17" ht="30" x14ac:dyDescent="0.25">
      <c r="A22" s="42"/>
      <c r="B22" s="45"/>
      <c r="C22" s="47"/>
      <c r="D22" s="5" t="s">
        <v>10</v>
      </c>
      <c r="E22" s="28" t="s">
        <v>25</v>
      </c>
      <c r="F22" s="15">
        <v>732</v>
      </c>
      <c r="G22" s="34">
        <v>0</v>
      </c>
      <c r="H22" s="34">
        <v>183</v>
      </c>
      <c r="I22" s="15">
        <f t="shared" si="0"/>
        <v>183</v>
      </c>
      <c r="J22" s="15">
        <f t="shared" si="1"/>
        <v>183</v>
      </c>
      <c r="K22" s="15">
        <f t="shared" si="2"/>
        <v>183</v>
      </c>
      <c r="L22" s="6">
        <v>2936169.12</v>
      </c>
      <c r="M22" s="6"/>
      <c r="N22" s="20">
        <f t="shared" si="11"/>
        <v>734042.28</v>
      </c>
      <c r="O22" s="20">
        <v>734042.28</v>
      </c>
      <c r="P22" s="20">
        <v>734042.28</v>
      </c>
      <c r="Q22" s="20">
        <v>734042.28</v>
      </c>
    </row>
    <row r="23" spans="1:17" ht="15" customHeight="1" x14ac:dyDescent="0.25">
      <c r="A23" s="42"/>
      <c r="B23" s="45"/>
      <c r="C23" s="38" t="s">
        <v>1</v>
      </c>
      <c r="D23" s="5" t="s">
        <v>8</v>
      </c>
      <c r="E23" s="28" t="s">
        <v>25</v>
      </c>
      <c r="F23" s="15">
        <v>3900</v>
      </c>
      <c r="G23" s="34">
        <v>182</v>
      </c>
      <c r="H23" s="34">
        <v>793</v>
      </c>
      <c r="I23" s="15">
        <f t="shared" si="0"/>
        <v>975</v>
      </c>
      <c r="J23" s="15">
        <f t="shared" si="1"/>
        <v>975</v>
      </c>
      <c r="K23" s="15">
        <f t="shared" si="2"/>
        <v>975</v>
      </c>
      <c r="L23" s="6">
        <v>16954197</v>
      </c>
      <c r="M23" s="59">
        <v>791195.86</v>
      </c>
      <c r="N23" s="20">
        <f t="shared" si="11"/>
        <v>3447353.39</v>
      </c>
      <c r="O23" s="20">
        <v>4238549.25</v>
      </c>
      <c r="P23" s="20">
        <v>4238549.25</v>
      </c>
      <c r="Q23" s="20">
        <v>4238549.25</v>
      </c>
    </row>
    <row r="24" spans="1:17" x14ac:dyDescent="0.25">
      <c r="A24" s="42"/>
      <c r="B24" s="45"/>
      <c r="C24" s="39"/>
      <c r="D24" s="5" t="s">
        <v>9</v>
      </c>
      <c r="E24" s="28" t="s">
        <v>25</v>
      </c>
      <c r="F24" s="15">
        <v>780</v>
      </c>
      <c r="G24" s="34">
        <v>52</v>
      </c>
      <c r="H24" s="34">
        <v>143</v>
      </c>
      <c r="I24" s="15">
        <f t="shared" si="0"/>
        <v>195</v>
      </c>
      <c r="J24" s="15">
        <f t="shared" si="1"/>
        <v>195</v>
      </c>
      <c r="K24" s="15">
        <f t="shared" si="2"/>
        <v>195</v>
      </c>
      <c r="L24" s="6">
        <v>3662107.8</v>
      </c>
      <c r="M24" s="6">
        <v>244140.52</v>
      </c>
      <c r="N24" s="20">
        <f t="shared" si="11"/>
        <v>671386.42999999993</v>
      </c>
      <c r="O24" s="20">
        <v>915526.95</v>
      </c>
      <c r="P24" s="20">
        <v>915526.95</v>
      </c>
      <c r="Q24" s="20">
        <v>915526.95</v>
      </c>
    </row>
    <row r="25" spans="1:17" s="4" customFormat="1" x14ac:dyDescent="0.25">
      <c r="A25" s="43"/>
      <c r="B25" s="46"/>
      <c r="C25" s="40"/>
      <c r="D25" s="5" t="s">
        <v>27</v>
      </c>
      <c r="E25" s="28" t="s">
        <v>26</v>
      </c>
      <c r="F25" s="15">
        <v>360</v>
      </c>
      <c r="G25" s="34">
        <v>17</v>
      </c>
      <c r="H25" s="34">
        <v>73</v>
      </c>
      <c r="I25" s="15">
        <f t="shared" si="0"/>
        <v>90</v>
      </c>
      <c r="J25" s="15">
        <f t="shared" si="1"/>
        <v>90</v>
      </c>
      <c r="K25" s="15">
        <f t="shared" si="2"/>
        <v>90</v>
      </c>
      <c r="L25" s="6">
        <v>8193800.1600000001</v>
      </c>
      <c r="M25" s="6">
        <f>Q25/K25*G25</f>
        <v>386929.45199999999</v>
      </c>
      <c r="N25" s="20">
        <f t="shared" si="11"/>
        <v>1661520.588</v>
      </c>
      <c r="O25" s="20">
        <f t="shared" ref="O25" si="12">L25/4</f>
        <v>2048450.04</v>
      </c>
      <c r="P25" s="20">
        <f t="shared" ref="P25" si="13">L25/4</f>
        <v>2048450.04</v>
      </c>
      <c r="Q25" s="20">
        <f t="shared" ref="Q25" si="14">L25/4</f>
        <v>2048450.04</v>
      </c>
    </row>
    <row r="26" spans="1:17" x14ac:dyDescent="0.25">
      <c r="A26" s="10"/>
      <c r="B26" s="11"/>
      <c r="C26" s="12" t="s">
        <v>13</v>
      </c>
      <c r="D26" s="10" t="s">
        <v>13</v>
      </c>
      <c r="E26" s="29"/>
      <c r="F26" s="16"/>
      <c r="G26" s="16"/>
      <c r="H26" s="31"/>
      <c r="I26" s="16"/>
      <c r="J26" s="16"/>
      <c r="K26" s="16"/>
      <c r="L26" s="21">
        <f>SUM(L20:L25)</f>
        <v>92862766.920000002</v>
      </c>
      <c r="M26" s="21">
        <f>SUM(M20:M25)</f>
        <v>4284134.4519999996</v>
      </c>
      <c r="N26" s="22">
        <f t="shared" ref="N26:Q26" si="15">SUM(N20:N25)</f>
        <v>18931557.278000001</v>
      </c>
      <c r="O26" s="22">
        <f t="shared" si="15"/>
        <v>23215691.73</v>
      </c>
      <c r="P26" s="22">
        <f t="shared" si="15"/>
        <v>23215691.73</v>
      </c>
      <c r="Q26" s="22">
        <f t="shared" si="15"/>
        <v>23215691.73</v>
      </c>
    </row>
    <row r="27" spans="1:17" ht="15" customHeight="1" x14ac:dyDescent="0.25">
      <c r="A27" s="41">
        <v>150152</v>
      </c>
      <c r="B27" s="44" t="s">
        <v>5</v>
      </c>
      <c r="C27" s="47" t="s">
        <v>11</v>
      </c>
      <c r="D27" s="5" t="s">
        <v>8</v>
      </c>
      <c r="E27" s="28" t="s">
        <v>25</v>
      </c>
      <c r="F27" s="15">
        <v>9360</v>
      </c>
      <c r="G27" s="15">
        <v>139</v>
      </c>
      <c r="H27" s="34">
        <v>2201</v>
      </c>
      <c r="I27" s="15">
        <f t="shared" si="0"/>
        <v>2340</v>
      </c>
      <c r="J27" s="15">
        <f t="shared" si="1"/>
        <v>2340</v>
      </c>
      <c r="K27" s="15">
        <f t="shared" si="2"/>
        <v>2340</v>
      </c>
      <c r="L27" s="6">
        <v>40690072.799999997</v>
      </c>
      <c r="M27" s="6">
        <v>604264.97</v>
      </c>
      <c r="N27" s="20">
        <f>O27-M27</f>
        <v>9568253.2299999986</v>
      </c>
      <c r="O27" s="20">
        <v>10172518.199999999</v>
      </c>
      <c r="P27" s="20">
        <v>10172518.199999999</v>
      </c>
      <c r="Q27" s="20">
        <v>10172518.199999999</v>
      </c>
    </row>
    <row r="28" spans="1:17" x14ac:dyDescent="0.25">
      <c r="A28" s="42"/>
      <c r="B28" s="45"/>
      <c r="C28" s="47"/>
      <c r="D28" s="5" t="s">
        <v>9</v>
      </c>
      <c r="E28" s="28" t="s">
        <v>25</v>
      </c>
      <c r="F28" s="15">
        <v>1716</v>
      </c>
      <c r="G28" s="15">
        <v>13</v>
      </c>
      <c r="H28" s="34">
        <v>416</v>
      </c>
      <c r="I28" s="15">
        <f t="shared" si="0"/>
        <v>429</v>
      </c>
      <c r="J28" s="15">
        <f t="shared" si="1"/>
        <v>429</v>
      </c>
      <c r="K28" s="15">
        <f t="shared" si="2"/>
        <v>429</v>
      </c>
      <c r="L28" s="6">
        <v>8056637.1600000001</v>
      </c>
      <c r="M28" s="6">
        <v>61035.13</v>
      </c>
      <c r="N28" s="20">
        <f t="shared" ref="N28:N31" si="16">O28-M28</f>
        <v>1953124.1600000001</v>
      </c>
      <c r="O28" s="20">
        <v>2014159.29</v>
      </c>
      <c r="P28" s="20">
        <v>2014159.29</v>
      </c>
      <c r="Q28" s="20">
        <v>2014159.29</v>
      </c>
    </row>
    <row r="29" spans="1:17" ht="15" customHeight="1" x14ac:dyDescent="0.25">
      <c r="A29" s="42"/>
      <c r="B29" s="45"/>
      <c r="C29" s="38" t="s">
        <v>1</v>
      </c>
      <c r="D29" s="5" t="s">
        <v>8</v>
      </c>
      <c r="E29" s="28" t="s">
        <v>25</v>
      </c>
      <c r="F29" s="15">
        <v>3120</v>
      </c>
      <c r="G29" s="15">
        <v>135</v>
      </c>
      <c r="H29" s="34">
        <v>645</v>
      </c>
      <c r="I29" s="15">
        <f t="shared" si="0"/>
        <v>780</v>
      </c>
      <c r="J29" s="15">
        <f t="shared" si="1"/>
        <v>780</v>
      </c>
      <c r="K29" s="15">
        <f t="shared" si="2"/>
        <v>780</v>
      </c>
      <c r="L29" s="6">
        <v>13563357.6</v>
      </c>
      <c r="M29" s="6">
        <v>586876.05000000005</v>
      </c>
      <c r="N29" s="20">
        <f t="shared" si="16"/>
        <v>2803963.3499999996</v>
      </c>
      <c r="O29" s="20">
        <v>3390839.4</v>
      </c>
      <c r="P29" s="20">
        <v>3390839.4</v>
      </c>
      <c r="Q29" s="20">
        <v>3390839.4</v>
      </c>
    </row>
    <row r="30" spans="1:17" x14ac:dyDescent="0.25">
      <c r="A30" s="42"/>
      <c r="B30" s="45"/>
      <c r="C30" s="39"/>
      <c r="D30" s="5" t="s">
        <v>9</v>
      </c>
      <c r="E30" s="28" t="s">
        <v>25</v>
      </c>
      <c r="F30" s="15">
        <v>624</v>
      </c>
      <c r="G30" s="15">
        <v>50</v>
      </c>
      <c r="H30" s="34">
        <v>106</v>
      </c>
      <c r="I30" s="15">
        <f t="shared" si="0"/>
        <v>156</v>
      </c>
      <c r="J30" s="15">
        <f t="shared" si="1"/>
        <v>156</v>
      </c>
      <c r="K30" s="15">
        <f t="shared" si="2"/>
        <v>156</v>
      </c>
      <c r="L30" s="6">
        <v>2929686.24</v>
      </c>
      <c r="M30" s="6">
        <v>234750.5</v>
      </c>
      <c r="N30" s="20">
        <f t="shared" si="16"/>
        <v>497671.06000000006</v>
      </c>
      <c r="O30" s="20">
        <v>732421.56</v>
      </c>
      <c r="P30" s="20">
        <v>732421.56</v>
      </c>
      <c r="Q30" s="20">
        <v>732421.56</v>
      </c>
    </row>
    <row r="31" spans="1:17" s="4" customFormat="1" x14ac:dyDescent="0.25">
      <c r="A31" s="43"/>
      <c r="B31" s="46"/>
      <c r="C31" s="40"/>
      <c r="D31" s="5" t="s">
        <v>27</v>
      </c>
      <c r="E31" s="28" t="s">
        <v>26</v>
      </c>
      <c r="F31" s="15">
        <v>288</v>
      </c>
      <c r="G31" s="15">
        <v>14</v>
      </c>
      <c r="H31" s="34">
        <v>58</v>
      </c>
      <c r="I31" s="15">
        <f t="shared" si="0"/>
        <v>72</v>
      </c>
      <c r="J31" s="15">
        <f t="shared" si="1"/>
        <v>72</v>
      </c>
      <c r="K31" s="15">
        <f t="shared" si="2"/>
        <v>72</v>
      </c>
      <c r="L31" s="6">
        <v>6555040.1279999986</v>
      </c>
      <c r="M31" s="6">
        <f>Q31/F31*G31</f>
        <v>79661.945999999996</v>
      </c>
      <c r="N31" s="20">
        <f t="shared" si="16"/>
        <v>1559098.0859999997</v>
      </c>
      <c r="O31" s="20">
        <f t="shared" ref="O31" si="17">L31/4</f>
        <v>1638760.0319999997</v>
      </c>
      <c r="P31" s="20">
        <f t="shared" ref="P31" si="18">L31/4</f>
        <v>1638760.0319999997</v>
      </c>
      <c r="Q31" s="20">
        <f t="shared" ref="Q31" si="19">L31/4</f>
        <v>1638760.0319999997</v>
      </c>
    </row>
    <row r="32" spans="1:17" ht="15.75" customHeight="1" x14ac:dyDescent="0.25">
      <c r="A32" s="10"/>
      <c r="B32" s="11"/>
      <c r="C32" s="12" t="s">
        <v>13</v>
      </c>
      <c r="D32" s="10"/>
      <c r="E32" s="29"/>
      <c r="F32" s="16"/>
      <c r="G32" s="16"/>
      <c r="H32" s="31"/>
      <c r="I32" s="16"/>
      <c r="J32" s="16"/>
      <c r="K32" s="16"/>
      <c r="L32" s="21">
        <f>SUM(L27:L31)</f>
        <v>71794793.928000003</v>
      </c>
      <c r="M32" s="21">
        <f>SUM(M27:M31)</f>
        <v>1566588.5959999999</v>
      </c>
      <c r="N32" s="22">
        <f t="shared" ref="N32:Q32" si="20">SUM(N27:N31)</f>
        <v>16382109.885999998</v>
      </c>
      <c r="O32" s="22">
        <f t="shared" si="20"/>
        <v>17948698.482000001</v>
      </c>
      <c r="P32" s="22">
        <f t="shared" si="20"/>
        <v>17948698.482000001</v>
      </c>
      <c r="Q32" s="22">
        <f t="shared" si="20"/>
        <v>17948698.482000001</v>
      </c>
    </row>
    <row r="33" spans="1:17" s="1" customFormat="1" ht="29.25" customHeight="1" x14ac:dyDescent="0.25">
      <c r="A33" s="13" t="s">
        <v>12</v>
      </c>
      <c r="B33" s="13"/>
      <c r="C33" s="13"/>
      <c r="D33" s="13"/>
      <c r="E33" s="13"/>
      <c r="F33" s="14"/>
      <c r="G33" s="14"/>
      <c r="H33" s="32"/>
      <c r="I33" s="14"/>
      <c r="J33" s="14"/>
      <c r="K33" s="14"/>
      <c r="L33" s="23">
        <f>L13+L19+L26+L32</f>
        <v>278741812.58399999</v>
      </c>
      <c r="M33" s="23">
        <f t="shared" ref="M33:Q33" si="21">M13+M19+M26+M32</f>
        <v>8797222.459999999</v>
      </c>
      <c r="N33" s="23">
        <f t="shared" si="21"/>
        <v>60888230.685999997</v>
      </c>
      <c r="O33" s="23">
        <f t="shared" si="21"/>
        <v>69685453.145999998</v>
      </c>
      <c r="P33" s="23">
        <f t="shared" si="21"/>
        <v>69685453.145999998</v>
      </c>
      <c r="Q33" s="23">
        <f t="shared" si="21"/>
        <v>69685453.145999998</v>
      </c>
    </row>
  </sheetData>
  <mergeCells count="31">
    <mergeCell ref="A4:A7"/>
    <mergeCell ref="A1:Q1"/>
    <mergeCell ref="A2:Q2"/>
    <mergeCell ref="C10:C12"/>
    <mergeCell ref="H6:K6"/>
    <mergeCell ref="F4:K4"/>
    <mergeCell ref="L4:Q4"/>
    <mergeCell ref="F6:F7"/>
    <mergeCell ref="L6:L7"/>
    <mergeCell ref="D4:D7"/>
    <mergeCell ref="C4:C7"/>
    <mergeCell ref="C8:C9"/>
    <mergeCell ref="E4:E7"/>
    <mergeCell ref="G5:K5"/>
    <mergeCell ref="N6:Q6"/>
    <mergeCell ref="M5:Q5"/>
    <mergeCell ref="C23:C25"/>
    <mergeCell ref="C29:C31"/>
    <mergeCell ref="A8:A12"/>
    <mergeCell ref="B8:B12"/>
    <mergeCell ref="A14:A18"/>
    <mergeCell ref="B14:B18"/>
    <mergeCell ref="A20:A25"/>
    <mergeCell ref="B20:B25"/>
    <mergeCell ref="A27:A31"/>
    <mergeCell ref="B27:B31"/>
    <mergeCell ref="C16:C18"/>
    <mergeCell ref="C14:C15"/>
    <mergeCell ref="C20:C22"/>
    <mergeCell ref="C27:C28"/>
    <mergeCell ref="B4:B7"/>
  </mergeCells>
  <pageMargins left="0.25" right="0.25" top="0.75" bottom="0.75" header="0.3" footer="0.3"/>
  <pageSetup paperSize="9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0 6 c 5 1 f 8 9 - 7 6 6 1 - 4 b 3 a - 9 1 b 2 - 3 0 5 f f e 7 f f 4 d a "   s q m i d = " 4 6 9 1 c c f 7 - 7 2 2 b - 4 c 7 4 - a 0 6 3 - e 7 4 b 9 f 0 4 d 2 f 4 "   x m l n s = " h t t p : / / s c h e m a s . m i c r o s o f t . c o m / D a t a M a s h u p " > A A A A A J I F A A B Q S w M E F A A C A A g A T I d F U G E 8 Y 3 G r A A A A + g A A A B I A H A B D b 2 5 m a W c v U G F j a 2 F n Z S 5 4 b W w g o h g A K K A U A A A A A A A A A A A A A A A A A A A A A A A A A A A A h Y 9 B D o I w F E S v Q r r n t 4 V g h H z K w q 0 k R q N x 2 0 C F R i i G F u F u L j y S V 9 B E M e 7 c z U z m J T O P 2 x 2 z q W 2 8 q + q t 7 k x K O D D i K V N 0 p T Z V S g Z 3 8 p c k E 7 i R x V l W y n u V j U 0 m q 1 N S O 3 d J K B 3 H E c Y Q u r 6 i A W O c H v P 1 r q h V K 3 1 t r J O m U O R L l f 8 p I v D w H i M C i G K I e B h B w D j S O c Z c m 1 l z i C A M 4 g U w p D 8 x r o b G D b 0 S / e B v 9 0 h n i / T z Q z w B U E s D B B Q A A g A I A E y H R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M h 0 V Q k j C F c 4 U C A A B X C Q A A E w A c A E Z v c m 1 1 b G F z L 1 N l Y 3 R p b 2 4 x L m 0 g o h g A K K A U A A A A A A A A A A A A A A A A A A A A A A A A A A A A v V X b b h J R F H 0 n 4 R 9 O p i + Q j M R p K 6 1 p + o Q + m B g 1 g v G B 8 A B 4 T E m Z m W Y Y m h p C U q G p M f X B a B M b 4 y X E H 6 D Y i b R Q + g v 7 / J F r Z i q 3 O V x q q x A G Z p 1 9 O X u t d Y Y S z 9 s F 0 2 B J / 1 t b C 4 f C o d J G 1 u I v G H 2 m B n 1 k 6 6 z I 7 X C I 4 U V H 4 r W o U U + 8 o X N q 0 x n W 7 u / k e T G W K F s W N + z n p r W Z M 8 3 N S L S S f p T V + b r i 1 1 A y 1 X T C N G y E Z F S / 1 I J C R / S L u u S g l P s 5 F w d 0 y l C 9 T R c K C q e y u S K P p a y s U X p p W n r C L J Z 1 I / V q i 5 c i 4 9 t Q K x V F U 1 R m Y 5 X Z f M e u q q y i L A a Q p Q C y / A c x y n q O W x 5 2 R 4 L F J d i K B F u V Y H c l m H Z b B m o y c F E G L s l A 2 T C a b B p t f J x q d K D K o d g V d f o J X h 2 G H y f U p E 5 f I E A e 8 4 C O x b 4 4 G A i V 5 E V Y y F e p F J m u r u r L 5 S n k i Q I d q t F w q G D 8 5 S 4 C r j 2 k x g 3 4 F l X + g 3 P R q k c n j L 7 Q N 1 D x w L D j y z E 3 2 p O K v m L y 9 m W z H r V w b X q k X I a P 2 p k + Y A 2 l L h D a R Z e 3 1 J 5 s + U H W d 7 G L 4 D 3 k d s Q 7 R m f I P s U 1 m B s P I C s B Z D W A y A 6 A N 3 T n F g b q Q U z 0 r W P C F q M W b h z o 3 p N Q 0 U B Q F + / m a N g N n p j h c / B j b u s / 5 b q 5 z e e 2 v k s Z W P o X Z 2 7 m n t V x u 8 0 0 2 A R P e T a a 6 h z P L J 7 2 c 4 h 9 F e K 1 K c x f j U j V 9 e Z w 6 w a 2 6 C B r S L Z + B j l i f 9 D 5 S W H b t O e h 3 H 3 Q P S y U 7 N g 9 X A p G f s 6 k 9 A I Y z k T 7 R M 9 x X L w u y b I + y V c j H X D L o F x t z K d d t z o 4 Q F 4 N t y 3 s 0 n 1 O O d Q d j P 7 M 2 H K H f 2 x v c G u I + p n c 9 Y / 9 9 c 0 3 w 3 d V N + Q 9 J t h F w L G o i 5 q X 9 M k t j y e v 4 8 + k T P n H u S Z X a 7 8 B U E s B A i 0 A F A A C A A g A T I d F U G E 8 Y 3 G r A A A A + g A A A B I A A A A A A A A A A A A A A A A A A A A A A E N v b m Z p Z y 9 Q Y W N r Y W d l L n h t b F B L A Q I t A B Q A A g A I A E y H R V A P y u m r p A A A A O k A A A A T A A A A A A A A A A A A A A A A A P c A A A B b Q 2 9 u d G V u d F 9 U e X B l c 1 0 u e G 1 s U E s B A i 0 A F A A C A A g A T I d F U J I w h X O F A g A A V w k A A B M A A A A A A A A A A A A A A A A A 6 A E A A E Z v c m 1 1 b G F z L 1 N l Y 3 R p b 2 4 x L m 1 Q S w U G A A A A A A M A A w D C A A A A u g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R E A A A A A A A D r E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Q w J T l B J U Q w J U E x J U Q w J T k z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E 5 L T E y L T I 4 V D A 4 O j A 5 O j M 3 L j k 0 M T E 4 N D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Q S V E M C V B M S V E M C U 5 M y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T E l R D A l O T M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E x J U Q w J T k z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B M S V E M C U 5 N C V E M C V B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x O S 0 x M i 0 y O F Q w O D o x N T o w N i 4 1 M j g 3 M D k 0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E l R D A l Q T E l R D A l O T Q l R D A l Q T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E x J U Q w J T k 0 J U Q w J U E x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B M S V E M C U 5 N C V E M C V B M S 8 l R D A l Q T M l R D A l Q j Q l R D A l Q j A l R D A l Q k I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T E l R D A l O T Q l R D A l Q T E v J U Q w J T k 0 J U Q x J T g w J U Q x J T g z J U Q w J U I z J U Q w J U I 4 J U Q w J U I 1 J T I w J U Q x J T g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E x J U Q w J T k 0 J U Q w J U E x L y V E M C V B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T E l R D A l O T Q l R D A l Q T E v J U Q w J U E x J U Q w J U I y J U Q w J U I 1 J U Q w J U I 0 J U Q w J U I 1 J U Q w J U J E J U Q w J U J E J U Q x J T h C J U Q w J U I 5 J T I w J U Q x J T g x J U Q x J T g y J U Q w J U J F J U Q w J U J C J U Q w J U I x J U Q w J U I 1 J U Q x J T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E x J U Q w J T k 0 J U Q w J U E x L y V E M C U 5 N C V E M S U 4 M C V E M S U 4 M y V E M C V C M y V E M C V C O C V E M C V C N S U y M C V E M S U 4 M S V E M S U 4 M i V E M C V C R S V E M C V C Q i V E M C V C M S V E M S U 4 N i V E M S U 4 Q i U y M C V E M S U 4 M S U y M C V E M C V C R S V E M S U 4 M i V E M C V C Q y V E M C V C N S V E M C V C R C V E M C V C N S V E M C V C R C V E M C V C R C V E M S U 4 Q i V E M C V C Q y U y M C V E M S U 4 M S V E M C V C M i V E M C V C N S V E M S U 4 M C V E M S U 4 M i V E M S U 4 Q i V E M C V C M i V E M C V C M C V E M C V C R C V E M C V C O C V E M C V C N S V E M C V C Q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S f + z d K M A N T L 6 x v n c b O 6 z d A A A A A A I A A A A A A A N m A A D A A A A A E A A A A L w 0 W f Q z A R 1 5 o X 5 c 3 k F C l x I A A A A A B I A A A K A A A A A Q A A A A p q V u d u B + j 9 r A / F j i m h 2 F b V A A A A C A v J / C N q t l 8 d 9 z + j F P W 4 R s P b R 2 X t d N 6 t f P h n M l O V c c y U E P e 1 n l t d x L s L T R w d z b P 9 T T x 7 I e X i m f R J 1 X Z 7 J v p V q T F w q 3 x 8 w G i S H 3 q k 9 I G + T P i h Q A A A C t i 6 C c + c H V F O 0 a 5 h u + c 6 x 3 q q 1 z u w = = < / D a t a M a s h u p > 
</file>

<file path=customXml/itemProps1.xml><?xml version="1.0" encoding="utf-8"?>
<ds:datastoreItem xmlns:ds="http://schemas.openxmlformats.org/officeDocument/2006/customXml" ds:itemID="{CDBC1B38-ACEB-467C-BB28-9D2B7A98ECC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по гемодиализу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Боциева Р. А.</dc:creator>
  <cp:lastModifiedBy>Олейникова И. З.</cp:lastModifiedBy>
  <cp:lastPrinted>2020-02-05T13:33:33Z</cp:lastPrinted>
  <dcterms:created xsi:type="dcterms:W3CDTF">2019-03-11T09:18:50Z</dcterms:created>
  <dcterms:modified xsi:type="dcterms:W3CDTF">2020-02-06T10:09:50Z</dcterms:modified>
</cp:coreProperties>
</file>