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6"/>
  </bookViews>
  <sheets>
    <sheet name="Лист1" sheetId="1" r:id="rId1"/>
    <sheet name="3" sheetId="2" r:id="rId2"/>
    <sheet name="2" sheetId="3" r:id="rId3"/>
    <sheet name="Стац." sheetId="4" r:id="rId4"/>
    <sheet name="Амбул. -поликл." sheetId="5" r:id="rId5"/>
    <sheet name="дневн. стац" sheetId="6" r:id="rId6"/>
    <sheet name="Фиагдон, Юность, Нузал, " sheetId="7" r:id="rId7"/>
  </sheets>
  <definedNames/>
  <calcPr fullCalcOnLoad="1"/>
</workbook>
</file>

<file path=xl/sharedStrings.xml><?xml version="1.0" encoding="utf-8"?>
<sst xmlns="http://schemas.openxmlformats.org/spreadsheetml/2006/main" count="373" uniqueCount="109">
  <si>
    <t>1. Кардиологические</t>
  </si>
  <si>
    <t>2. Ревматологические</t>
  </si>
  <si>
    <t>3. Гастроэнтерологические</t>
  </si>
  <si>
    <t>4. Пульмонологические</t>
  </si>
  <si>
    <t>5. Эндокринологические</t>
  </si>
  <si>
    <t>6. Нефрологические</t>
  </si>
  <si>
    <t>7. Гематологические</t>
  </si>
  <si>
    <t>9. Педиатрические</t>
  </si>
  <si>
    <t>10. Терапевтические</t>
  </si>
  <si>
    <t>11. Патология новорожденных</t>
  </si>
  <si>
    <t>12. Травмотологические</t>
  </si>
  <si>
    <t>13. Ортопедические</t>
  </si>
  <si>
    <t>8.Аллергологические</t>
  </si>
  <si>
    <t>14. Урологические</t>
  </si>
  <si>
    <t>15. Нейрохирургические</t>
  </si>
  <si>
    <t>16. Ожоговые</t>
  </si>
  <si>
    <t>17. Челюстно-лицевой хирургии</t>
  </si>
  <si>
    <t>18. Проктологические</t>
  </si>
  <si>
    <t>20. Хирургические (общие)</t>
  </si>
  <si>
    <t>19. Сосудистой хирургии</t>
  </si>
  <si>
    <t>21. Онкологические</t>
  </si>
  <si>
    <t>22. Гинекологические</t>
  </si>
  <si>
    <t>23. Отоларингологические</t>
  </si>
  <si>
    <t>24.Офтальмологические</t>
  </si>
  <si>
    <t>25. Неврологические</t>
  </si>
  <si>
    <t>26. Дерматологические</t>
  </si>
  <si>
    <t>27.Инфекционные</t>
  </si>
  <si>
    <t>28. Для беременных и рожениц</t>
  </si>
  <si>
    <t>29.Патология беременности</t>
  </si>
  <si>
    <t>30.Для производства абортов</t>
  </si>
  <si>
    <t>взрослые</t>
  </si>
  <si>
    <t>дети</t>
  </si>
  <si>
    <t>х</t>
  </si>
  <si>
    <t>Профиль коек</t>
  </si>
  <si>
    <t>(руб.)</t>
  </si>
  <si>
    <t>Специальности</t>
  </si>
  <si>
    <t>1. Кардиоревматология</t>
  </si>
  <si>
    <t>2. Педиатрия</t>
  </si>
  <si>
    <t>3. Терапия</t>
  </si>
  <si>
    <t>4. Эндокринология</t>
  </si>
  <si>
    <t>5. Аллергология</t>
  </si>
  <si>
    <t>6. Неврология</t>
  </si>
  <si>
    <t>7. Инфекционные болезни</t>
  </si>
  <si>
    <t>8.Хирургия</t>
  </si>
  <si>
    <t>9. Урология</t>
  </si>
  <si>
    <t>10. Стоматология</t>
  </si>
  <si>
    <t>11. Акушерство - гинекология</t>
  </si>
  <si>
    <t>12. Отоларингология</t>
  </si>
  <si>
    <t>13. Офтальмология</t>
  </si>
  <si>
    <t>14. Дерматология</t>
  </si>
  <si>
    <t>15. Гематология</t>
  </si>
  <si>
    <t>16. Пульмонология</t>
  </si>
  <si>
    <t>17. Гастроэнтерология</t>
  </si>
  <si>
    <t>18. Нефрология</t>
  </si>
  <si>
    <t>19. Онкология</t>
  </si>
  <si>
    <t>20. Травматология</t>
  </si>
  <si>
    <t>действ. тарифы</t>
  </si>
  <si>
    <t>ФОТ (71,3%)</t>
  </si>
  <si>
    <t xml:space="preserve"> повышение ФОТ на 11% </t>
  </si>
  <si>
    <t>коэф-т</t>
  </si>
  <si>
    <t>Усредненные</t>
  </si>
  <si>
    <t>стоимость (руб.)</t>
  </si>
  <si>
    <t>Стационарная помощь</t>
  </si>
  <si>
    <t xml:space="preserve">                Тарифы</t>
  </si>
  <si>
    <t xml:space="preserve">                      на медицинские услуги,                                                                                                                            оказанные в системе ОМС Республики Северная Осетия - Алания                                                                                                                               с 1 ноября 2007г.</t>
  </si>
  <si>
    <t xml:space="preserve">на медицинские услуги, оказанные в системе ОМС </t>
  </si>
  <si>
    <t>12. Травматологические</t>
  </si>
  <si>
    <t xml:space="preserve">Стационарозамещающие виды медицинской помощи </t>
  </si>
  <si>
    <t>Амбулаторно-поликлиническая помощь</t>
  </si>
  <si>
    <t>Амбулаторно - поликлиническая помощь</t>
  </si>
  <si>
    <t>15.Онкология</t>
  </si>
  <si>
    <t>10. Стоматология (ЧЛХ)</t>
  </si>
  <si>
    <t>x</t>
  </si>
  <si>
    <t>16.Амбулаторная хирургия (за законченный случай за операцию)</t>
  </si>
  <si>
    <t>21. Врач общей практики</t>
  </si>
  <si>
    <t>Начисление на оплату труда (17,6 %)</t>
  </si>
  <si>
    <t xml:space="preserve"> повышение ФОТ на 8% в части начисления на оплату труда</t>
  </si>
  <si>
    <t>Расчет по усредненным тарифам с 01.03.2011 г.                                                                                                                                                   Стационарная помощь</t>
  </si>
  <si>
    <t>Начисление на оплату труда(13,6%)</t>
  </si>
  <si>
    <t>Начисление на оплату труда (12,8%)</t>
  </si>
  <si>
    <t>17. Амбулаторный гемодиализ</t>
  </si>
  <si>
    <t>16.Амбулаторная хирургия                                (за законченный случай за операцию)</t>
  </si>
  <si>
    <t xml:space="preserve">на медицинские услуги, оказанные в системе обязательного медицинского страхования Республики Северная Осетия-Алания                                                                                                                                                                         </t>
  </si>
  <si>
    <t xml:space="preserve"> Пульмонологические</t>
  </si>
  <si>
    <t xml:space="preserve"> </t>
  </si>
  <si>
    <t>Республиканская детская больница восстановительного лечения "Юность"</t>
  </si>
  <si>
    <t xml:space="preserve"> Ортопедические</t>
  </si>
  <si>
    <t>1. Педиатрические</t>
  </si>
  <si>
    <t>2. Терапевтические</t>
  </si>
  <si>
    <t xml:space="preserve"> 3. Хирургические (общие)</t>
  </si>
  <si>
    <t xml:space="preserve"> 4. Для беременных и рожениц</t>
  </si>
  <si>
    <t xml:space="preserve">                           Нузальская районная больница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</si>
  <si>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Государственное учреждение здравоохранения "Республиканский центр организации пульмонологической помощи"</t>
  </si>
  <si>
    <t>Тарифы (индивидуальные)</t>
  </si>
  <si>
    <t>Индивидуальные</t>
  </si>
  <si>
    <t>Терапия</t>
  </si>
  <si>
    <t>Хирургия</t>
  </si>
  <si>
    <t>Для беременных и рожениц</t>
  </si>
  <si>
    <t>Фиагдон (пульмонология)</t>
  </si>
  <si>
    <t>Нузальская РБ:</t>
  </si>
  <si>
    <t>Педиатрия</t>
  </si>
  <si>
    <t>Юность (ортопедия)</t>
  </si>
  <si>
    <t>хх</t>
  </si>
  <si>
    <t>22. Центр здоровья</t>
  </si>
  <si>
    <r>
      <t xml:space="preserve">Стоимость к/дн                                                         </t>
    </r>
    <r>
      <rPr>
        <sz val="14"/>
        <rFont val="Times New Roman"/>
        <family val="1"/>
      </rPr>
      <t>(руб.)</t>
    </r>
  </si>
  <si>
    <r>
      <t>новые тарифы</t>
    </r>
    <r>
      <rPr>
        <sz val="11"/>
        <color indexed="9"/>
        <rFont val="Times New Roman"/>
        <family val="1"/>
      </rPr>
      <t xml:space="preserve">                                     </t>
    </r>
  </si>
  <si>
    <r>
      <t>новые тарифы</t>
    </r>
    <r>
      <rPr>
        <sz val="14"/>
        <color indexed="9"/>
        <rFont val="Times New Roman"/>
        <family val="1"/>
      </rPr>
      <t xml:space="preserve">     </t>
    </r>
    <r>
      <rPr>
        <sz val="12"/>
        <color indexed="9"/>
        <rFont val="Times New Roman"/>
        <family val="1"/>
      </rPr>
      <t xml:space="preserve">                                    </t>
    </r>
  </si>
  <si>
    <r>
      <t>новые тарифы</t>
    </r>
    <r>
      <rPr>
        <sz val="14"/>
        <color indexed="9"/>
        <rFont val="Times New Roman"/>
        <family val="1"/>
      </rPr>
      <t xml:space="preserve">     </t>
    </r>
    <r>
      <rPr>
        <sz val="12"/>
        <color indexed="9"/>
        <rFont val="Times New Roman"/>
        <family val="1"/>
      </rPr>
      <t xml:space="preserve">                                 </t>
    </r>
  </si>
  <si>
    <t xml:space="preserve">Республики Северная Осетия - Алания                                                                                              с 1 март 2011 года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</si>
</sst>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#,##0.00_р_."/>
    <numFmt numFmtId="170" formatCode="#,##0.00&quot;р.&quot;"/>
  </numFmts>
  <fonts count="4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5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Fill="1" applyBorder="1" applyAlignment="1">
      <alignment/>
    </xf>
    <xf numFmtId="168" fontId="3" fillId="0" borderId="12" xfId="0" applyNumberFormat="1" applyFont="1" applyBorder="1" applyAlignment="1">
      <alignment horizontal="center"/>
    </xf>
    <xf numFmtId="168" fontId="3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8" fillId="0" borderId="0" xfId="0" applyFont="1" applyAlignment="1">
      <alignment/>
    </xf>
    <xf numFmtId="4" fontId="0" fillId="0" borderId="0" xfId="0" applyNumberForma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vertical="center" wrapText="1"/>
    </xf>
    <xf numFmtId="0" fontId="3" fillId="24" borderId="12" xfId="0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16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9" fontId="3" fillId="0" borderId="0" xfId="0" applyNumberFormat="1" applyFont="1" applyAlignment="1">
      <alignment horizontal="center" vertical="center" wrapText="1"/>
    </xf>
    <xf numFmtId="169" fontId="3" fillId="0" borderId="1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9" fontId="3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169" fontId="3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16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2" fillId="25" borderId="0" xfId="0" applyFont="1" applyFill="1" applyAlignment="1">
      <alignment/>
    </xf>
    <xf numFmtId="0" fontId="34" fillId="25" borderId="10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 wrapText="1"/>
    </xf>
    <xf numFmtId="0" fontId="39" fillId="25" borderId="12" xfId="0" applyFont="1" applyFill="1" applyBorder="1" applyAlignment="1">
      <alignment/>
    </xf>
    <xf numFmtId="2" fontId="39" fillId="25" borderId="12" xfId="0" applyNumberFormat="1" applyFont="1" applyFill="1" applyBorder="1" applyAlignment="1">
      <alignment horizontal="center" vertical="center" wrapText="1"/>
    </xf>
    <xf numFmtId="2" fontId="35" fillId="25" borderId="12" xfId="0" applyNumberFormat="1" applyFont="1" applyFill="1" applyBorder="1" applyAlignment="1">
      <alignment horizontal="center" vertical="center" wrapText="1"/>
    </xf>
    <xf numFmtId="0" fontId="35" fillId="25" borderId="12" xfId="0" applyFont="1" applyFill="1" applyBorder="1" applyAlignment="1">
      <alignment horizontal="center"/>
    </xf>
    <xf numFmtId="0" fontId="32" fillId="25" borderId="12" xfId="0" applyFont="1" applyFill="1" applyBorder="1" applyAlignment="1">
      <alignment/>
    </xf>
    <xf numFmtId="2" fontId="32" fillId="25" borderId="12" xfId="0" applyNumberFormat="1" applyFont="1" applyFill="1" applyBorder="1" applyAlignment="1">
      <alignment/>
    </xf>
    <xf numFmtId="0" fontId="39" fillId="25" borderId="12" xfId="0" applyFont="1" applyFill="1" applyBorder="1" applyAlignment="1">
      <alignment horizontal="center"/>
    </xf>
    <xf numFmtId="0" fontId="39" fillId="25" borderId="0" xfId="0" applyFont="1" applyFill="1" applyAlignment="1">
      <alignment horizontal="center"/>
    </xf>
    <xf numFmtId="169" fontId="39" fillId="25" borderId="12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169" fontId="33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169" fontId="34" fillId="0" borderId="10" xfId="0" applyNumberFormat="1" applyFont="1" applyBorder="1" applyAlignment="1">
      <alignment horizontal="center" vertical="center" wrapText="1"/>
    </xf>
    <xf numFmtId="169" fontId="34" fillId="0" borderId="11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/>
    </xf>
    <xf numFmtId="169" fontId="39" fillId="0" borderId="12" xfId="0" applyNumberFormat="1" applyFont="1" applyBorder="1" applyAlignment="1">
      <alignment horizontal="center" vertical="center" wrapText="1"/>
    </xf>
    <xf numFmtId="2" fontId="39" fillId="0" borderId="12" xfId="0" applyNumberFormat="1" applyFont="1" applyBorder="1" applyAlignment="1">
      <alignment horizontal="center" vertical="center" wrapText="1"/>
    </xf>
    <xf numFmtId="2" fontId="35" fillId="0" borderId="12" xfId="0" applyNumberFormat="1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/>
    </xf>
    <xf numFmtId="169" fontId="39" fillId="0" borderId="12" xfId="0" applyNumberFormat="1" applyFont="1" applyBorder="1" applyAlignment="1">
      <alignment horizontal="center"/>
    </xf>
    <xf numFmtId="0" fontId="39" fillId="0" borderId="12" xfId="0" applyFont="1" applyFill="1" applyBorder="1" applyAlignment="1">
      <alignment/>
    </xf>
    <xf numFmtId="169" fontId="39" fillId="0" borderId="12" xfId="0" applyNumberFormat="1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39" fillId="0" borderId="14" xfId="0" applyFont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1" fillId="25" borderId="0" xfId="0" applyFont="1" applyFill="1" applyAlignment="1">
      <alignment horizontal="center" vertical="center" wrapText="1"/>
    </xf>
    <xf numFmtId="0" fontId="33" fillId="25" borderId="0" xfId="0" applyFont="1" applyFill="1" applyAlignment="1">
      <alignment horizontal="center" vertical="center" wrapText="1"/>
    </xf>
    <xf numFmtId="0" fontId="33" fillId="25" borderId="16" xfId="0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horizontal="center" vertical="center" wrapText="1"/>
    </xf>
    <xf numFmtId="0" fontId="35" fillId="25" borderId="18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3" fillId="25" borderId="15" xfId="0" applyFont="1" applyFill="1" applyBorder="1" applyAlignment="1">
      <alignment/>
    </xf>
    <xf numFmtId="0" fontId="36" fillId="25" borderId="18" xfId="0" applyFont="1" applyFill="1" applyBorder="1" applyAlignment="1">
      <alignment horizontal="center" vertical="center" wrapText="1"/>
    </xf>
    <xf numFmtId="0" fontId="35" fillId="25" borderId="14" xfId="0" applyFont="1" applyFill="1" applyBorder="1" applyAlignment="1">
      <alignment horizontal="center" vertical="center" wrapText="1"/>
    </xf>
    <xf numFmtId="0" fontId="37" fillId="25" borderId="11" xfId="0" applyFont="1" applyFill="1" applyBorder="1" applyAlignment="1">
      <alignment horizontal="center" vertical="center" wrapText="1"/>
    </xf>
    <xf numFmtId="0" fontId="35" fillId="25" borderId="12" xfId="0" applyFont="1" applyFill="1" applyBorder="1" applyAlignment="1">
      <alignment horizontal="center" vertical="center" wrapText="1"/>
    </xf>
    <xf numFmtId="0" fontId="37" fillId="25" borderId="1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169" fontId="35" fillId="0" borderId="13" xfId="0" applyNumberFormat="1" applyFont="1" applyBorder="1" applyAlignment="1">
      <alignment horizontal="center" vertical="center" wrapText="1"/>
    </xf>
    <xf numFmtId="169" fontId="36" fillId="0" borderId="18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9" fontId="3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14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24" borderId="12" xfId="0" applyFont="1" applyFill="1" applyBorder="1" applyAlignment="1">
      <alignment vertical="center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J1">
      <selection activeCell="S10" sqref="S10"/>
    </sheetView>
  </sheetViews>
  <sheetFormatPr defaultColWidth="9.00390625" defaultRowHeight="12.75"/>
  <cols>
    <col min="1" max="1" width="45.625" style="63" hidden="1" customWidth="1"/>
    <col min="2" max="2" width="15.25390625" style="63" hidden="1" customWidth="1"/>
    <col min="3" max="3" width="20.625" style="63" hidden="1" customWidth="1"/>
    <col min="4" max="4" width="14.25390625" style="63" hidden="1" customWidth="1"/>
    <col min="5" max="5" width="13.875" style="63" hidden="1" customWidth="1"/>
    <col min="6" max="6" width="17.25390625" style="63" hidden="1" customWidth="1"/>
    <col min="7" max="7" width="19.75390625" style="63" hidden="1" customWidth="1"/>
    <col min="8" max="8" width="13.625" style="63" hidden="1" customWidth="1"/>
    <col min="9" max="9" width="13.125" style="63" hidden="1" customWidth="1"/>
    <col min="10" max="16384" width="9.125" style="63" customWidth="1"/>
  </cols>
  <sheetData>
    <row r="1" spans="1:9" ht="5.25" customHeight="1">
      <c r="A1" s="107" t="s">
        <v>77</v>
      </c>
      <c r="B1" s="107"/>
      <c r="C1" s="107"/>
      <c r="D1" s="107"/>
      <c r="E1" s="107"/>
      <c r="F1" s="107"/>
      <c r="G1" s="107"/>
      <c r="H1" s="107"/>
      <c r="I1" s="107"/>
    </row>
    <row r="2" spans="1:9" ht="12.75">
      <c r="A2" s="108"/>
      <c r="B2" s="108"/>
      <c r="C2" s="108"/>
      <c r="D2" s="108"/>
      <c r="E2" s="108"/>
      <c r="F2" s="108"/>
      <c r="G2" s="108"/>
      <c r="H2" s="108"/>
      <c r="I2" s="108"/>
    </row>
    <row r="3" spans="1:9" ht="15.75" customHeight="1">
      <c r="A3" s="109"/>
      <c r="B3" s="109"/>
      <c r="C3" s="109"/>
      <c r="D3" s="109"/>
      <c r="E3" s="109"/>
      <c r="F3" s="109"/>
      <c r="G3" s="109"/>
      <c r="H3" s="109"/>
      <c r="I3" s="109"/>
    </row>
    <row r="4" spans="1:9" ht="53.25" customHeight="1">
      <c r="A4" s="112" t="s">
        <v>62</v>
      </c>
      <c r="B4" s="110" t="s">
        <v>56</v>
      </c>
      <c r="C4" s="114"/>
      <c r="D4" s="115" t="s">
        <v>78</v>
      </c>
      <c r="E4" s="116"/>
      <c r="F4" s="117" t="s">
        <v>76</v>
      </c>
      <c r="G4" s="118"/>
      <c r="H4" s="110" t="s">
        <v>105</v>
      </c>
      <c r="I4" s="111"/>
    </row>
    <row r="5" spans="1:9" ht="24.75" customHeight="1">
      <c r="A5" s="113"/>
      <c r="B5" s="64" t="s">
        <v>30</v>
      </c>
      <c r="C5" s="65" t="s">
        <v>31</v>
      </c>
      <c r="D5" s="64" t="s">
        <v>30</v>
      </c>
      <c r="E5" s="65" t="s">
        <v>31</v>
      </c>
      <c r="F5" s="64" t="s">
        <v>30</v>
      </c>
      <c r="G5" s="65" t="s">
        <v>31</v>
      </c>
      <c r="H5" s="64" t="s">
        <v>30</v>
      </c>
      <c r="I5" s="65" t="s">
        <v>31</v>
      </c>
    </row>
    <row r="6" spans="1:9" ht="18.75">
      <c r="A6" s="66" t="s">
        <v>0</v>
      </c>
      <c r="B6" s="67">
        <v>623.13</v>
      </c>
      <c r="C6" s="67">
        <v>639.94</v>
      </c>
      <c r="D6" s="67">
        <f aca="true" t="shared" si="0" ref="D6:E13">B6*13.6/100</f>
        <v>84.74568</v>
      </c>
      <c r="E6" s="67">
        <f t="shared" si="0"/>
        <v>87.03184000000002</v>
      </c>
      <c r="F6" s="67">
        <f>D6*8%</f>
        <v>6.779654399999999</v>
      </c>
      <c r="G6" s="67">
        <f>E6*8%</f>
        <v>6.962547200000001</v>
      </c>
      <c r="H6" s="68">
        <f>B6+F6</f>
        <v>629.9096544</v>
      </c>
      <c r="I6" s="68">
        <f>C6+G6</f>
        <v>646.9025472000001</v>
      </c>
    </row>
    <row r="7" spans="1:9" ht="18.75">
      <c r="A7" s="66" t="s">
        <v>1</v>
      </c>
      <c r="B7" s="67">
        <v>663.93</v>
      </c>
      <c r="C7" s="67">
        <v>656.75</v>
      </c>
      <c r="D7" s="67">
        <f t="shared" si="0"/>
        <v>90.29447999999998</v>
      </c>
      <c r="E7" s="67">
        <f t="shared" si="0"/>
        <v>89.318</v>
      </c>
      <c r="F7" s="67">
        <f aca="true" t="shared" si="1" ref="F7:F13">D7*8%</f>
        <v>7.223558399999998</v>
      </c>
      <c r="G7" s="67">
        <f aca="true" t="shared" si="2" ref="G7:G14">E7*8%</f>
        <v>7.14544</v>
      </c>
      <c r="H7" s="68">
        <f aca="true" t="shared" si="3" ref="H7:H35">B7+F7</f>
        <v>671.1535584</v>
      </c>
      <c r="I7" s="68">
        <f aca="true" t="shared" si="4" ref="I7:I32">C7+G7</f>
        <v>663.89544</v>
      </c>
    </row>
    <row r="8" spans="1:9" ht="18.75">
      <c r="A8" s="66" t="s">
        <v>2</v>
      </c>
      <c r="B8" s="67">
        <v>664.82</v>
      </c>
      <c r="C8" s="67">
        <v>666.08</v>
      </c>
      <c r="D8" s="67">
        <f t="shared" si="0"/>
        <v>90.41552</v>
      </c>
      <c r="E8" s="67">
        <f t="shared" si="0"/>
        <v>90.58688000000001</v>
      </c>
      <c r="F8" s="67">
        <f t="shared" si="1"/>
        <v>7.2332416</v>
      </c>
      <c r="G8" s="67">
        <f t="shared" si="2"/>
        <v>7.246950400000001</v>
      </c>
      <c r="H8" s="68">
        <f t="shared" si="3"/>
        <v>672.0532416000001</v>
      </c>
      <c r="I8" s="68">
        <f t="shared" si="4"/>
        <v>673.3269504</v>
      </c>
    </row>
    <row r="9" spans="1:9" ht="18.75">
      <c r="A9" s="66" t="s">
        <v>3</v>
      </c>
      <c r="B9" s="67">
        <v>683.85</v>
      </c>
      <c r="C9" s="67">
        <v>672.31</v>
      </c>
      <c r="D9" s="67">
        <f t="shared" si="0"/>
        <v>93.0036</v>
      </c>
      <c r="E9" s="67">
        <f t="shared" si="0"/>
        <v>91.43415999999999</v>
      </c>
      <c r="F9" s="67">
        <f t="shared" si="1"/>
        <v>7.440288000000001</v>
      </c>
      <c r="G9" s="67">
        <f t="shared" si="2"/>
        <v>7.3147328</v>
      </c>
      <c r="H9" s="68">
        <f t="shared" si="3"/>
        <v>691.290288</v>
      </c>
      <c r="I9" s="68">
        <f t="shared" si="4"/>
        <v>679.6247328</v>
      </c>
    </row>
    <row r="10" spans="1:9" ht="18.75">
      <c r="A10" s="66" t="s">
        <v>4</v>
      </c>
      <c r="B10" s="67">
        <v>684.96</v>
      </c>
      <c r="C10" s="67">
        <v>645.86</v>
      </c>
      <c r="D10" s="67">
        <f t="shared" si="0"/>
        <v>93.15456</v>
      </c>
      <c r="E10" s="67">
        <f t="shared" si="0"/>
        <v>87.83696</v>
      </c>
      <c r="F10" s="67">
        <f t="shared" si="1"/>
        <v>7.452364800000001</v>
      </c>
      <c r="G10" s="67">
        <f t="shared" si="2"/>
        <v>7.026956800000001</v>
      </c>
      <c r="H10" s="68">
        <f t="shared" si="3"/>
        <v>692.4123648000001</v>
      </c>
      <c r="I10" s="68">
        <f t="shared" si="4"/>
        <v>652.8869568</v>
      </c>
    </row>
    <row r="11" spans="1:9" ht="18.75">
      <c r="A11" s="66" t="s">
        <v>5</v>
      </c>
      <c r="B11" s="67">
        <v>777.2</v>
      </c>
      <c r="C11" s="67">
        <v>730.24</v>
      </c>
      <c r="D11" s="67">
        <f t="shared" si="0"/>
        <v>105.6992</v>
      </c>
      <c r="E11" s="67">
        <f t="shared" si="0"/>
        <v>99.31263999999999</v>
      </c>
      <c r="F11" s="67">
        <f t="shared" si="1"/>
        <v>8.455936000000001</v>
      </c>
      <c r="G11" s="67">
        <f t="shared" si="2"/>
        <v>7.945011199999999</v>
      </c>
      <c r="H11" s="68">
        <f t="shared" si="3"/>
        <v>785.655936</v>
      </c>
      <c r="I11" s="68">
        <f t="shared" si="4"/>
        <v>738.1850112</v>
      </c>
    </row>
    <row r="12" spans="1:9" ht="18.75">
      <c r="A12" s="66" t="s">
        <v>6</v>
      </c>
      <c r="B12" s="67">
        <v>875.26</v>
      </c>
      <c r="C12" s="67">
        <v>889.56</v>
      </c>
      <c r="D12" s="67">
        <f t="shared" si="0"/>
        <v>119.03536</v>
      </c>
      <c r="E12" s="67">
        <f t="shared" si="0"/>
        <v>120.98016</v>
      </c>
      <c r="F12" s="67">
        <f t="shared" si="1"/>
        <v>9.5228288</v>
      </c>
      <c r="G12" s="67">
        <f t="shared" si="2"/>
        <v>9.6784128</v>
      </c>
      <c r="H12" s="68">
        <f t="shared" si="3"/>
        <v>884.7828288</v>
      </c>
      <c r="I12" s="68">
        <f t="shared" si="4"/>
        <v>899.2384128</v>
      </c>
    </row>
    <row r="13" spans="1:9" ht="18.75">
      <c r="A13" s="66" t="s">
        <v>12</v>
      </c>
      <c r="B13" s="67">
        <v>704.69</v>
      </c>
      <c r="C13" s="67">
        <v>692.56</v>
      </c>
      <c r="D13" s="67">
        <f t="shared" si="0"/>
        <v>95.83784</v>
      </c>
      <c r="E13" s="67">
        <f t="shared" si="0"/>
        <v>94.18815999999998</v>
      </c>
      <c r="F13" s="67">
        <f t="shared" si="1"/>
        <v>7.6670272</v>
      </c>
      <c r="G13" s="67">
        <f t="shared" si="2"/>
        <v>7.535052799999999</v>
      </c>
      <c r="H13" s="68">
        <f t="shared" si="3"/>
        <v>712.3570272000001</v>
      </c>
      <c r="I13" s="68">
        <f t="shared" si="4"/>
        <v>700.0950528</v>
      </c>
    </row>
    <row r="14" spans="1:9" ht="18.75">
      <c r="A14" s="66" t="s">
        <v>7</v>
      </c>
      <c r="B14" s="67" t="s">
        <v>32</v>
      </c>
      <c r="C14" s="67">
        <v>615.04</v>
      </c>
      <c r="D14" s="67" t="s">
        <v>32</v>
      </c>
      <c r="E14" s="67">
        <f>C14*13.6/100</f>
        <v>83.64544</v>
      </c>
      <c r="F14" s="67" t="s">
        <v>32</v>
      </c>
      <c r="G14" s="67">
        <f t="shared" si="2"/>
        <v>6.6916351999999995</v>
      </c>
      <c r="H14" s="68" t="s">
        <v>32</v>
      </c>
      <c r="I14" s="68">
        <f t="shared" si="4"/>
        <v>621.7316351999999</v>
      </c>
    </row>
    <row r="15" spans="1:9" ht="18.75">
      <c r="A15" s="66" t="s">
        <v>8</v>
      </c>
      <c r="B15" s="67">
        <v>624.38</v>
      </c>
      <c r="C15" s="67" t="s">
        <v>32</v>
      </c>
      <c r="D15" s="67">
        <f>B15*13.6/100</f>
        <v>84.91568</v>
      </c>
      <c r="E15" s="67" t="s">
        <v>32</v>
      </c>
      <c r="F15" s="67">
        <f>D15*8%</f>
        <v>6.7932543999999995</v>
      </c>
      <c r="G15" s="67" t="s">
        <v>32</v>
      </c>
      <c r="H15" s="68">
        <f t="shared" si="3"/>
        <v>631.1732544</v>
      </c>
      <c r="I15" s="68" t="s">
        <v>32</v>
      </c>
    </row>
    <row r="16" spans="1:9" ht="18.75">
      <c r="A16" s="66" t="s">
        <v>9</v>
      </c>
      <c r="B16" s="67" t="s">
        <v>32</v>
      </c>
      <c r="C16" s="67">
        <v>846.6</v>
      </c>
      <c r="D16" s="67" t="s">
        <v>32</v>
      </c>
      <c r="E16" s="67">
        <f aca="true" t="shared" si="5" ref="E16:E32">C16*13.6/100</f>
        <v>115.1376</v>
      </c>
      <c r="F16" s="67">
        <v>0</v>
      </c>
      <c r="G16" s="67">
        <f aca="true" t="shared" si="6" ref="G16:G32">E16*8%</f>
        <v>9.211008000000001</v>
      </c>
      <c r="H16" s="68" t="s">
        <v>32</v>
      </c>
      <c r="I16" s="68">
        <f t="shared" si="4"/>
        <v>855.811008</v>
      </c>
    </row>
    <row r="17" spans="1:9" ht="18.75">
      <c r="A17" s="66" t="s">
        <v>10</v>
      </c>
      <c r="B17" s="67">
        <v>740.15</v>
      </c>
      <c r="C17" s="67">
        <v>714</v>
      </c>
      <c r="D17" s="67">
        <f aca="true" t="shared" si="7" ref="D17:D35">B17*13.6/100</f>
        <v>100.6604</v>
      </c>
      <c r="E17" s="67">
        <f t="shared" si="5"/>
        <v>97.104</v>
      </c>
      <c r="F17" s="67">
        <f aca="true" t="shared" si="8" ref="F17:F35">D17*8%</f>
        <v>8.052832</v>
      </c>
      <c r="G17" s="67">
        <f t="shared" si="6"/>
        <v>7.76832</v>
      </c>
      <c r="H17" s="68">
        <f t="shared" si="3"/>
        <v>748.202832</v>
      </c>
      <c r="I17" s="68">
        <f t="shared" si="4"/>
        <v>721.76832</v>
      </c>
    </row>
    <row r="18" spans="1:9" ht="18.75">
      <c r="A18" s="66" t="s">
        <v>11</v>
      </c>
      <c r="B18" s="67">
        <v>727.41</v>
      </c>
      <c r="C18" s="67">
        <v>709.34</v>
      </c>
      <c r="D18" s="67">
        <f t="shared" si="7"/>
        <v>98.92775999999999</v>
      </c>
      <c r="E18" s="67">
        <f t="shared" si="5"/>
        <v>96.47023999999999</v>
      </c>
      <c r="F18" s="67">
        <f t="shared" si="8"/>
        <v>7.9142208</v>
      </c>
      <c r="G18" s="67">
        <f t="shared" si="6"/>
        <v>7.7176192</v>
      </c>
      <c r="H18" s="68">
        <f t="shared" si="3"/>
        <v>735.3242207999999</v>
      </c>
      <c r="I18" s="68">
        <f t="shared" si="4"/>
        <v>717.0576192</v>
      </c>
    </row>
    <row r="19" spans="1:9" ht="18.75">
      <c r="A19" s="66" t="s">
        <v>13</v>
      </c>
      <c r="B19" s="67">
        <v>683.85</v>
      </c>
      <c r="C19" s="67">
        <v>762.24</v>
      </c>
      <c r="D19" s="67">
        <f t="shared" si="7"/>
        <v>93.0036</v>
      </c>
      <c r="E19" s="67">
        <f t="shared" si="5"/>
        <v>103.66464</v>
      </c>
      <c r="F19" s="67">
        <f t="shared" si="8"/>
        <v>7.440288000000001</v>
      </c>
      <c r="G19" s="67">
        <f t="shared" si="6"/>
        <v>8.2931712</v>
      </c>
      <c r="H19" s="68">
        <f t="shared" si="3"/>
        <v>691.290288</v>
      </c>
      <c r="I19" s="68">
        <f t="shared" si="4"/>
        <v>770.5331712</v>
      </c>
    </row>
    <row r="20" spans="1:9" ht="18.75">
      <c r="A20" s="66" t="s">
        <v>14</v>
      </c>
      <c r="B20" s="67">
        <v>742.97</v>
      </c>
      <c r="C20" s="67">
        <v>804.6</v>
      </c>
      <c r="D20" s="67">
        <f t="shared" si="7"/>
        <v>101.04392</v>
      </c>
      <c r="E20" s="67">
        <f t="shared" si="5"/>
        <v>109.42559999999999</v>
      </c>
      <c r="F20" s="67">
        <f t="shared" si="8"/>
        <v>8.0835136</v>
      </c>
      <c r="G20" s="67">
        <f t="shared" si="6"/>
        <v>8.754048</v>
      </c>
      <c r="H20" s="68">
        <f t="shared" si="3"/>
        <v>751.0535136</v>
      </c>
      <c r="I20" s="68">
        <f t="shared" si="4"/>
        <v>813.354048</v>
      </c>
    </row>
    <row r="21" spans="1:9" ht="18.75">
      <c r="A21" s="66" t="s">
        <v>15</v>
      </c>
      <c r="B21" s="67">
        <v>1111.81</v>
      </c>
      <c r="C21" s="67">
        <v>1111.81</v>
      </c>
      <c r="D21" s="67">
        <f t="shared" si="7"/>
        <v>151.20615999999998</v>
      </c>
      <c r="E21" s="67">
        <f t="shared" si="5"/>
        <v>151.20615999999998</v>
      </c>
      <c r="F21" s="67">
        <f t="shared" si="8"/>
        <v>12.096492799999998</v>
      </c>
      <c r="G21" s="67">
        <f t="shared" si="6"/>
        <v>12.096492799999998</v>
      </c>
      <c r="H21" s="68">
        <f t="shared" si="3"/>
        <v>1123.9064928</v>
      </c>
      <c r="I21" s="68">
        <f t="shared" si="4"/>
        <v>1123.9064928</v>
      </c>
    </row>
    <row r="22" spans="1:9" ht="18.75">
      <c r="A22" s="66" t="s">
        <v>16</v>
      </c>
      <c r="B22" s="67">
        <v>758.23</v>
      </c>
      <c r="C22" s="67">
        <v>705.91</v>
      </c>
      <c r="D22" s="67">
        <f t="shared" si="7"/>
        <v>103.11928</v>
      </c>
      <c r="E22" s="67">
        <f t="shared" si="5"/>
        <v>96.00376</v>
      </c>
      <c r="F22" s="67">
        <f t="shared" si="8"/>
        <v>8.249542400000001</v>
      </c>
      <c r="G22" s="67">
        <f t="shared" si="6"/>
        <v>7.6803008</v>
      </c>
      <c r="H22" s="68">
        <f t="shared" si="3"/>
        <v>766.4795424</v>
      </c>
      <c r="I22" s="68">
        <f t="shared" si="4"/>
        <v>713.5903008</v>
      </c>
    </row>
    <row r="23" spans="1:9" ht="18.75">
      <c r="A23" s="66" t="s">
        <v>17</v>
      </c>
      <c r="B23" s="67">
        <v>714.93</v>
      </c>
      <c r="C23" s="67">
        <v>714.93</v>
      </c>
      <c r="D23" s="67">
        <f t="shared" si="7"/>
        <v>97.23047999999999</v>
      </c>
      <c r="E23" s="67">
        <f t="shared" si="5"/>
        <v>97.23047999999999</v>
      </c>
      <c r="F23" s="67">
        <f t="shared" si="8"/>
        <v>7.778438399999999</v>
      </c>
      <c r="G23" s="67">
        <f t="shared" si="6"/>
        <v>7.778438399999999</v>
      </c>
      <c r="H23" s="68">
        <f t="shared" si="3"/>
        <v>722.7084384</v>
      </c>
      <c r="I23" s="68">
        <f t="shared" si="4"/>
        <v>722.7084384</v>
      </c>
    </row>
    <row r="24" spans="1:9" ht="18.75">
      <c r="A24" s="66" t="s">
        <v>19</v>
      </c>
      <c r="B24" s="67">
        <v>930.03</v>
      </c>
      <c r="C24" s="67">
        <v>930.03</v>
      </c>
      <c r="D24" s="67">
        <f t="shared" si="7"/>
        <v>126.48407999999999</v>
      </c>
      <c r="E24" s="67">
        <f t="shared" si="5"/>
        <v>126.48407999999999</v>
      </c>
      <c r="F24" s="67">
        <f t="shared" si="8"/>
        <v>10.1187264</v>
      </c>
      <c r="G24" s="67">
        <f t="shared" si="6"/>
        <v>10.1187264</v>
      </c>
      <c r="H24" s="68">
        <f t="shared" si="3"/>
        <v>940.1487264</v>
      </c>
      <c r="I24" s="68">
        <f t="shared" si="4"/>
        <v>940.1487264</v>
      </c>
    </row>
    <row r="25" spans="1:9" ht="18.75">
      <c r="A25" s="66" t="s">
        <v>18</v>
      </c>
      <c r="B25" s="67">
        <v>712.36</v>
      </c>
      <c r="C25" s="67">
        <v>726.66</v>
      </c>
      <c r="D25" s="67">
        <f t="shared" si="7"/>
        <v>96.88096</v>
      </c>
      <c r="E25" s="67">
        <f t="shared" si="5"/>
        <v>98.82575999999999</v>
      </c>
      <c r="F25" s="67">
        <f t="shared" si="8"/>
        <v>7.7504768</v>
      </c>
      <c r="G25" s="67">
        <f t="shared" si="6"/>
        <v>7.9060608</v>
      </c>
      <c r="H25" s="68">
        <f t="shared" si="3"/>
        <v>720.1104768</v>
      </c>
      <c r="I25" s="68">
        <f t="shared" si="4"/>
        <v>734.5660608</v>
      </c>
    </row>
    <row r="26" spans="1:9" ht="18.75">
      <c r="A26" s="66" t="s">
        <v>20</v>
      </c>
      <c r="B26" s="67">
        <v>925.37</v>
      </c>
      <c r="C26" s="67">
        <v>897.34</v>
      </c>
      <c r="D26" s="67">
        <f t="shared" si="7"/>
        <v>125.85032</v>
      </c>
      <c r="E26" s="67">
        <f t="shared" si="5"/>
        <v>122.03824</v>
      </c>
      <c r="F26" s="67">
        <f t="shared" si="8"/>
        <v>10.0680256</v>
      </c>
      <c r="G26" s="67">
        <f t="shared" si="6"/>
        <v>9.7630592</v>
      </c>
      <c r="H26" s="68">
        <f t="shared" si="3"/>
        <v>935.4380256000001</v>
      </c>
      <c r="I26" s="68">
        <f t="shared" si="4"/>
        <v>907.1030592000001</v>
      </c>
    </row>
    <row r="27" spans="1:9" ht="18.75">
      <c r="A27" s="66" t="s">
        <v>21</v>
      </c>
      <c r="B27" s="67">
        <v>647.62</v>
      </c>
      <c r="C27" s="67">
        <v>647.62</v>
      </c>
      <c r="D27" s="67">
        <f t="shared" si="7"/>
        <v>88.07632</v>
      </c>
      <c r="E27" s="67">
        <f t="shared" si="5"/>
        <v>88.07632</v>
      </c>
      <c r="F27" s="67">
        <f t="shared" si="8"/>
        <v>7.0461056</v>
      </c>
      <c r="G27" s="67">
        <f t="shared" si="6"/>
        <v>7.0461056</v>
      </c>
      <c r="H27" s="68">
        <f t="shared" si="3"/>
        <v>654.6661056</v>
      </c>
      <c r="I27" s="68">
        <f t="shared" si="4"/>
        <v>654.6661056</v>
      </c>
    </row>
    <row r="28" spans="1:9" ht="18.75">
      <c r="A28" s="66" t="s">
        <v>22</v>
      </c>
      <c r="B28" s="67">
        <v>667.34</v>
      </c>
      <c r="C28" s="67">
        <v>682.59</v>
      </c>
      <c r="D28" s="67">
        <f t="shared" si="7"/>
        <v>90.75824</v>
      </c>
      <c r="E28" s="67">
        <f t="shared" si="5"/>
        <v>92.83224</v>
      </c>
      <c r="F28" s="67">
        <f t="shared" si="8"/>
        <v>7.2606592</v>
      </c>
      <c r="G28" s="67">
        <f t="shared" si="6"/>
        <v>7.4265792</v>
      </c>
      <c r="H28" s="68">
        <f t="shared" si="3"/>
        <v>674.6006592</v>
      </c>
      <c r="I28" s="68">
        <f t="shared" si="4"/>
        <v>690.0165792</v>
      </c>
    </row>
    <row r="29" spans="1:9" ht="18.75">
      <c r="A29" s="66" t="s">
        <v>23</v>
      </c>
      <c r="B29" s="67">
        <v>688.31</v>
      </c>
      <c r="C29" s="67">
        <v>702.6</v>
      </c>
      <c r="D29" s="67">
        <f t="shared" si="7"/>
        <v>93.61016</v>
      </c>
      <c r="E29" s="67">
        <f t="shared" si="5"/>
        <v>95.5536</v>
      </c>
      <c r="F29" s="67">
        <f t="shared" si="8"/>
        <v>7.4888128</v>
      </c>
      <c r="G29" s="67">
        <f t="shared" si="6"/>
        <v>7.644288</v>
      </c>
      <c r="H29" s="68">
        <f t="shared" si="3"/>
        <v>695.7988128</v>
      </c>
      <c r="I29" s="68">
        <f t="shared" si="4"/>
        <v>710.244288</v>
      </c>
    </row>
    <row r="30" spans="1:9" ht="18.75">
      <c r="A30" s="66" t="s">
        <v>24</v>
      </c>
      <c r="B30" s="67">
        <v>651.78</v>
      </c>
      <c r="C30" s="67">
        <v>663.59</v>
      </c>
      <c r="D30" s="67">
        <f t="shared" si="7"/>
        <v>88.64207999999999</v>
      </c>
      <c r="E30" s="67">
        <f t="shared" si="5"/>
        <v>90.24824000000001</v>
      </c>
      <c r="F30" s="67">
        <f t="shared" si="8"/>
        <v>7.091366399999999</v>
      </c>
      <c r="G30" s="67">
        <f t="shared" si="6"/>
        <v>7.219859200000001</v>
      </c>
      <c r="H30" s="68">
        <f t="shared" si="3"/>
        <v>658.8713663999999</v>
      </c>
      <c r="I30" s="68">
        <f t="shared" si="4"/>
        <v>670.8098592</v>
      </c>
    </row>
    <row r="31" spans="1:9" ht="18.75">
      <c r="A31" s="66" t="s">
        <v>25</v>
      </c>
      <c r="B31" s="67">
        <v>588.27</v>
      </c>
      <c r="C31" s="67">
        <v>603.52</v>
      </c>
      <c r="D31" s="67">
        <f t="shared" si="7"/>
        <v>80.00471999999999</v>
      </c>
      <c r="E31" s="67">
        <f t="shared" si="5"/>
        <v>82.07871999999999</v>
      </c>
      <c r="F31" s="67">
        <f t="shared" si="8"/>
        <v>6.4003776</v>
      </c>
      <c r="G31" s="67">
        <f t="shared" si="6"/>
        <v>6.5662975999999995</v>
      </c>
      <c r="H31" s="68">
        <f t="shared" si="3"/>
        <v>594.6703775999999</v>
      </c>
      <c r="I31" s="68">
        <f t="shared" si="4"/>
        <v>610.0862976</v>
      </c>
    </row>
    <row r="32" spans="1:9" ht="18.75">
      <c r="A32" s="66" t="s">
        <v>26</v>
      </c>
      <c r="B32" s="67">
        <v>641.4</v>
      </c>
      <c r="C32" s="67">
        <v>713.2</v>
      </c>
      <c r="D32" s="67">
        <f t="shared" si="7"/>
        <v>87.23039999999999</v>
      </c>
      <c r="E32" s="67">
        <f t="shared" si="5"/>
        <v>96.99520000000001</v>
      </c>
      <c r="F32" s="67">
        <f t="shared" si="8"/>
        <v>6.978431999999999</v>
      </c>
      <c r="G32" s="67">
        <f t="shared" si="6"/>
        <v>7.759616000000001</v>
      </c>
      <c r="H32" s="68">
        <f t="shared" si="3"/>
        <v>648.378432</v>
      </c>
      <c r="I32" s="68">
        <f t="shared" si="4"/>
        <v>720.9596160000001</v>
      </c>
    </row>
    <row r="33" spans="1:9" ht="18.75">
      <c r="A33" s="66" t="s">
        <v>27</v>
      </c>
      <c r="B33" s="67">
        <v>793.91</v>
      </c>
      <c r="C33" s="67" t="s">
        <v>32</v>
      </c>
      <c r="D33" s="67">
        <f t="shared" si="7"/>
        <v>107.97175999999999</v>
      </c>
      <c r="E33" s="67" t="s">
        <v>32</v>
      </c>
      <c r="F33" s="67">
        <f t="shared" si="8"/>
        <v>8.6377408</v>
      </c>
      <c r="G33" s="67" t="s">
        <v>32</v>
      </c>
      <c r="H33" s="68">
        <f t="shared" si="3"/>
        <v>802.5477407999999</v>
      </c>
      <c r="I33" s="68" t="s">
        <v>32</v>
      </c>
    </row>
    <row r="34" spans="1:9" ht="18.75">
      <c r="A34" s="66" t="s">
        <v>28</v>
      </c>
      <c r="B34" s="67">
        <v>866.55</v>
      </c>
      <c r="C34" s="67" t="s">
        <v>32</v>
      </c>
      <c r="D34" s="67">
        <f t="shared" si="7"/>
        <v>117.85079999999999</v>
      </c>
      <c r="E34" s="67" t="s">
        <v>32</v>
      </c>
      <c r="F34" s="67">
        <f t="shared" si="8"/>
        <v>9.428064</v>
      </c>
      <c r="G34" s="67" t="s">
        <v>32</v>
      </c>
      <c r="H34" s="68">
        <f t="shared" si="3"/>
        <v>875.9780639999999</v>
      </c>
      <c r="I34" s="68" t="s">
        <v>32</v>
      </c>
    </row>
    <row r="35" spans="1:9" ht="18.75">
      <c r="A35" s="66" t="s">
        <v>29</v>
      </c>
      <c r="B35" s="67">
        <v>658</v>
      </c>
      <c r="C35" s="67" t="s">
        <v>32</v>
      </c>
      <c r="D35" s="67">
        <f t="shared" si="7"/>
        <v>89.488</v>
      </c>
      <c r="E35" s="67" t="s">
        <v>32</v>
      </c>
      <c r="F35" s="67">
        <f t="shared" si="8"/>
        <v>7.15904</v>
      </c>
      <c r="G35" s="67" t="s">
        <v>32</v>
      </c>
      <c r="H35" s="68">
        <f t="shared" si="3"/>
        <v>665.15904</v>
      </c>
      <c r="I35" s="68" t="s">
        <v>32</v>
      </c>
    </row>
    <row r="36" spans="1:9" ht="18.75">
      <c r="A36" s="69" t="s">
        <v>94</v>
      </c>
      <c r="B36" s="70"/>
      <c r="C36" s="70"/>
      <c r="D36" s="70"/>
      <c r="E36" s="70"/>
      <c r="F36" s="70"/>
      <c r="G36" s="70"/>
      <c r="H36" s="71"/>
      <c r="I36" s="71"/>
    </row>
    <row r="37" spans="1:9" ht="18.75">
      <c r="A37" s="72" t="s">
        <v>98</v>
      </c>
      <c r="B37" s="72">
        <v>1020.24</v>
      </c>
      <c r="C37" s="72">
        <v>1003.01</v>
      </c>
      <c r="D37" s="67">
        <f>B37*13.6/100</f>
        <v>138.75263999999999</v>
      </c>
      <c r="E37" s="67">
        <f>C37*13.6/100</f>
        <v>136.40936</v>
      </c>
      <c r="F37" s="67">
        <f>D37*8%</f>
        <v>11.100211199999999</v>
      </c>
      <c r="G37" s="67">
        <f>E37*8%</f>
        <v>10.9127488</v>
      </c>
      <c r="H37" s="68">
        <f>B37+F37</f>
        <v>1031.3402112</v>
      </c>
      <c r="I37" s="68">
        <f>C37+G37</f>
        <v>1013.9227488</v>
      </c>
    </row>
    <row r="38" spans="1:9" ht="18.75">
      <c r="A38" s="72" t="s">
        <v>99</v>
      </c>
      <c r="B38" s="72"/>
      <c r="C38" s="72"/>
      <c r="D38" s="70"/>
      <c r="E38" s="70"/>
      <c r="F38" s="70"/>
      <c r="G38" s="70"/>
      <c r="H38" s="70"/>
      <c r="I38" s="70"/>
    </row>
    <row r="39" spans="1:9" ht="18.75">
      <c r="A39" s="66" t="s">
        <v>100</v>
      </c>
      <c r="B39" s="73"/>
      <c r="C39" s="72">
        <v>758.58</v>
      </c>
      <c r="D39" s="67" t="s">
        <v>32</v>
      </c>
      <c r="E39" s="67">
        <f>C39*13.6/100</f>
        <v>103.16688</v>
      </c>
      <c r="F39" s="67" t="s">
        <v>32</v>
      </c>
      <c r="G39" s="67">
        <f>E39*8%</f>
        <v>8.2533504</v>
      </c>
      <c r="H39" s="68" t="s">
        <v>32</v>
      </c>
      <c r="I39" s="68">
        <f>C39+G39</f>
        <v>766.8333504000001</v>
      </c>
    </row>
    <row r="40" spans="1:9" ht="18.75">
      <c r="A40" s="66" t="s">
        <v>95</v>
      </c>
      <c r="B40" s="74">
        <v>770.1</v>
      </c>
      <c r="C40" s="72" t="s">
        <v>32</v>
      </c>
      <c r="D40" s="67">
        <f>B40*13.6/100</f>
        <v>104.73360000000001</v>
      </c>
      <c r="E40" s="67" t="s">
        <v>32</v>
      </c>
      <c r="F40" s="67">
        <f>D40*8%</f>
        <v>8.378688</v>
      </c>
      <c r="G40" s="67" t="s">
        <v>32</v>
      </c>
      <c r="H40" s="68">
        <f>B40+F40</f>
        <v>778.478688</v>
      </c>
      <c r="I40" s="68" t="s">
        <v>32</v>
      </c>
    </row>
    <row r="41" spans="1:9" ht="18.75">
      <c r="A41" s="66" t="s">
        <v>96</v>
      </c>
      <c r="B41" s="74">
        <v>878.62</v>
      </c>
      <c r="C41" s="72" t="s">
        <v>32</v>
      </c>
      <c r="D41" s="67">
        <f>B41*13.6/100</f>
        <v>119.49232</v>
      </c>
      <c r="E41" s="67" t="s">
        <v>102</v>
      </c>
      <c r="F41" s="67">
        <f>D41*8%</f>
        <v>9.5593856</v>
      </c>
      <c r="G41" s="67" t="s">
        <v>32</v>
      </c>
      <c r="H41" s="68">
        <f>B41+F41</f>
        <v>888.1793856</v>
      </c>
      <c r="I41" s="68" t="s">
        <v>32</v>
      </c>
    </row>
    <row r="42" spans="1:9" ht="18.75">
      <c r="A42" s="66" t="s">
        <v>97</v>
      </c>
      <c r="B42" s="74">
        <v>979.19</v>
      </c>
      <c r="C42" s="72" t="s">
        <v>32</v>
      </c>
      <c r="D42" s="67">
        <f>B42*13.6/100</f>
        <v>133.16984</v>
      </c>
      <c r="E42" s="67" t="s">
        <v>32</v>
      </c>
      <c r="F42" s="67">
        <f>D42*8%</f>
        <v>10.6535872</v>
      </c>
      <c r="G42" s="67" t="s">
        <v>32</v>
      </c>
      <c r="H42" s="68">
        <f>B42+F42</f>
        <v>989.8435872</v>
      </c>
      <c r="I42" s="68" t="s">
        <v>32</v>
      </c>
    </row>
    <row r="43" spans="1:9" ht="18.75">
      <c r="A43" s="72" t="s">
        <v>101</v>
      </c>
      <c r="B43" s="72" t="s">
        <v>32</v>
      </c>
      <c r="C43" s="66">
        <v>591.12</v>
      </c>
      <c r="D43" s="67" t="s">
        <v>32</v>
      </c>
      <c r="E43" s="67">
        <f>C43*13.6/100</f>
        <v>80.39232</v>
      </c>
      <c r="F43" s="67" t="s">
        <v>32</v>
      </c>
      <c r="G43" s="67">
        <f>E43*8%</f>
        <v>6.4313856</v>
      </c>
      <c r="H43" s="68" t="s">
        <v>32</v>
      </c>
      <c r="I43" s="68">
        <f>C43+G43</f>
        <v>597.5513856</v>
      </c>
    </row>
  </sheetData>
  <sheetProtection/>
  <mergeCells count="6">
    <mergeCell ref="A1:I3"/>
    <mergeCell ref="H4:I4"/>
    <mergeCell ref="A4:A5"/>
    <mergeCell ref="B4:C4"/>
    <mergeCell ref="D4:E4"/>
    <mergeCell ref="F4:G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zoomScalePageLayoutView="0" workbookViewId="0" topLeftCell="J1">
      <selection activeCell="R6" sqref="R6"/>
    </sheetView>
  </sheetViews>
  <sheetFormatPr defaultColWidth="9.00390625" defaultRowHeight="12.75"/>
  <cols>
    <col min="1" max="1" width="40.125" style="75" hidden="1" customWidth="1"/>
    <col min="2" max="2" width="16.625" style="76" hidden="1" customWidth="1"/>
    <col min="3" max="3" width="15.00390625" style="76" hidden="1" customWidth="1"/>
    <col min="4" max="4" width="14.625" style="75" hidden="1" customWidth="1"/>
    <col min="5" max="5" width="14.75390625" style="75" hidden="1" customWidth="1"/>
    <col min="6" max="6" width="15.375" style="75" hidden="1" customWidth="1"/>
    <col min="7" max="7" width="12.75390625" style="75" hidden="1" customWidth="1"/>
    <col min="8" max="8" width="15.25390625" style="75" hidden="1" customWidth="1"/>
    <col min="9" max="9" width="13.00390625" style="75" hidden="1" customWidth="1"/>
    <col min="10" max="16384" width="9.125" style="75" customWidth="1"/>
  </cols>
  <sheetData>
    <row r="2" spans="1:9" ht="18" customHeight="1">
      <c r="A2" s="119" t="s">
        <v>69</v>
      </c>
      <c r="B2" s="120"/>
      <c r="C2" s="120"/>
      <c r="D2" s="120"/>
      <c r="E2" s="120"/>
      <c r="F2" s="120"/>
      <c r="G2" s="120"/>
      <c r="H2" s="120"/>
      <c r="I2" s="120"/>
    </row>
    <row r="3" ht="12.75">
      <c r="I3" s="77" t="s">
        <v>34</v>
      </c>
    </row>
    <row r="4" spans="1:9" ht="78" customHeight="1">
      <c r="A4" s="121" t="s">
        <v>35</v>
      </c>
      <c r="B4" s="125" t="s">
        <v>56</v>
      </c>
      <c r="C4" s="126"/>
      <c r="D4" s="127" t="s">
        <v>75</v>
      </c>
      <c r="E4" s="128"/>
      <c r="F4" s="129" t="s">
        <v>76</v>
      </c>
      <c r="G4" s="130"/>
      <c r="H4" s="123" t="s">
        <v>106</v>
      </c>
      <c r="I4" s="124"/>
    </row>
    <row r="5" spans="1:9" ht="22.5" customHeight="1">
      <c r="A5" s="122"/>
      <c r="B5" s="78" t="s">
        <v>30</v>
      </c>
      <c r="C5" s="79" t="s">
        <v>31</v>
      </c>
      <c r="D5" s="80" t="s">
        <v>30</v>
      </c>
      <c r="E5" s="81" t="s">
        <v>31</v>
      </c>
      <c r="F5" s="80" t="s">
        <v>30</v>
      </c>
      <c r="G5" s="81" t="s">
        <v>31</v>
      </c>
      <c r="H5" s="80" t="s">
        <v>30</v>
      </c>
      <c r="I5" s="81" t="s">
        <v>31</v>
      </c>
    </row>
    <row r="6" spans="1:9" ht="18.75">
      <c r="A6" s="82" t="s">
        <v>36</v>
      </c>
      <c r="B6" s="83">
        <v>117.72999</v>
      </c>
      <c r="C6" s="83">
        <v>125.70846</v>
      </c>
      <c r="D6" s="84">
        <f>B6*17.6/100</f>
        <v>20.720478240000002</v>
      </c>
      <c r="E6" s="84">
        <f>C6*17.6/100</f>
        <v>22.124688960000004</v>
      </c>
      <c r="F6" s="84">
        <f>D6*8%</f>
        <v>1.6576382592000003</v>
      </c>
      <c r="G6" s="84">
        <f>E6*8%</f>
        <v>1.7699751168000004</v>
      </c>
      <c r="H6" s="85">
        <f>B6+F6</f>
        <v>119.3876282592</v>
      </c>
      <c r="I6" s="85">
        <f aca="true" t="shared" si="0" ref="I6:I25">C6+G6</f>
        <v>127.4784351168</v>
      </c>
    </row>
    <row r="7" spans="1:9" ht="18.75">
      <c r="A7" s="82" t="s">
        <v>37</v>
      </c>
      <c r="B7" s="83" t="s">
        <v>32</v>
      </c>
      <c r="C7" s="83">
        <v>104.66007</v>
      </c>
      <c r="D7" s="84" t="s">
        <v>32</v>
      </c>
      <c r="E7" s="84">
        <f>C7*17.6/100</f>
        <v>18.420172320000002</v>
      </c>
      <c r="F7" s="84" t="s">
        <v>32</v>
      </c>
      <c r="G7" s="84">
        <f>E7*8%</f>
        <v>1.4736137856000002</v>
      </c>
      <c r="H7" s="85" t="s">
        <v>32</v>
      </c>
      <c r="I7" s="85">
        <f t="shared" si="0"/>
        <v>106.1336837856</v>
      </c>
    </row>
    <row r="8" spans="1:9" ht="18.75">
      <c r="A8" s="82" t="s">
        <v>38</v>
      </c>
      <c r="B8" s="83">
        <v>104.10057</v>
      </c>
      <c r="C8" s="83" t="s">
        <v>32</v>
      </c>
      <c r="D8" s="84">
        <f>B8*17.6/100</f>
        <v>18.32170032</v>
      </c>
      <c r="E8" s="84" t="s">
        <v>32</v>
      </c>
      <c r="F8" s="84">
        <f aca="true" t="shared" si="1" ref="F8:F25">D8*8%</f>
        <v>1.4657360256</v>
      </c>
      <c r="G8" s="84" t="s">
        <v>32</v>
      </c>
      <c r="H8" s="85">
        <f aca="true" t="shared" si="2" ref="H8:H25">B8+F8</f>
        <v>105.5663060256</v>
      </c>
      <c r="I8" s="85" t="s">
        <v>32</v>
      </c>
    </row>
    <row r="9" spans="1:9" ht="18.75">
      <c r="A9" s="82" t="s">
        <v>39</v>
      </c>
      <c r="B9" s="83">
        <v>199.2939</v>
      </c>
      <c r="C9" s="83">
        <v>273.32694</v>
      </c>
      <c r="D9" s="84">
        <f aca="true" t="shared" si="3" ref="D9:D25">B9*17.6/100</f>
        <v>35.0757264</v>
      </c>
      <c r="E9" s="84">
        <f aca="true" t="shared" si="4" ref="E9:E25">C9*17.6/100</f>
        <v>48.105541439999996</v>
      </c>
      <c r="F9" s="84">
        <f t="shared" si="1"/>
        <v>2.806058112</v>
      </c>
      <c r="G9" s="84">
        <f aca="true" t="shared" si="5" ref="G9:G25">E9*8%</f>
        <v>3.8484433152</v>
      </c>
      <c r="H9" s="85">
        <f t="shared" si="2"/>
        <v>202.099958112</v>
      </c>
      <c r="I9" s="85">
        <f t="shared" si="0"/>
        <v>277.17538331519995</v>
      </c>
    </row>
    <row r="10" spans="1:9" ht="18.75">
      <c r="A10" s="82" t="s">
        <v>40</v>
      </c>
      <c r="B10" s="83">
        <v>186.14565</v>
      </c>
      <c r="C10" s="83">
        <v>211.6029</v>
      </c>
      <c r="D10" s="84">
        <f t="shared" si="3"/>
        <v>32.761634400000005</v>
      </c>
      <c r="E10" s="84">
        <f t="shared" si="4"/>
        <v>37.24211040000001</v>
      </c>
      <c r="F10" s="84">
        <f t="shared" si="1"/>
        <v>2.6209307520000005</v>
      </c>
      <c r="G10" s="84">
        <f t="shared" si="5"/>
        <v>2.979368832000001</v>
      </c>
      <c r="H10" s="85">
        <f t="shared" si="2"/>
        <v>188.76658075199998</v>
      </c>
      <c r="I10" s="85">
        <f t="shared" si="0"/>
        <v>214.582268832</v>
      </c>
    </row>
    <row r="11" spans="1:9" ht="18.75">
      <c r="A11" s="82" t="s">
        <v>41</v>
      </c>
      <c r="B11" s="83">
        <v>121.51221000000001</v>
      </c>
      <c r="C11" s="83">
        <v>130.50897</v>
      </c>
      <c r="D11" s="84">
        <f t="shared" si="3"/>
        <v>21.386148960000003</v>
      </c>
      <c r="E11" s="84">
        <f t="shared" si="4"/>
        <v>22.969578720000005</v>
      </c>
      <c r="F11" s="84">
        <f t="shared" si="1"/>
        <v>1.7108919168000003</v>
      </c>
      <c r="G11" s="84">
        <f t="shared" si="5"/>
        <v>1.8375662976000005</v>
      </c>
      <c r="H11" s="85">
        <f t="shared" si="2"/>
        <v>123.2231019168</v>
      </c>
      <c r="I11" s="85">
        <f t="shared" si="0"/>
        <v>132.3465362976</v>
      </c>
    </row>
    <row r="12" spans="1:9" ht="18.75">
      <c r="A12" s="82" t="s">
        <v>42</v>
      </c>
      <c r="B12" s="83">
        <v>155.83193999999997</v>
      </c>
      <c r="C12" s="83">
        <v>158.32731</v>
      </c>
      <c r="D12" s="84">
        <f t="shared" si="3"/>
        <v>27.42642144</v>
      </c>
      <c r="E12" s="84">
        <f t="shared" si="4"/>
        <v>27.865606560000007</v>
      </c>
      <c r="F12" s="84">
        <f t="shared" si="1"/>
        <v>2.1941137152</v>
      </c>
      <c r="G12" s="84">
        <f t="shared" si="5"/>
        <v>2.2292485248000005</v>
      </c>
      <c r="H12" s="85">
        <f t="shared" si="2"/>
        <v>158.02605371519996</v>
      </c>
      <c r="I12" s="85">
        <f t="shared" si="0"/>
        <v>160.5565585248</v>
      </c>
    </row>
    <row r="13" spans="1:9" ht="18.75">
      <c r="A13" s="82" t="s">
        <v>43</v>
      </c>
      <c r="B13" s="83">
        <v>110.82576</v>
      </c>
      <c r="C13" s="83">
        <v>111.27336</v>
      </c>
      <c r="D13" s="84">
        <f t="shared" si="3"/>
        <v>19.50533376</v>
      </c>
      <c r="E13" s="84">
        <f t="shared" si="4"/>
        <v>19.58411136</v>
      </c>
      <c r="F13" s="84">
        <f t="shared" si="1"/>
        <v>1.5604267008</v>
      </c>
      <c r="G13" s="84">
        <f t="shared" si="5"/>
        <v>1.5667289088</v>
      </c>
      <c r="H13" s="85">
        <f t="shared" si="2"/>
        <v>112.3861867008</v>
      </c>
      <c r="I13" s="85">
        <f t="shared" si="0"/>
        <v>112.8400889088</v>
      </c>
    </row>
    <row r="14" spans="1:9" ht="18.75">
      <c r="A14" s="82" t="s">
        <v>44</v>
      </c>
      <c r="B14" s="83">
        <v>88.8486</v>
      </c>
      <c r="C14" s="83">
        <v>111.82167000000001</v>
      </c>
      <c r="D14" s="84">
        <f t="shared" si="3"/>
        <v>15.6373536</v>
      </c>
      <c r="E14" s="84">
        <f t="shared" si="4"/>
        <v>19.680613920000003</v>
      </c>
      <c r="F14" s="84">
        <f t="shared" si="1"/>
        <v>1.250988288</v>
      </c>
      <c r="G14" s="84">
        <f t="shared" si="5"/>
        <v>1.5744491136000003</v>
      </c>
      <c r="H14" s="85">
        <f t="shared" si="2"/>
        <v>90.099588288</v>
      </c>
      <c r="I14" s="85">
        <f t="shared" si="0"/>
        <v>113.39611911360001</v>
      </c>
    </row>
    <row r="15" spans="1:9" ht="18.75">
      <c r="A15" s="82" t="s">
        <v>45</v>
      </c>
      <c r="B15" s="83">
        <v>117.03621000000001</v>
      </c>
      <c r="C15" s="83">
        <v>126.5589</v>
      </c>
      <c r="D15" s="84">
        <f t="shared" si="3"/>
        <v>20.598372960000003</v>
      </c>
      <c r="E15" s="84">
        <f t="shared" si="4"/>
        <v>22.274366399999998</v>
      </c>
      <c r="F15" s="84">
        <f t="shared" si="1"/>
        <v>1.6478698368000002</v>
      </c>
      <c r="G15" s="84">
        <f t="shared" si="5"/>
        <v>1.7819493119999998</v>
      </c>
      <c r="H15" s="85">
        <f t="shared" si="2"/>
        <v>118.68407983680001</v>
      </c>
      <c r="I15" s="85">
        <f t="shared" si="0"/>
        <v>128.340849312</v>
      </c>
    </row>
    <row r="16" spans="1:9" ht="18.75">
      <c r="A16" s="82" t="s">
        <v>46</v>
      </c>
      <c r="B16" s="83">
        <v>105.30909</v>
      </c>
      <c r="C16" s="83">
        <v>116.53265999999999</v>
      </c>
      <c r="D16" s="84">
        <f t="shared" si="3"/>
        <v>18.534399840000003</v>
      </c>
      <c r="E16" s="84">
        <f t="shared" si="4"/>
        <v>20.50974816</v>
      </c>
      <c r="F16" s="84">
        <f t="shared" si="1"/>
        <v>1.4827519872000001</v>
      </c>
      <c r="G16" s="84">
        <f t="shared" si="5"/>
        <v>1.6407798528000002</v>
      </c>
      <c r="H16" s="85">
        <f t="shared" si="2"/>
        <v>106.7918419872</v>
      </c>
      <c r="I16" s="85">
        <f t="shared" si="0"/>
        <v>118.17343985279999</v>
      </c>
    </row>
    <row r="17" spans="1:9" ht="18.75">
      <c r="A17" s="82" t="s">
        <v>47</v>
      </c>
      <c r="B17" s="83">
        <v>85.52517</v>
      </c>
      <c r="C17" s="83">
        <v>88.43457000000001</v>
      </c>
      <c r="D17" s="84">
        <f t="shared" si="3"/>
        <v>15.052429920000002</v>
      </c>
      <c r="E17" s="84">
        <f t="shared" si="4"/>
        <v>15.564484320000004</v>
      </c>
      <c r="F17" s="84">
        <f t="shared" si="1"/>
        <v>1.2041943936000001</v>
      </c>
      <c r="G17" s="84">
        <f t="shared" si="5"/>
        <v>1.2451587456000004</v>
      </c>
      <c r="H17" s="85">
        <f t="shared" si="2"/>
        <v>86.72936439360001</v>
      </c>
      <c r="I17" s="85">
        <f t="shared" si="0"/>
        <v>89.6797287456</v>
      </c>
    </row>
    <row r="18" spans="1:9" ht="18.75">
      <c r="A18" s="82" t="s">
        <v>48</v>
      </c>
      <c r="B18" s="83">
        <v>68.23662</v>
      </c>
      <c r="C18" s="83">
        <v>95.3388</v>
      </c>
      <c r="D18" s="84">
        <f t="shared" si="3"/>
        <v>12.009645120000002</v>
      </c>
      <c r="E18" s="84">
        <f t="shared" si="4"/>
        <v>16.7796288</v>
      </c>
      <c r="F18" s="84">
        <f t="shared" si="1"/>
        <v>0.9607716096000002</v>
      </c>
      <c r="G18" s="84">
        <f t="shared" si="5"/>
        <v>1.3423703040000001</v>
      </c>
      <c r="H18" s="85">
        <f t="shared" si="2"/>
        <v>69.1973916096</v>
      </c>
      <c r="I18" s="85">
        <f t="shared" si="0"/>
        <v>96.681170304</v>
      </c>
    </row>
    <row r="19" spans="1:9" ht="18.75">
      <c r="A19" s="82" t="s">
        <v>49</v>
      </c>
      <c r="B19" s="83">
        <v>82.62696</v>
      </c>
      <c r="C19" s="83">
        <v>108.49824</v>
      </c>
      <c r="D19" s="84">
        <f t="shared" si="3"/>
        <v>14.542344960000001</v>
      </c>
      <c r="E19" s="84">
        <f t="shared" si="4"/>
        <v>19.09569024</v>
      </c>
      <c r="F19" s="84">
        <f t="shared" si="1"/>
        <v>1.1633875968</v>
      </c>
      <c r="G19" s="84">
        <f t="shared" si="5"/>
        <v>1.5276552192</v>
      </c>
      <c r="H19" s="85">
        <f t="shared" si="2"/>
        <v>83.7903475968</v>
      </c>
      <c r="I19" s="85">
        <f t="shared" si="0"/>
        <v>110.0258952192</v>
      </c>
    </row>
    <row r="20" spans="1:9" ht="18.75">
      <c r="A20" s="82" t="s">
        <v>50</v>
      </c>
      <c r="B20" s="83">
        <v>192.63585</v>
      </c>
      <c r="C20" s="83">
        <v>242.47611</v>
      </c>
      <c r="D20" s="84">
        <f t="shared" si="3"/>
        <v>33.9039096</v>
      </c>
      <c r="E20" s="84">
        <f t="shared" si="4"/>
        <v>42.67579536</v>
      </c>
      <c r="F20" s="84">
        <f t="shared" si="1"/>
        <v>2.712312768</v>
      </c>
      <c r="G20" s="84">
        <f t="shared" si="5"/>
        <v>3.4140636288</v>
      </c>
      <c r="H20" s="85">
        <f t="shared" si="2"/>
        <v>195.348162768</v>
      </c>
      <c r="I20" s="85">
        <f t="shared" si="0"/>
        <v>245.8901736288</v>
      </c>
    </row>
    <row r="21" spans="1:9" ht="18.75">
      <c r="A21" s="82" t="s">
        <v>51</v>
      </c>
      <c r="B21" s="83">
        <v>145.12311</v>
      </c>
      <c r="C21" s="83">
        <v>158.12589</v>
      </c>
      <c r="D21" s="84">
        <f t="shared" si="3"/>
        <v>25.54166736</v>
      </c>
      <c r="E21" s="84">
        <f t="shared" si="4"/>
        <v>27.83015664</v>
      </c>
      <c r="F21" s="84">
        <f t="shared" si="1"/>
        <v>2.0433333888000003</v>
      </c>
      <c r="G21" s="84">
        <f t="shared" si="5"/>
        <v>2.2264125312</v>
      </c>
      <c r="H21" s="85">
        <f t="shared" si="2"/>
        <v>147.1664433888</v>
      </c>
      <c r="I21" s="85">
        <f t="shared" si="0"/>
        <v>160.3523025312</v>
      </c>
    </row>
    <row r="22" spans="1:9" ht="18.75">
      <c r="A22" s="82" t="s">
        <v>52</v>
      </c>
      <c r="B22" s="83">
        <v>104.10057</v>
      </c>
      <c r="C22" s="83">
        <v>104.66007</v>
      </c>
      <c r="D22" s="84">
        <f t="shared" si="3"/>
        <v>18.32170032</v>
      </c>
      <c r="E22" s="84">
        <f t="shared" si="4"/>
        <v>18.420172320000002</v>
      </c>
      <c r="F22" s="84">
        <f t="shared" si="1"/>
        <v>1.4657360256</v>
      </c>
      <c r="G22" s="84">
        <f t="shared" si="5"/>
        <v>1.4736137856000002</v>
      </c>
      <c r="H22" s="85">
        <f t="shared" si="2"/>
        <v>105.5663060256</v>
      </c>
      <c r="I22" s="85">
        <f t="shared" si="0"/>
        <v>106.1336837856</v>
      </c>
    </row>
    <row r="23" spans="1:9" ht="18.75">
      <c r="A23" s="82" t="s">
        <v>53</v>
      </c>
      <c r="B23" s="83">
        <v>151.69164</v>
      </c>
      <c r="C23" s="83">
        <v>188.98791</v>
      </c>
      <c r="D23" s="84">
        <f t="shared" si="3"/>
        <v>26.697728640000005</v>
      </c>
      <c r="E23" s="84">
        <f t="shared" si="4"/>
        <v>33.26187216</v>
      </c>
      <c r="F23" s="84">
        <f t="shared" si="1"/>
        <v>2.1358182912000006</v>
      </c>
      <c r="G23" s="84">
        <f t="shared" si="5"/>
        <v>2.6609497728000004</v>
      </c>
      <c r="H23" s="85">
        <f t="shared" si="2"/>
        <v>153.8274582912</v>
      </c>
      <c r="I23" s="85">
        <f t="shared" si="0"/>
        <v>191.6488597728</v>
      </c>
    </row>
    <row r="24" spans="1:9" ht="18.75">
      <c r="A24" s="82" t="s">
        <v>54</v>
      </c>
      <c r="B24" s="83">
        <v>186.14565</v>
      </c>
      <c r="C24" s="83">
        <v>211.6029</v>
      </c>
      <c r="D24" s="84">
        <f t="shared" si="3"/>
        <v>32.761634400000005</v>
      </c>
      <c r="E24" s="84">
        <f t="shared" si="4"/>
        <v>37.24211040000001</v>
      </c>
      <c r="F24" s="84">
        <f t="shared" si="1"/>
        <v>2.6209307520000005</v>
      </c>
      <c r="G24" s="84">
        <f t="shared" si="5"/>
        <v>2.979368832000001</v>
      </c>
      <c r="H24" s="85">
        <f t="shared" si="2"/>
        <v>188.76658075199998</v>
      </c>
      <c r="I24" s="85">
        <f t="shared" si="0"/>
        <v>214.582268832</v>
      </c>
    </row>
    <row r="25" spans="1:9" ht="18.75">
      <c r="A25" s="82" t="s">
        <v>55</v>
      </c>
      <c r="B25" s="83">
        <v>110.82576</v>
      </c>
      <c r="C25" s="83">
        <v>111.27336</v>
      </c>
      <c r="D25" s="84">
        <f t="shared" si="3"/>
        <v>19.50533376</v>
      </c>
      <c r="E25" s="84">
        <f t="shared" si="4"/>
        <v>19.58411136</v>
      </c>
      <c r="F25" s="84">
        <f t="shared" si="1"/>
        <v>1.5604267008</v>
      </c>
      <c r="G25" s="84">
        <f t="shared" si="5"/>
        <v>1.5667289088</v>
      </c>
      <c r="H25" s="85">
        <f t="shared" si="2"/>
        <v>112.3861867008</v>
      </c>
      <c r="I25" s="85">
        <f t="shared" si="0"/>
        <v>112.8400889088</v>
      </c>
    </row>
    <row r="26" spans="1:9" ht="18.75">
      <c r="A26" s="86" t="s">
        <v>74</v>
      </c>
      <c r="B26" s="87"/>
      <c r="C26" s="87"/>
      <c r="D26" s="84">
        <f>B26*17.6/100</f>
        <v>0</v>
      </c>
      <c r="E26" s="84">
        <f>C26*17.6/100</f>
        <v>0</v>
      </c>
      <c r="F26" s="84">
        <f>D26*8%</f>
        <v>0</v>
      </c>
      <c r="G26" s="84">
        <f>E26*8%</f>
        <v>0</v>
      </c>
      <c r="H26" s="85">
        <v>127.84</v>
      </c>
      <c r="I26" s="85">
        <v>127.84</v>
      </c>
    </row>
    <row r="27" spans="1:9" ht="18.75">
      <c r="A27" s="88" t="s">
        <v>103</v>
      </c>
      <c r="B27" s="89">
        <v>355.68</v>
      </c>
      <c r="C27" s="89">
        <v>355.68</v>
      </c>
      <c r="D27" s="84">
        <f>B27*17.6/100</f>
        <v>62.599680000000006</v>
      </c>
      <c r="E27" s="84">
        <f>C27*17.6/100</f>
        <v>62.599680000000006</v>
      </c>
      <c r="F27" s="84">
        <f>D27*8%</f>
        <v>5.007974400000001</v>
      </c>
      <c r="G27" s="84">
        <f>E27*8%</f>
        <v>5.007974400000001</v>
      </c>
      <c r="H27" s="85">
        <f>B27+F27</f>
        <v>360.68797440000003</v>
      </c>
      <c r="I27" s="85">
        <f>C27+G27</f>
        <v>360.68797440000003</v>
      </c>
    </row>
  </sheetData>
  <sheetProtection/>
  <mergeCells count="6">
    <mergeCell ref="A2:I2"/>
    <mergeCell ref="A4:A5"/>
    <mergeCell ref="H4:I4"/>
    <mergeCell ref="B4:C4"/>
    <mergeCell ref="D4:E4"/>
    <mergeCell ref="F4:G4"/>
  </mergeCells>
  <printOptions horizontalCentered="1"/>
  <pageMargins left="0.5511811023622047" right="0.5511811023622047" top="0.1968503937007874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zoomScalePageLayoutView="0" workbookViewId="0" topLeftCell="A2">
      <selection activeCell="R8" sqref="R8"/>
    </sheetView>
  </sheetViews>
  <sheetFormatPr defaultColWidth="9.00390625" defaultRowHeight="12.75"/>
  <cols>
    <col min="1" max="1" width="0.12890625" style="75" customWidth="1"/>
    <col min="2" max="2" width="11.625" style="75" hidden="1" customWidth="1"/>
    <col min="3" max="3" width="10.375" style="75" hidden="1" customWidth="1"/>
    <col min="4" max="4" width="10.625" style="75" hidden="1" customWidth="1"/>
    <col min="5" max="5" width="11.625" style="75" hidden="1" customWidth="1"/>
    <col min="6" max="6" width="11.125" style="75" hidden="1" customWidth="1"/>
    <col min="7" max="7" width="12.25390625" style="75" hidden="1" customWidth="1"/>
    <col min="8" max="8" width="10.75390625" style="75" hidden="1" customWidth="1"/>
    <col min="9" max="9" width="11.25390625" style="75" hidden="1" customWidth="1"/>
    <col min="10" max="16384" width="9.125" style="75" customWidth="1"/>
  </cols>
  <sheetData>
    <row r="1" ht="12.75" hidden="1"/>
    <row r="2" spans="1:9" ht="18.75">
      <c r="A2" s="119" t="s">
        <v>67</v>
      </c>
      <c r="B2" s="119"/>
      <c r="C2" s="119"/>
      <c r="D2" s="119"/>
      <c r="E2" s="119"/>
      <c r="F2" s="119"/>
      <c r="G2" s="119"/>
      <c r="H2" s="119"/>
      <c r="I2" s="119"/>
    </row>
    <row r="3" ht="12.75">
      <c r="I3" s="77" t="s">
        <v>34</v>
      </c>
    </row>
    <row r="4" spans="1:9" ht="78" customHeight="1">
      <c r="A4" s="121" t="s">
        <v>35</v>
      </c>
      <c r="B4" s="123" t="s">
        <v>56</v>
      </c>
      <c r="C4" s="131"/>
      <c r="D4" s="127" t="s">
        <v>79</v>
      </c>
      <c r="E4" s="128"/>
      <c r="F4" s="129" t="s">
        <v>76</v>
      </c>
      <c r="G4" s="130"/>
      <c r="H4" s="123" t="s">
        <v>107</v>
      </c>
      <c r="I4" s="124"/>
    </row>
    <row r="5" spans="1:9" ht="21" customHeight="1">
      <c r="A5" s="122"/>
      <c r="B5" s="80" t="s">
        <v>30</v>
      </c>
      <c r="C5" s="81" t="s">
        <v>31</v>
      </c>
      <c r="D5" s="80" t="s">
        <v>30</v>
      </c>
      <c r="E5" s="81" t="s">
        <v>31</v>
      </c>
      <c r="F5" s="80" t="s">
        <v>30</v>
      </c>
      <c r="G5" s="81" t="s">
        <v>31</v>
      </c>
      <c r="H5" s="80" t="s">
        <v>30</v>
      </c>
      <c r="I5" s="81" t="s">
        <v>31</v>
      </c>
    </row>
    <row r="6" spans="1:9" ht="18.75">
      <c r="A6" s="90" t="s">
        <v>36</v>
      </c>
      <c r="B6" s="91">
        <v>256.38</v>
      </c>
      <c r="C6" s="91">
        <v>285.13</v>
      </c>
      <c r="D6" s="84">
        <f>B6*12.8/100</f>
        <v>32.81664</v>
      </c>
      <c r="E6" s="84">
        <f>C6*12.8/100</f>
        <v>36.49664</v>
      </c>
      <c r="F6" s="84">
        <f>D6*8%</f>
        <v>2.6253312</v>
      </c>
      <c r="G6" s="84">
        <f>E6*8%</f>
        <v>2.9197312</v>
      </c>
      <c r="H6" s="85">
        <f>B6+F6</f>
        <v>259.0053312</v>
      </c>
      <c r="I6" s="85">
        <f aca="true" t="shared" si="0" ref="I6:I19">C6+G6</f>
        <v>288.0497312</v>
      </c>
    </row>
    <row r="7" spans="1:9" ht="18.75">
      <c r="A7" s="90" t="s">
        <v>37</v>
      </c>
      <c r="B7" s="91" t="s">
        <v>32</v>
      </c>
      <c r="C7" s="91">
        <v>311.51</v>
      </c>
      <c r="D7" s="84" t="s">
        <v>32</v>
      </c>
      <c r="E7" s="84">
        <f>C7*12.8/100</f>
        <v>39.87328</v>
      </c>
      <c r="F7" s="84" t="s">
        <v>32</v>
      </c>
      <c r="G7" s="84">
        <f>E7*8%</f>
        <v>3.1898624</v>
      </c>
      <c r="H7" s="85" t="s">
        <v>32</v>
      </c>
      <c r="I7" s="85">
        <f t="shared" si="0"/>
        <v>314.6998624</v>
      </c>
    </row>
    <row r="8" spans="1:9" ht="18.75">
      <c r="A8" s="90" t="s">
        <v>38</v>
      </c>
      <c r="B8" s="91">
        <v>234.6</v>
      </c>
      <c r="C8" s="91" t="s">
        <v>32</v>
      </c>
      <c r="D8" s="84">
        <f aca="true" t="shared" si="1" ref="D8:D22">B8*12.8/100</f>
        <v>30.0288</v>
      </c>
      <c r="E8" s="84" t="s">
        <v>32</v>
      </c>
      <c r="F8" s="84">
        <f aca="true" t="shared" si="2" ref="F8:F22">D8*8%</f>
        <v>2.402304</v>
      </c>
      <c r="G8" s="84" t="s">
        <v>32</v>
      </c>
      <c r="H8" s="85">
        <f aca="true" t="shared" si="3" ref="H8:H22">B8+F8</f>
        <v>237.00230399999998</v>
      </c>
      <c r="I8" s="85" t="s">
        <v>32</v>
      </c>
    </row>
    <row r="9" spans="1:9" ht="18.75">
      <c r="A9" s="90" t="s">
        <v>39</v>
      </c>
      <c r="B9" s="91">
        <v>294.26</v>
      </c>
      <c r="C9" s="91">
        <v>322.9</v>
      </c>
      <c r="D9" s="84">
        <f t="shared" si="1"/>
        <v>37.66528</v>
      </c>
      <c r="E9" s="84">
        <f aca="true" t="shared" si="4" ref="E9:E19">C9*12.8/100</f>
        <v>41.331199999999995</v>
      </c>
      <c r="F9" s="84">
        <f t="shared" si="2"/>
        <v>3.0132224</v>
      </c>
      <c r="G9" s="84">
        <f aca="true" t="shared" si="5" ref="G9:G19">E9*8%</f>
        <v>3.3064959999999997</v>
      </c>
      <c r="H9" s="85">
        <f t="shared" si="3"/>
        <v>297.2732224</v>
      </c>
      <c r="I9" s="85">
        <f t="shared" si="0"/>
        <v>326.20649599999996</v>
      </c>
    </row>
    <row r="10" spans="1:9" ht="18.75">
      <c r="A10" s="90" t="s">
        <v>40</v>
      </c>
      <c r="B10" s="91">
        <v>352.56</v>
      </c>
      <c r="C10" s="91">
        <v>343.01</v>
      </c>
      <c r="D10" s="84">
        <f t="shared" si="1"/>
        <v>45.12768</v>
      </c>
      <c r="E10" s="84">
        <f t="shared" si="4"/>
        <v>43.905280000000005</v>
      </c>
      <c r="F10" s="84">
        <f t="shared" si="2"/>
        <v>3.6102144</v>
      </c>
      <c r="G10" s="84">
        <f t="shared" si="5"/>
        <v>3.5124224000000006</v>
      </c>
      <c r="H10" s="85">
        <f t="shared" si="3"/>
        <v>356.1702144</v>
      </c>
      <c r="I10" s="85">
        <f t="shared" si="0"/>
        <v>346.5224224</v>
      </c>
    </row>
    <row r="11" spans="1:9" ht="18.75">
      <c r="A11" s="90" t="s">
        <v>41</v>
      </c>
      <c r="B11" s="91">
        <v>233.74</v>
      </c>
      <c r="C11" s="91">
        <v>272.27</v>
      </c>
      <c r="D11" s="84">
        <f t="shared" si="1"/>
        <v>29.918720000000004</v>
      </c>
      <c r="E11" s="84">
        <f t="shared" si="4"/>
        <v>34.85056</v>
      </c>
      <c r="F11" s="84">
        <f t="shared" si="2"/>
        <v>2.3934976000000003</v>
      </c>
      <c r="G11" s="84">
        <f t="shared" si="5"/>
        <v>2.7880448</v>
      </c>
      <c r="H11" s="85">
        <f t="shared" si="3"/>
        <v>236.1334976</v>
      </c>
      <c r="I11" s="85">
        <f t="shared" si="0"/>
        <v>275.0580448</v>
      </c>
    </row>
    <row r="12" spans="1:9" ht="18.75">
      <c r="A12" s="90" t="s">
        <v>42</v>
      </c>
      <c r="B12" s="91">
        <v>259.41</v>
      </c>
      <c r="C12" s="91">
        <v>282.18</v>
      </c>
      <c r="D12" s="84">
        <f t="shared" si="1"/>
        <v>33.204480000000004</v>
      </c>
      <c r="E12" s="84">
        <f t="shared" si="4"/>
        <v>36.119040000000005</v>
      </c>
      <c r="F12" s="84">
        <f t="shared" si="2"/>
        <v>2.6563584000000002</v>
      </c>
      <c r="G12" s="84">
        <f t="shared" si="5"/>
        <v>2.8895232000000006</v>
      </c>
      <c r="H12" s="85">
        <f t="shared" si="3"/>
        <v>262.0663584</v>
      </c>
      <c r="I12" s="85">
        <f t="shared" si="0"/>
        <v>285.0695232</v>
      </c>
    </row>
    <row r="13" spans="1:9" ht="18.75">
      <c r="A13" s="90" t="s">
        <v>43</v>
      </c>
      <c r="B13" s="91">
        <v>324.58</v>
      </c>
      <c r="C13" s="91">
        <v>332.69</v>
      </c>
      <c r="D13" s="84">
        <f t="shared" si="1"/>
        <v>41.54624</v>
      </c>
      <c r="E13" s="84">
        <f t="shared" si="4"/>
        <v>42.58432</v>
      </c>
      <c r="F13" s="84">
        <f t="shared" si="2"/>
        <v>3.3236992</v>
      </c>
      <c r="G13" s="84">
        <f t="shared" si="5"/>
        <v>3.4067456</v>
      </c>
      <c r="H13" s="85">
        <f t="shared" si="3"/>
        <v>327.9036992</v>
      </c>
      <c r="I13" s="85">
        <f t="shared" si="0"/>
        <v>336.0967456</v>
      </c>
    </row>
    <row r="14" spans="1:9" ht="18.75">
      <c r="A14" s="90" t="s">
        <v>44</v>
      </c>
      <c r="B14" s="91">
        <v>273.59</v>
      </c>
      <c r="C14" s="91">
        <v>385.49</v>
      </c>
      <c r="D14" s="84">
        <f t="shared" si="1"/>
        <v>35.01952</v>
      </c>
      <c r="E14" s="84">
        <f t="shared" si="4"/>
        <v>49.34272000000001</v>
      </c>
      <c r="F14" s="84">
        <f t="shared" si="2"/>
        <v>2.8015616</v>
      </c>
      <c r="G14" s="84">
        <f t="shared" si="5"/>
        <v>3.9474176000000005</v>
      </c>
      <c r="H14" s="85">
        <f t="shared" si="3"/>
        <v>276.3915616</v>
      </c>
      <c r="I14" s="85">
        <f t="shared" si="0"/>
        <v>389.4374176</v>
      </c>
    </row>
    <row r="15" spans="1:9" ht="18.75">
      <c r="A15" s="90" t="s">
        <v>71</v>
      </c>
      <c r="B15" s="91">
        <v>381.42</v>
      </c>
      <c r="C15" s="91">
        <v>368.35</v>
      </c>
      <c r="D15" s="84">
        <f t="shared" si="1"/>
        <v>48.821760000000005</v>
      </c>
      <c r="E15" s="84">
        <f t="shared" si="4"/>
        <v>47.1488</v>
      </c>
      <c r="F15" s="84">
        <f t="shared" si="2"/>
        <v>3.9057408000000007</v>
      </c>
      <c r="G15" s="84">
        <f t="shared" si="5"/>
        <v>3.771904</v>
      </c>
      <c r="H15" s="85">
        <f t="shared" si="3"/>
        <v>385.3257408</v>
      </c>
      <c r="I15" s="85">
        <f t="shared" si="0"/>
        <v>372.12190400000003</v>
      </c>
    </row>
    <row r="16" spans="1:9" ht="18.75">
      <c r="A16" s="90" t="s">
        <v>46</v>
      </c>
      <c r="B16" s="91">
        <v>292.43</v>
      </c>
      <c r="C16" s="91">
        <v>327.77</v>
      </c>
      <c r="D16" s="84">
        <f t="shared" si="1"/>
        <v>37.43104</v>
      </c>
      <c r="E16" s="84">
        <f t="shared" si="4"/>
        <v>41.95456</v>
      </c>
      <c r="F16" s="84">
        <f t="shared" si="2"/>
        <v>2.9944832000000003</v>
      </c>
      <c r="G16" s="84">
        <f t="shared" si="5"/>
        <v>3.3563648</v>
      </c>
      <c r="H16" s="85">
        <f t="shared" si="3"/>
        <v>295.4244832</v>
      </c>
      <c r="I16" s="85">
        <f t="shared" si="0"/>
        <v>331.1263648</v>
      </c>
    </row>
    <row r="17" spans="1:9" ht="18.75">
      <c r="A17" s="90" t="s">
        <v>47</v>
      </c>
      <c r="B17" s="91">
        <v>272.98</v>
      </c>
      <c r="C17" s="91">
        <v>288.69</v>
      </c>
      <c r="D17" s="84">
        <f t="shared" si="1"/>
        <v>34.94144</v>
      </c>
      <c r="E17" s="84">
        <f t="shared" si="4"/>
        <v>36.95232</v>
      </c>
      <c r="F17" s="84">
        <f t="shared" si="2"/>
        <v>2.7953152</v>
      </c>
      <c r="G17" s="84">
        <f t="shared" si="5"/>
        <v>2.9561856</v>
      </c>
      <c r="H17" s="85">
        <f t="shared" si="3"/>
        <v>275.7753152</v>
      </c>
      <c r="I17" s="85">
        <f t="shared" si="0"/>
        <v>291.6461856</v>
      </c>
    </row>
    <row r="18" spans="1:9" ht="18.75">
      <c r="A18" s="90" t="s">
        <v>48</v>
      </c>
      <c r="B18" s="91">
        <v>299.9</v>
      </c>
      <c r="C18" s="91">
        <v>325.83</v>
      </c>
      <c r="D18" s="84">
        <f t="shared" si="1"/>
        <v>38.3872</v>
      </c>
      <c r="E18" s="84">
        <f t="shared" si="4"/>
        <v>41.70624</v>
      </c>
      <c r="F18" s="84">
        <f t="shared" si="2"/>
        <v>3.070976</v>
      </c>
      <c r="G18" s="84">
        <f t="shared" si="5"/>
        <v>3.3364992</v>
      </c>
      <c r="H18" s="85">
        <f t="shared" si="3"/>
        <v>302.97097599999995</v>
      </c>
      <c r="I18" s="85">
        <f t="shared" si="0"/>
        <v>329.1664992</v>
      </c>
    </row>
    <row r="19" spans="1:9" ht="18.75">
      <c r="A19" s="90" t="s">
        <v>49</v>
      </c>
      <c r="B19" s="91">
        <v>233.33</v>
      </c>
      <c r="C19" s="91">
        <v>259.5</v>
      </c>
      <c r="D19" s="84">
        <f t="shared" si="1"/>
        <v>29.86624</v>
      </c>
      <c r="E19" s="84">
        <f t="shared" si="4"/>
        <v>33.216</v>
      </c>
      <c r="F19" s="84">
        <f t="shared" si="2"/>
        <v>2.3892992</v>
      </c>
      <c r="G19" s="84">
        <f t="shared" si="5"/>
        <v>2.65728</v>
      </c>
      <c r="H19" s="85">
        <f t="shared" si="3"/>
        <v>235.71929920000002</v>
      </c>
      <c r="I19" s="85">
        <f t="shared" si="0"/>
        <v>262.15728</v>
      </c>
    </row>
    <row r="20" spans="1:9" ht="18.75">
      <c r="A20" s="92" t="s">
        <v>70</v>
      </c>
      <c r="B20" s="93"/>
      <c r="C20" s="93"/>
      <c r="D20" s="94"/>
      <c r="E20" s="94"/>
      <c r="F20" s="94"/>
      <c r="G20" s="94"/>
      <c r="H20" s="95">
        <v>290</v>
      </c>
      <c r="I20" s="96" t="s">
        <v>72</v>
      </c>
    </row>
    <row r="21" spans="1:9" ht="39.75" customHeight="1">
      <c r="A21" s="97" t="s">
        <v>73</v>
      </c>
      <c r="B21" s="98">
        <v>1591.37</v>
      </c>
      <c r="C21" s="98" t="s">
        <v>32</v>
      </c>
      <c r="D21" s="99">
        <f t="shared" si="1"/>
        <v>203.69536</v>
      </c>
      <c r="E21" s="99" t="s">
        <v>32</v>
      </c>
      <c r="F21" s="99">
        <f t="shared" si="2"/>
        <v>16.2956288</v>
      </c>
      <c r="G21" s="99" t="s">
        <v>32</v>
      </c>
      <c r="H21" s="100">
        <f t="shared" si="3"/>
        <v>1607.6656288</v>
      </c>
      <c r="I21" s="85" t="s">
        <v>32</v>
      </c>
    </row>
    <row r="22" spans="1:9" ht="18.75">
      <c r="A22" s="88" t="s">
        <v>80</v>
      </c>
      <c r="B22" s="98">
        <v>516.39</v>
      </c>
      <c r="C22" s="101" t="s">
        <v>32</v>
      </c>
      <c r="D22" s="99">
        <f t="shared" si="1"/>
        <v>66.09792</v>
      </c>
      <c r="E22" s="101" t="s">
        <v>32</v>
      </c>
      <c r="F22" s="99">
        <f t="shared" si="2"/>
        <v>5.2878336</v>
      </c>
      <c r="G22" s="101" t="s">
        <v>32</v>
      </c>
      <c r="H22" s="100">
        <f t="shared" si="3"/>
        <v>521.6778336</v>
      </c>
      <c r="I22" s="101" t="s">
        <v>32</v>
      </c>
    </row>
  </sheetData>
  <sheetProtection/>
  <mergeCells count="6">
    <mergeCell ref="A2:I2"/>
    <mergeCell ref="A4:A5"/>
    <mergeCell ref="H4:I4"/>
    <mergeCell ref="B4:C4"/>
    <mergeCell ref="D4:E4"/>
    <mergeCell ref="F4:G4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45.375" style="1" customWidth="1"/>
    <col min="2" max="2" width="15.25390625" style="1" hidden="1" customWidth="1"/>
    <col min="3" max="3" width="11.125" style="1" hidden="1" customWidth="1"/>
    <col min="4" max="4" width="0.12890625" style="1" hidden="1" customWidth="1"/>
    <col min="5" max="5" width="12.625" style="1" hidden="1" customWidth="1"/>
    <col min="6" max="6" width="0.12890625" style="1" hidden="1" customWidth="1"/>
    <col min="7" max="7" width="10.875" style="1" hidden="1" customWidth="1"/>
    <col min="8" max="8" width="13.625" style="1" customWidth="1"/>
    <col min="9" max="9" width="12.00390625" style="1" customWidth="1"/>
    <col min="10" max="10" width="11.75390625" style="1" customWidth="1"/>
    <col min="11" max="11" width="13.25390625" style="1" customWidth="1"/>
    <col min="12" max="12" width="13.375" style="1" customWidth="1"/>
    <col min="13" max="13" width="12.875" style="16" customWidth="1"/>
    <col min="14" max="14" width="9.125" style="16" hidden="1" customWidth="1"/>
    <col min="15" max="15" width="14.00390625" style="16" customWidth="1"/>
    <col min="16" max="16384" width="9.125" style="1" customWidth="1"/>
  </cols>
  <sheetData>
    <row r="1" spans="10:11" ht="26.25" customHeight="1">
      <c r="J1" s="144"/>
      <c r="K1" s="144"/>
    </row>
    <row r="2" spans="1:11" ht="24.75" customHeight="1">
      <c r="A2" s="145" t="s">
        <v>63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6.75" customHeight="1" hidden="1">
      <c r="A3" s="13" t="s">
        <v>64</v>
      </c>
      <c r="B3" s="13"/>
      <c r="C3" s="13"/>
      <c r="D3" s="13"/>
      <c r="E3" s="13"/>
      <c r="F3" s="13"/>
      <c r="G3" s="13"/>
      <c r="H3" s="13"/>
      <c r="I3" s="13"/>
      <c r="J3" s="15"/>
      <c r="K3" s="15"/>
    </row>
    <row r="4" spans="1:11" ht="15.75" customHeight="1">
      <c r="A4" s="141" t="s">
        <v>65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45" customHeight="1">
      <c r="A5" s="141" t="s">
        <v>108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27" customHeight="1">
      <c r="A6" s="134" t="s">
        <v>62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t="15.75" customHeight="1" hidden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4"/>
    </row>
    <row r="8" spans="1:11" ht="32.25" customHeight="1">
      <c r="A8" s="105" t="s">
        <v>33</v>
      </c>
      <c r="B8" s="132" t="s">
        <v>56</v>
      </c>
      <c r="C8" s="136"/>
      <c r="D8" s="137" t="s">
        <v>57</v>
      </c>
      <c r="E8" s="138"/>
      <c r="F8" s="139" t="s">
        <v>58</v>
      </c>
      <c r="G8" s="140"/>
      <c r="H8" s="132" t="s">
        <v>60</v>
      </c>
      <c r="I8" s="142"/>
      <c r="J8" s="143"/>
      <c r="K8" s="133"/>
    </row>
    <row r="9" spans="1:11" ht="19.5" customHeight="1">
      <c r="A9" s="106"/>
      <c r="B9" s="10"/>
      <c r="C9" s="14"/>
      <c r="D9" s="10"/>
      <c r="E9" s="11"/>
      <c r="F9" s="12"/>
      <c r="G9" s="11"/>
      <c r="H9" s="132" t="s">
        <v>30</v>
      </c>
      <c r="I9" s="133"/>
      <c r="J9" s="132" t="s">
        <v>31</v>
      </c>
      <c r="K9" s="133"/>
    </row>
    <row r="10" spans="1:11" ht="30" customHeight="1">
      <c r="A10" s="135"/>
      <c r="B10" s="2" t="s">
        <v>30</v>
      </c>
      <c r="C10" s="3" t="s">
        <v>31</v>
      </c>
      <c r="D10" s="2" t="s">
        <v>30</v>
      </c>
      <c r="E10" s="3" t="s">
        <v>31</v>
      </c>
      <c r="F10" s="2" t="s">
        <v>30</v>
      </c>
      <c r="G10" s="3" t="s">
        <v>31</v>
      </c>
      <c r="H10" s="2" t="s">
        <v>59</v>
      </c>
      <c r="I10" s="3" t="s">
        <v>61</v>
      </c>
      <c r="J10" s="2" t="s">
        <v>59</v>
      </c>
      <c r="K10" s="3" t="s">
        <v>61</v>
      </c>
    </row>
    <row r="11" spans="1:15" ht="18.75">
      <c r="A11" s="5" t="s">
        <v>0</v>
      </c>
      <c r="B11" s="4">
        <v>472.14</v>
      </c>
      <c r="C11" s="4">
        <v>484.88</v>
      </c>
      <c r="D11" s="4">
        <f aca="true" t="shared" si="0" ref="D11:E18">B11*71.3/100</f>
        <v>336.63581999999997</v>
      </c>
      <c r="E11" s="4">
        <f t="shared" si="0"/>
        <v>345.71943999999996</v>
      </c>
      <c r="F11" s="4">
        <f>D11*11%</f>
        <v>37.0299402</v>
      </c>
      <c r="G11" s="4">
        <f aca="true" t="shared" si="1" ref="G11:G37">E11*11%</f>
        <v>38.029138399999994</v>
      </c>
      <c r="H11" s="9">
        <v>1.0154</v>
      </c>
      <c r="I11" s="4">
        <f>Лист1!H6</f>
        <v>629.9096544</v>
      </c>
      <c r="J11" s="9">
        <v>1.0428</v>
      </c>
      <c r="K11" s="4">
        <f>Лист1!I6</f>
        <v>646.9025472000001</v>
      </c>
      <c r="L11" s="22"/>
      <c r="M11" s="24"/>
      <c r="N11" s="23"/>
      <c r="O11" s="24"/>
    </row>
    <row r="12" spans="1:15" ht="18.75">
      <c r="A12" s="5" t="s">
        <v>1</v>
      </c>
      <c r="B12" s="4">
        <v>503.06</v>
      </c>
      <c r="C12" s="4">
        <v>497.62</v>
      </c>
      <c r="D12" s="4">
        <f t="shared" si="0"/>
        <v>358.68178</v>
      </c>
      <c r="E12" s="4">
        <f t="shared" si="0"/>
        <v>354.80305999999996</v>
      </c>
      <c r="F12" s="4">
        <f aca="true" t="shared" si="2" ref="F12:F40">D12*11%</f>
        <v>39.4549958</v>
      </c>
      <c r="G12" s="4">
        <f t="shared" si="1"/>
        <v>39.028336599999996</v>
      </c>
      <c r="H12" s="9">
        <v>1.0819</v>
      </c>
      <c r="I12" s="4">
        <f>Лист1!H7</f>
        <v>671.1535584</v>
      </c>
      <c r="J12" s="9">
        <v>1.0702</v>
      </c>
      <c r="K12" s="4">
        <f>Лист1!I7</f>
        <v>663.89544</v>
      </c>
      <c r="L12" s="22"/>
      <c r="M12" s="24"/>
      <c r="N12" s="23"/>
      <c r="O12" s="24"/>
    </row>
    <row r="13" spans="1:15" ht="18.75">
      <c r="A13" s="5" t="s">
        <v>2</v>
      </c>
      <c r="B13" s="4">
        <v>503.73</v>
      </c>
      <c r="C13" s="4">
        <v>504.69</v>
      </c>
      <c r="D13" s="4">
        <f t="shared" si="0"/>
        <v>359.15949</v>
      </c>
      <c r="E13" s="4">
        <f t="shared" si="0"/>
        <v>359.84396999999996</v>
      </c>
      <c r="F13" s="4">
        <f t="shared" si="2"/>
        <v>39.5075439</v>
      </c>
      <c r="G13" s="4">
        <f t="shared" si="1"/>
        <v>39.582836699999994</v>
      </c>
      <c r="H13" s="9">
        <v>1.0833</v>
      </c>
      <c r="I13" s="4">
        <f>Лист1!H8</f>
        <v>672.0532416000001</v>
      </c>
      <c r="J13" s="9">
        <v>1.0854</v>
      </c>
      <c r="K13" s="4">
        <f>Лист1!I8</f>
        <v>673.3269504</v>
      </c>
      <c r="L13" s="22"/>
      <c r="M13" s="24"/>
      <c r="N13" s="23"/>
      <c r="O13" s="24"/>
    </row>
    <row r="14" spans="1:15" ht="18.75">
      <c r="A14" s="5" t="s">
        <v>3</v>
      </c>
      <c r="B14" s="4">
        <v>518.15</v>
      </c>
      <c r="C14" s="4">
        <v>509.41</v>
      </c>
      <c r="D14" s="4">
        <f t="shared" si="0"/>
        <v>369.44094999999993</v>
      </c>
      <c r="E14" s="4">
        <f t="shared" si="0"/>
        <v>363.20932999999997</v>
      </c>
      <c r="F14" s="4">
        <f t="shared" si="2"/>
        <v>40.63850449999999</v>
      </c>
      <c r="G14" s="4">
        <f t="shared" si="1"/>
        <v>39.9530263</v>
      </c>
      <c r="H14" s="9">
        <v>1.1143</v>
      </c>
      <c r="I14" s="4">
        <f>Лист1!H9</f>
        <v>691.290288</v>
      </c>
      <c r="J14" s="9">
        <v>1.0955</v>
      </c>
      <c r="K14" s="4">
        <f>Лист1!I9</f>
        <v>679.6247328</v>
      </c>
      <c r="L14" s="22"/>
      <c r="M14" s="24"/>
      <c r="N14" s="23"/>
      <c r="O14" s="24"/>
    </row>
    <row r="15" spans="1:15" ht="18.75">
      <c r="A15" s="5" t="s">
        <v>4</v>
      </c>
      <c r="B15" s="4">
        <v>518.99</v>
      </c>
      <c r="C15" s="4">
        <v>489.37</v>
      </c>
      <c r="D15" s="4">
        <f t="shared" si="0"/>
        <v>370.03987</v>
      </c>
      <c r="E15" s="4">
        <f t="shared" si="0"/>
        <v>348.92080999999996</v>
      </c>
      <c r="F15" s="4">
        <f t="shared" si="2"/>
        <v>40.7043857</v>
      </c>
      <c r="G15" s="4">
        <f t="shared" si="1"/>
        <v>38.3812891</v>
      </c>
      <c r="H15" s="9">
        <v>1.1161</v>
      </c>
      <c r="I15" s="4">
        <f>Лист1!H10</f>
        <v>692.4123648000001</v>
      </c>
      <c r="J15" s="9">
        <v>1.0524</v>
      </c>
      <c r="K15" s="4">
        <f>Лист1!I10</f>
        <v>652.8869568</v>
      </c>
      <c r="L15" s="22"/>
      <c r="M15" s="24"/>
      <c r="N15" s="23"/>
      <c r="O15" s="24"/>
    </row>
    <row r="16" spans="1:15" ht="18.75">
      <c r="A16" s="5" t="s">
        <v>5</v>
      </c>
      <c r="B16" s="4">
        <v>588.88</v>
      </c>
      <c r="C16" s="4">
        <v>553.3</v>
      </c>
      <c r="D16" s="4">
        <f t="shared" si="0"/>
        <v>419.87144</v>
      </c>
      <c r="E16" s="4">
        <f t="shared" si="0"/>
        <v>394.50289999999995</v>
      </c>
      <c r="F16" s="4">
        <f t="shared" si="2"/>
        <v>46.1858584</v>
      </c>
      <c r="G16" s="4">
        <f t="shared" si="1"/>
        <v>43.39531899999999</v>
      </c>
      <c r="H16" s="9">
        <v>1.2664</v>
      </c>
      <c r="I16" s="4">
        <f>Лист1!H11</f>
        <v>785.655936</v>
      </c>
      <c r="J16" s="9">
        <v>1.1899</v>
      </c>
      <c r="K16" s="4">
        <f>Лист1!I11</f>
        <v>738.1850112</v>
      </c>
      <c r="L16" s="22"/>
      <c r="M16" s="24"/>
      <c r="N16" s="23"/>
      <c r="O16" s="24"/>
    </row>
    <row r="17" spans="1:15" ht="18.75">
      <c r="A17" s="5" t="s">
        <v>6</v>
      </c>
      <c r="B17" s="4">
        <v>663.18</v>
      </c>
      <c r="C17" s="4">
        <v>674.02</v>
      </c>
      <c r="D17" s="4">
        <f t="shared" si="0"/>
        <v>472.84734</v>
      </c>
      <c r="E17" s="4">
        <f t="shared" si="0"/>
        <v>480.57626</v>
      </c>
      <c r="F17" s="4">
        <f t="shared" si="2"/>
        <v>52.0132074</v>
      </c>
      <c r="G17" s="4">
        <f t="shared" si="1"/>
        <v>52.8633886</v>
      </c>
      <c r="H17" s="9">
        <v>1.4262</v>
      </c>
      <c r="I17" s="4">
        <f>Лист1!H12</f>
        <v>884.7828288</v>
      </c>
      <c r="J17" s="9">
        <v>1.4495</v>
      </c>
      <c r="K17" s="4">
        <f>Лист1!I12</f>
        <v>899.2384128</v>
      </c>
      <c r="L17" s="22"/>
      <c r="M17" s="24"/>
      <c r="N17" s="23"/>
      <c r="O17" s="24"/>
    </row>
    <row r="18" spans="1:15" ht="18.75">
      <c r="A18" s="5" t="s">
        <v>12</v>
      </c>
      <c r="B18" s="4">
        <v>533.94</v>
      </c>
      <c r="C18" s="4">
        <v>524.75</v>
      </c>
      <c r="D18" s="4">
        <f t="shared" si="0"/>
        <v>380.6992200000001</v>
      </c>
      <c r="E18" s="4">
        <f t="shared" si="0"/>
        <v>374.14674999999994</v>
      </c>
      <c r="F18" s="4">
        <f t="shared" si="2"/>
        <v>41.87691420000001</v>
      </c>
      <c r="G18" s="4">
        <f t="shared" si="1"/>
        <v>41.156142499999994</v>
      </c>
      <c r="H18" s="9">
        <v>1.1483</v>
      </c>
      <c r="I18" s="4">
        <f>Лист1!H13</f>
        <v>712.3570272000001</v>
      </c>
      <c r="J18" s="9">
        <v>1.1285</v>
      </c>
      <c r="K18" s="4">
        <f>Лист1!I13</f>
        <v>700.0950528</v>
      </c>
      <c r="L18" s="22"/>
      <c r="M18" s="24"/>
      <c r="N18" s="23"/>
      <c r="O18" s="24"/>
    </row>
    <row r="19" spans="1:15" ht="18.75">
      <c r="A19" s="5" t="s">
        <v>7</v>
      </c>
      <c r="B19" s="4" t="s">
        <v>32</v>
      </c>
      <c r="C19" s="4">
        <v>466.02</v>
      </c>
      <c r="D19" s="4" t="s">
        <v>32</v>
      </c>
      <c r="E19" s="4">
        <f>C19*71.3/100</f>
        <v>332.27225999999996</v>
      </c>
      <c r="F19" s="4" t="s">
        <v>32</v>
      </c>
      <c r="G19" s="4">
        <f t="shared" si="1"/>
        <v>36.54994859999999</v>
      </c>
      <c r="H19" s="9" t="s">
        <v>32</v>
      </c>
      <c r="I19" s="4" t="s">
        <v>32</v>
      </c>
      <c r="J19" s="9">
        <v>1.0022</v>
      </c>
      <c r="K19" s="4">
        <f>Лист1!I14</f>
        <v>621.7316351999999</v>
      </c>
      <c r="L19" s="22"/>
      <c r="M19" s="24"/>
      <c r="N19" s="23"/>
      <c r="O19" s="24"/>
    </row>
    <row r="20" spans="1:15" ht="18.75">
      <c r="A20" s="5" t="s">
        <v>8</v>
      </c>
      <c r="B20" s="4">
        <v>473.09</v>
      </c>
      <c r="C20" s="4" t="s">
        <v>32</v>
      </c>
      <c r="D20" s="4">
        <f>B20*71.3/100</f>
        <v>337.31316999999996</v>
      </c>
      <c r="E20" s="4" t="s">
        <v>32</v>
      </c>
      <c r="F20" s="4">
        <f t="shared" si="2"/>
        <v>37.1044487</v>
      </c>
      <c r="G20" s="4" t="s">
        <v>32</v>
      </c>
      <c r="H20" s="9">
        <v>1.0174</v>
      </c>
      <c r="I20" s="4">
        <f>Лист1!H15</f>
        <v>631.1732544</v>
      </c>
      <c r="J20" s="9" t="s">
        <v>32</v>
      </c>
      <c r="K20" s="4" t="s">
        <v>32</v>
      </c>
      <c r="L20" s="22"/>
      <c r="M20" s="24"/>
      <c r="N20" s="23"/>
      <c r="O20" s="24"/>
    </row>
    <row r="21" spans="1:15" ht="18.75">
      <c r="A21" s="5" t="s">
        <v>9</v>
      </c>
      <c r="B21" s="4" t="s">
        <v>32</v>
      </c>
      <c r="C21" s="4">
        <v>641.47</v>
      </c>
      <c r="D21" s="4" t="s">
        <v>32</v>
      </c>
      <c r="E21" s="4">
        <f aca="true" t="shared" si="3" ref="E21:E37">C21*71.3/100</f>
        <v>457.36811</v>
      </c>
      <c r="F21" s="4" t="s">
        <v>32</v>
      </c>
      <c r="G21" s="4">
        <f t="shared" si="1"/>
        <v>50.3104921</v>
      </c>
      <c r="H21" s="9" t="s">
        <v>32</v>
      </c>
      <c r="I21" s="4" t="s">
        <v>32</v>
      </c>
      <c r="J21" s="9">
        <v>1.3795</v>
      </c>
      <c r="K21" s="4">
        <f>Лист1!I16</f>
        <v>855.811008</v>
      </c>
      <c r="L21" s="22"/>
      <c r="M21" s="24"/>
      <c r="N21" s="23"/>
      <c r="O21" s="24"/>
    </row>
    <row r="22" spans="1:15" ht="18.75">
      <c r="A22" s="5" t="s">
        <v>66</v>
      </c>
      <c r="B22" s="4">
        <v>560.81</v>
      </c>
      <c r="C22" s="4">
        <v>541</v>
      </c>
      <c r="D22" s="4">
        <f aca="true" t="shared" si="4" ref="D22:D40">B22*71.3/100</f>
        <v>399.85753</v>
      </c>
      <c r="E22" s="4">
        <f t="shared" si="3"/>
        <v>385.73299999999995</v>
      </c>
      <c r="F22" s="4">
        <f t="shared" si="2"/>
        <v>43.9843283</v>
      </c>
      <c r="G22" s="4">
        <f t="shared" si="1"/>
        <v>42.430629999999994</v>
      </c>
      <c r="H22" s="9">
        <v>1.2061</v>
      </c>
      <c r="I22" s="4">
        <f>Лист1!H17</f>
        <v>748.202832</v>
      </c>
      <c r="J22" s="9">
        <v>1.1635</v>
      </c>
      <c r="K22" s="4">
        <f>Лист1!I17</f>
        <v>721.76832</v>
      </c>
      <c r="L22" s="22"/>
      <c r="M22" s="24"/>
      <c r="N22" s="23"/>
      <c r="O22" s="24"/>
    </row>
    <row r="23" spans="1:15" ht="18.75">
      <c r="A23" s="5" t="s">
        <v>11</v>
      </c>
      <c r="B23" s="4">
        <v>551.16</v>
      </c>
      <c r="C23" s="4">
        <v>537.47</v>
      </c>
      <c r="D23" s="4">
        <f t="shared" si="4"/>
        <v>392.97708</v>
      </c>
      <c r="E23" s="4">
        <f t="shared" si="3"/>
        <v>383.21610999999996</v>
      </c>
      <c r="F23" s="4">
        <f t="shared" si="2"/>
        <v>43.2274788</v>
      </c>
      <c r="G23" s="4">
        <f t="shared" si="1"/>
        <v>42.1537721</v>
      </c>
      <c r="H23" s="9">
        <v>1.1853</v>
      </c>
      <c r="I23" s="4">
        <f>Лист1!H18</f>
        <v>735.3242207999999</v>
      </c>
      <c r="J23" s="9">
        <v>1.1559</v>
      </c>
      <c r="K23" s="4">
        <f>Лист1!I18</f>
        <v>717.0576192</v>
      </c>
      <c r="L23" s="22"/>
      <c r="M23" s="24"/>
      <c r="N23" s="23"/>
      <c r="O23" s="24"/>
    </row>
    <row r="24" spans="1:15" ht="18.75">
      <c r="A24" s="5" t="s">
        <v>13</v>
      </c>
      <c r="B24" s="4">
        <v>518.15</v>
      </c>
      <c r="C24" s="4">
        <v>577.55</v>
      </c>
      <c r="D24" s="4">
        <f t="shared" si="4"/>
        <v>369.44094999999993</v>
      </c>
      <c r="E24" s="4">
        <f t="shared" si="3"/>
        <v>411.79314999999997</v>
      </c>
      <c r="F24" s="4">
        <f t="shared" si="2"/>
        <v>40.63850449999999</v>
      </c>
      <c r="G24" s="4">
        <f t="shared" si="1"/>
        <v>45.2972465</v>
      </c>
      <c r="H24" s="9">
        <v>1.1143</v>
      </c>
      <c r="I24" s="4">
        <f>Лист1!H19</f>
        <v>691.290288</v>
      </c>
      <c r="J24" s="9">
        <v>1.2421</v>
      </c>
      <c r="K24" s="4">
        <f>Лист1!I19</f>
        <v>770.5331712</v>
      </c>
      <c r="L24" s="22"/>
      <c r="M24" s="24"/>
      <c r="N24" s="23"/>
      <c r="O24" s="24"/>
    </row>
    <row r="25" spans="1:15" ht="18.75">
      <c r="A25" s="5" t="s">
        <v>14</v>
      </c>
      <c r="B25" s="4">
        <v>562.95</v>
      </c>
      <c r="C25" s="4">
        <v>609.64</v>
      </c>
      <c r="D25" s="4">
        <f t="shared" si="4"/>
        <v>401.38335</v>
      </c>
      <c r="E25" s="4">
        <f t="shared" si="3"/>
        <v>434.67331999999993</v>
      </c>
      <c r="F25" s="4">
        <f t="shared" si="2"/>
        <v>44.1521685</v>
      </c>
      <c r="G25" s="4">
        <f t="shared" si="1"/>
        <v>47.814065199999995</v>
      </c>
      <c r="H25" s="9">
        <v>1.2107</v>
      </c>
      <c r="I25" s="4">
        <f>Лист1!H20</f>
        <v>751.0535136</v>
      </c>
      <c r="J25" s="9">
        <v>1.3111</v>
      </c>
      <c r="K25" s="4">
        <f>Лист1!I20</f>
        <v>813.354048</v>
      </c>
      <c r="L25" s="22"/>
      <c r="M25" s="24"/>
      <c r="N25" s="23"/>
      <c r="O25" s="24"/>
    </row>
    <row r="26" spans="1:15" ht="18.75">
      <c r="A26" s="5" t="s">
        <v>15</v>
      </c>
      <c r="B26" s="4">
        <v>842.42</v>
      </c>
      <c r="C26" s="4">
        <v>842.42</v>
      </c>
      <c r="D26" s="4">
        <f t="shared" si="4"/>
        <v>600.64546</v>
      </c>
      <c r="E26" s="4">
        <f t="shared" si="3"/>
        <v>600.64546</v>
      </c>
      <c r="F26" s="4">
        <f t="shared" si="2"/>
        <v>66.07100059999999</v>
      </c>
      <c r="G26" s="4">
        <f t="shared" si="1"/>
        <v>66.07100059999999</v>
      </c>
      <c r="H26" s="9">
        <v>1.8117</v>
      </c>
      <c r="I26" s="4">
        <f>Лист1!H21</f>
        <v>1123.9064928</v>
      </c>
      <c r="J26" s="9">
        <v>1.8117</v>
      </c>
      <c r="K26" s="4">
        <f>Лист1!I21</f>
        <v>1123.9064928</v>
      </c>
      <c r="L26" s="22"/>
      <c r="M26" s="24"/>
      <c r="N26" s="23"/>
      <c r="O26" s="24"/>
    </row>
    <row r="27" spans="1:15" ht="18.75">
      <c r="A27" s="5" t="s">
        <v>16</v>
      </c>
      <c r="B27" s="4">
        <v>574.51</v>
      </c>
      <c r="C27" s="4">
        <v>534.87</v>
      </c>
      <c r="D27" s="4">
        <f t="shared" si="4"/>
        <v>409.62562999999994</v>
      </c>
      <c r="E27" s="4">
        <f t="shared" si="3"/>
        <v>381.36231</v>
      </c>
      <c r="F27" s="4">
        <f t="shared" si="2"/>
        <v>45.058819299999996</v>
      </c>
      <c r="G27" s="4">
        <f t="shared" si="1"/>
        <v>41.949854099999996</v>
      </c>
      <c r="H27" s="9">
        <v>1.2355</v>
      </c>
      <c r="I27" s="4">
        <f>Лист1!H22</f>
        <v>766.4795424</v>
      </c>
      <c r="J27" s="9">
        <v>1.1503</v>
      </c>
      <c r="K27" s="4">
        <f>Лист1!I22</f>
        <v>713.5903008</v>
      </c>
      <c r="L27" s="22"/>
      <c r="M27" s="24"/>
      <c r="N27" s="23"/>
      <c r="O27" s="24"/>
    </row>
    <row r="28" spans="1:15" ht="18.75">
      <c r="A28" s="5" t="s">
        <v>17</v>
      </c>
      <c r="B28" s="4">
        <v>541.7</v>
      </c>
      <c r="C28" s="4">
        <v>541.7</v>
      </c>
      <c r="D28" s="4">
        <f t="shared" si="4"/>
        <v>386.2321</v>
      </c>
      <c r="E28" s="4">
        <f t="shared" si="3"/>
        <v>386.2321</v>
      </c>
      <c r="F28" s="4">
        <f t="shared" si="2"/>
        <v>42.485531</v>
      </c>
      <c r="G28" s="4">
        <f t="shared" si="1"/>
        <v>42.485531</v>
      </c>
      <c r="H28" s="9">
        <v>1.165</v>
      </c>
      <c r="I28" s="4">
        <f>Лист1!H23</f>
        <v>722.7084384</v>
      </c>
      <c r="J28" s="9">
        <v>1.165</v>
      </c>
      <c r="K28" s="4">
        <f>Лист1!I23</f>
        <v>722.7084384</v>
      </c>
      <c r="L28" s="22"/>
      <c r="M28" s="24"/>
      <c r="N28" s="23"/>
      <c r="O28" s="24"/>
    </row>
    <row r="29" spans="1:15" ht="18.75">
      <c r="A29" s="5" t="s">
        <v>19</v>
      </c>
      <c r="B29" s="4">
        <v>704.68</v>
      </c>
      <c r="C29" s="4">
        <v>704.68</v>
      </c>
      <c r="D29" s="4">
        <f t="shared" si="4"/>
        <v>502.43683999999996</v>
      </c>
      <c r="E29" s="4">
        <f t="shared" si="3"/>
        <v>502.43683999999996</v>
      </c>
      <c r="F29" s="4">
        <f t="shared" si="2"/>
        <v>55.268052399999995</v>
      </c>
      <c r="G29" s="4">
        <f t="shared" si="1"/>
        <v>55.268052399999995</v>
      </c>
      <c r="H29" s="9">
        <v>1.5155</v>
      </c>
      <c r="I29" s="4">
        <f>Лист1!H24</f>
        <v>940.1487264</v>
      </c>
      <c r="J29" s="9">
        <v>1.5155</v>
      </c>
      <c r="K29" s="4">
        <f>Лист1!I24</f>
        <v>940.1487264</v>
      </c>
      <c r="L29" s="22"/>
      <c r="M29" s="24"/>
      <c r="N29" s="23"/>
      <c r="O29" s="24"/>
    </row>
    <row r="30" spans="1:15" ht="18.75">
      <c r="A30" s="5" t="s">
        <v>18</v>
      </c>
      <c r="B30" s="4">
        <v>539.76</v>
      </c>
      <c r="C30" s="4">
        <v>550.59</v>
      </c>
      <c r="D30" s="4">
        <f t="shared" si="4"/>
        <v>384.84888</v>
      </c>
      <c r="E30" s="4">
        <f t="shared" si="3"/>
        <v>392.57067</v>
      </c>
      <c r="F30" s="4">
        <f t="shared" si="2"/>
        <v>42.3333768</v>
      </c>
      <c r="G30" s="4">
        <f t="shared" si="1"/>
        <v>43.1827737</v>
      </c>
      <c r="H30" s="9">
        <v>1.1608</v>
      </c>
      <c r="I30" s="4">
        <f>Лист1!H25</f>
        <v>720.1104768</v>
      </c>
      <c r="J30" s="9">
        <v>1.1841</v>
      </c>
      <c r="K30" s="4">
        <f>Лист1!I25</f>
        <v>734.5660608</v>
      </c>
      <c r="L30" s="22"/>
      <c r="M30" s="24"/>
      <c r="N30" s="23"/>
      <c r="O30" s="24"/>
    </row>
    <row r="31" spans="1:15" ht="18.75">
      <c r="A31" s="5" t="s">
        <v>20</v>
      </c>
      <c r="B31" s="4">
        <v>701.15</v>
      </c>
      <c r="C31" s="4">
        <v>679.92</v>
      </c>
      <c r="D31" s="4">
        <f t="shared" si="4"/>
        <v>499.91995</v>
      </c>
      <c r="E31" s="4">
        <f t="shared" si="3"/>
        <v>484.78295999999995</v>
      </c>
      <c r="F31" s="4">
        <f t="shared" si="2"/>
        <v>54.9911945</v>
      </c>
      <c r="G31" s="4">
        <f t="shared" si="1"/>
        <v>53.3261256</v>
      </c>
      <c r="H31" s="9">
        <v>1.5079</v>
      </c>
      <c r="I31" s="4">
        <f>Лист1!H26</f>
        <v>935.4380256000001</v>
      </c>
      <c r="J31" s="9">
        <v>1.4622</v>
      </c>
      <c r="K31" s="4">
        <f>Лист1!I26</f>
        <v>907.1030592000001</v>
      </c>
      <c r="L31" s="22"/>
      <c r="M31" s="24"/>
      <c r="N31" s="23"/>
      <c r="O31" s="24"/>
    </row>
    <row r="32" spans="1:15" ht="18.75">
      <c r="A32" s="5" t="s">
        <v>21</v>
      </c>
      <c r="B32" s="4">
        <v>490.7</v>
      </c>
      <c r="C32" s="4">
        <v>490.7</v>
      </c>
      <c r="D32" s="4">
        <f t="shared" si="4"/>
        <v>349.86909999999995</v>
      </c>
      <c r="E32" s="4">
        <f t="shared" si="3"/>
        <v>349.86909999999995</v>
      </c>
      <c r="F32" s="4">
        <f t="shared" si="2"/>
        <v>38.485600999999996</v>
      </c>
      <c r="G32" s="4">
        <f t="shared" si="1"/>
        <v>38.485600999999996</v>
      </c>
      <c r="H32" s="9">
        <v>1.0553</v>
      </c>
      <c r="I32" s="4">
        <f>Лист1!H27</f>
        <v>654.6661056</v>
      </c>
      <c r="J32" s="9">
        <v>1.0553</v>
      </c>
      <c r="K32" s="4">
        <f>Лист1!I27</f>
        <v>654.6661056</v>
      </c>
      <c r="L32" s="22"/>
      <c r="M32" s="24"/>
      <c r="N32" s="23"/>
      <c r="O32" s="24"/>
    </row>
    <row r="33" spans="1:15" ht="18.75">
      <c r="A33" s="5" t="s">
        <v>22</v>
      </c>
      <c r="B33" s="4">
        <v>505.64</v>
      </c>
      <c r="C33" s="4">
        <v>517.2</v>
      </c>
      <c r="D33" s="4">
        <f t="shared" si="4"/>
        <v>360.52132</v>
      </c>
      <c r="E33" s="4">
        <f t="shared" si="3"/>
        <v>368.7636</v>
      </c>
      <c r="F33" s="4">
        <f t="shared" si="2"/>
        <v>39.6573452</v>
      </c>
      <c r="G33" s="4">
        <f t="shared" si="1"/>
        <v>40.563996</v>
      </c>
      <c r="H33" s="9">
        <v>1.0874</v>
      </c>
      <c r="I33" s="4">
        <f>Лист1!H28</f>
        <v>674.6006592</v>
      </c>
      <c r="J33" s="9">
        <v>1.1123</v>
      </c>
      <c r="K33" s="4">
        <f>Лист1!I28</f>
        <v>690.0165792</v>
      </c>
      <c r="L33" s="22"/>
      <c r="M33" s="24"/>
      <c r="N33" s="23"/>
      <c r="O33" s="24"/>
    </row>
    <row r="34" spans="1:15" ht="18.75">
      <c r="A34" s="5" t="s">
        <v>23</v>
      </c>
      <c r="B34" s="4">
        <v>521.53</v>
      </c>
      <c r="C34" s="4">
        <v>532.36</v>
      </c>
      <c r="D34" s="4">
        <f t="shared" si="4"/>
        <v>371.85089</v>
      </c>
      <c r="E34" s="4">
        <f t="shared" si="3"/>
        <v>379.57268</v>
      </c>
      <c r="F34" s="4">
        <f t="shared" si="2"/>
        <v>40.9035979</v>
      </c>
      <c r="G34" s="4">
        <f t="shared" si="1"/>
        <v>41.752994799999996</v>
      </c>
      <c r="H34" s="9">
        <v>1.1216</v>
      </c>
      <c r="I34" s="4">
        <f>Лист1!H29</f>
        <v>695.7988128</v>
      </c>
      <c r="J34" s="9">
        <v>1.1449</v>
      </c>
      <c r="K34" s="4">
        <f>Лист1!I29</f>
        <v>710.244288</v>
      </c>
      <c r="L34" s="22"/>
      <c r="M34" s="24"/>
      <c r="N34" s="23"/>
      <c r="O34" s="24"/>
    </row>
    <row r="35" spans="1:15" ht="18.75">
      <c r="A35" s="5" t="s">
        <v>24</v>
      </c>
      <c r="B35" s="4">
        <v>493.85</v>
      </c>
      <c r="C35" s="4">
        <v>502.8</v>
      </c>
      <c r="D35" s="4">
        <f t="shared" si="4"/>
        <v>352.11505</v>
      </c>
      <c r="E35" s="4">
        <f t="shared" si="3"/>
        <v>358.4964</v>
      </c>
      <c r="F35" s="4">
        <f t="shared" si="2"/>
        <v>38.7326555</v>
      </c>
      <c r="G35" s="4">
        <f t="shared" si="1"/>
        <v>39.434604</v>
      </c>
      <c r="H35" s="9">
        <v>1.0621</v>
      </c>
      <c r="I35" s="4">
        <f>Лист1!H30</f>
        <v>658.8713663999999</v>
      </c>
      <c r="J35" s="9">
        <v>1.0813</v>
      </c>
      <c r="K35" s="4">
        <f>Лист1!I30</f>
        <v>670.8098592</v>
      </c>
      <c r="L35" s="22"/>
      <c r="M35" s="24"/>
      <c r="N35" s="23"/>
      <c r="O35" s="24"/>
    </row>
    <row r="36" spans="1:15" ht="18.75">
      <c r="A36" s="5" t="s">
        <v>25</v>
      </c>
      <c r="B36" s="4">
        <v>445.73</v>
      </c>
      <c r="C36" s="4">
        <v>457.28</v>
      </c>
      <c r="D36" s="4">
        <f t="shared" si="4"/>
        <v>317.80548999999996</v>
      </c>
      <c r="E36" s="4">
        <f t="shared" si="3"/>
        <v>326.04064</v>
      </c>
      <c r="F36" s="4">
        <f t="shared" si="2"/>
        <v>34.95860389999999</v>
      </c>
      <c r="G36" s="4">
        <f t="shared" si="1"/>
        <v>35.8644704</v>
      </c>
      <c r="H36" s="9">
        <v>0.9586</v>
      </c>
      <c r="I36" s="4">
        <f>Лист1!H31</f>
        <v>594.6703775999999</v>
      </c>
      <c r="J36" s="9">
        <v>0.9834</v>
      </c>
      <c r="K36" s="4">
        <f>Лист1!I31</f>
        <v>610.0862976</v>
      </c>
      <c r="L36" s="22"/>
      <c r="M36" s="24"/>
      <c r="N36" s="23"/>
      <c r="O36" s="24"/>
    </row>
    <row r="37" spans="1:15" ht="18.75">
      <c r="A37" s="5" t="s">
        <v>26</v>
      </c>
      <c r="B37" s="4">
        <v>485.99</v>
      </c>
      <c r="C37" s="4">
        <v>540.39</v>
      </c>
      <c r="D37" s="4">
        <f t="shared" si="4"/>
        <v>346.51087</v>
      </c>
      <c r="E37" s="4">
        <f t="shared" si="3"/>
        <v>385.29807</v>
      </c>
      <c r="F37" s="4">
        <f t="shared" si="2"/>
        <v>38.1161957</v>
      </c>
      <c r="G37" s="4">
        <f t="shared" si="1"/>
        <v>42.3827877</v>
      </c>
      <c r="H37" s="9">
        <v>1.0451</v>
      </c>
      <c r="I37" s="4">
        <f>Лист1!H32</f>
        <v>648.378432</v>
      </c>
      <c r="J37" s="9">
        <v>1.1621</v>
      </c>
      <c r="K37" s="4">
        <f>Лист1!I32</f>
        <v>720.9596160000001</v>
      </c>
      <c r="L37" s="22"/>
      <c r="M37" s="24"/>
      <c r="N37" s="23"/>
      <c r="O37" s="24"/>
    </row>
    <row r="38" spans="1:15" ht="18.75">
      <c r="A38" s="5" t="s">
        <v>27</v>
      </c>
      <c r="B38" s="4">
        <v>601.54</v>
      </c>
      <c r="C38" s="4" t="s">
        <v>32</v>
      </c>
      <c r="D38" s="4">
        <f t="shared" si="4"/>
        <v>428.89802</v>
      </c>
      <c r="E38" s="4" t="s">
        <v>32</v>
      </c>
      <c r="F38" s="4">
        <f t="shared" si="2"/>
        <v>47.1787822</v>
      </c>
      <c r="G38" s="4" t="s">
        <v>32</v>
      </c>
      <c r="H38" s="9">
        <v>1.2936</v>
      </c>
      <c r="I38" s="4">
        <f>Лист1!H33</f>
        <v>802.5477407999999</v>
      </c>
      <c r="J38" s="9" t="s">
        <v>32</v>
      </c>
      <c r="K38" s="4" t="s">
        <v>32</v>
      </c>
      <c r="L38" s="22"/>
      <c r="M38" s="24"/>
      <c r="N38" s="23"/>
      <c r="O38" s="24"/>
    </row>
    <row r="39" spans="1:15" ht="18.75">
      <c r="A39" s="5" t="s">
        <v>28</v>
      </c>
      <c r="B39" s="4">
        <v>656.58</v>
      </c>
      <c r="C39" s="4" t="s">
        <v>32</v>
      </c>
      <c r="D39" s="4">
        <f t="shared" si="4"/>
        <v>468.14154</v>
      </c>
      <c r="E39" s="4" t="s">
        <v>32</v>
      </c>
      <c r="F39" s="4">
        <f t="shared" si="2"/>
        <v>51.4955694</v>
      </c>
      <c r="G39" s="4" t="s">
        <v>32</v>
      </c>
      <c r="H39" s="9">
        <v>1.412</v>
      </c>
      <c r="I39" s="4">
        <f>Лист1!H34</f>
        <v>875.9780639999999</v>
      </c>
      <c r="J39" s="9" t="s">
        <v>32</v>
      </c>
      <c r="K39" s="4" t="s">
        <v>32</v>
      </c>
      <c r="L39" s="22"/>
      <c r="M39" s="24"/>
      <c r="N39" s="23"/>
      <c r="O39" s="24"/>
    </row>
    <row r="40" spans="1:15" ht="18.75">
      <c r="A40" s="7" t="s">
        <v>29</v>
      </c>
      <c r="B40" s="4">
        <v>498.57</v>
      </c>
      <c r="C40" s="4" t="s">
        <v>32</v>
      </c>
      <c r="D40" s="4">
        <f t="shared" si="4"/>
        <v>355.48040999999995</v>
      </c>
      <c r="E40" s="4" t="s">
        <v>32</v>
      </c>
      <c r="F40" s="4">
        <f t="shared" si="2"/>
        <v>39.102845099999996</v>
      </c>
      <c r="G40" s="4" t="s">
        <v>32</v>
      </c>
      <c r="H40" s="9">
        <v>1.0722</v>
      </c>
      <c r="I40" s="4">
        <f>Лист1!H35</f>
        <v>665.15904</v>
      </c>
      <c r="J40" s="9" t="s">
        <v>32</v>
      </c>
      <c r="K40" s="4" t="s">
        <v>32</v>
      </c>
      <c r="L40" s="22"/>
      <c r="M40" s="24"/>
      <c r="N40" s="23"/>
      <c r="O40" s="24"/>
    </row>
    <row r="41" spans="8:13" ht="18.75">
      <c r="H41" s="33"/>
      <c r="I41" s="21"/>
      <c r="J41" s="33"/>
      <c r="K41" s="21"/>
      <c r="M41" s="24"/>
    </row>
    <row r="42" spans="9:13" ht="18.75">
      <c r="I42" s="21"/>
      <c r="K42" s="21"/>
      <c r="M42" s="25"/>
    </row>
  </sheetData>
  <sheetProtection/>
  <mergeCells count="13">
    <mergeCell ref="A4:K4"/>
    <mergeCell ref="H8:K8"/>
    <mergeCell ref="A5:K5"/>
    <mergeCell ref="J1:K1"/>
    <mergeCell ref="A2:K2"/>
    <mergeCell ref="H9:I9"/>
    <mergeCell ref="J9:K9"/>
    <mergeCell ref="A6:K6"/>
    <mergeCell ref="A7:K7"/>
    <mergeCell ref="A8:A10"/>
    <mergeCell ref="B8:C8"/>
    <mergeCell ref="D8:E8"/>
    <mergeCell ref="F8:G8"/>
  </mergeCells>
  <printOptions horizontalCentered="1" vertic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38.625" style="1" customWidth="1"/>
    <col min="2" max="2" width="10.875" style="1" customWidth="1"/>
    <col min="3" max="3" width="12.75390625" style="1" customWidth="1"/>
    <col min="4" max="4" width="12.25390625" style="1" customWidth="1"/>
    <col min="5" max="5" width="12.375" style="1" customWidth="1"/>
    <col min="6" max="6" width="11.625" style="30" customWidth="1"/>
    <col min="7" max="7" width="10.875" style="17" customWidth="1"/>
    <col min="8" max="8" width="10.75390625" style="17" customWidth="1"/>
    <col min="9" max="16384" width="9.125" style="1" customWidth="1"/>
  </cols>
  <sheetData>
    <row r="1" spans="1:5" ht="22.5" customHeight="1">
      <c r="A1" s="149" t="s">
        <v>68</v>
      </c>
      <c r="B1" s="149"/>
      <c r="C1" s="149"/>
      <c r="D1" s="149"/>
      <c r="E1" s="149"/>
    </row>
    <row r="3" spans="1:5" ht="21.75" customHeight="1">
      <c r="A3" s="150" t="s">
        <v>35</v>
      </c>
      <c r="B3" s="132" t="s">
        <v>60</v>
      </c>
      <c r="C3" s="142"/>
      <c r="D3" s="147"/>
      <c r="E3" s="148"/>
    </row>
    <row r="4" spans="1:5" ht="20.25" customHeight="1">
      <c r="A4" s="151"/>
      <c r="B4" s="132" t="s">
        <v>30</v>
      </c>
      <c r="C4" s="148"/>
      <c r="D4" s="132" t="s">
        <v>31</v>
      </c>
      <c r="E4" s="148"/>
    </row>
    <row r="5" spans="1:5" ht="32.25" customHeight="1">
      <c r="A5" s="152"/>
      <c r="B5" s="18" t="s">
        <v>59</v>
      </c>
      <c r="C5" s="18" t="s">
        <v>61</v>
      </c>
      <c r="D5" s="18" t="s">
        <v>59</v>
      </c>
      <c r="E5" s="18" t="s">
        <v>61</v>
      </c>
    </row>
    <row r="6" spans="1:8" ht="18.75">
      <c r="A6" s="5" t="s">
        <v>36</v>
      </c>
      <c r="B6" s="8">
        <v>0.9675</v>
      </c>
      <c r="C6" s="20">
        <f>3!H6</f>
        <v>119.3876282592</v>
      </c>
      <c r="D6" s="8">
        <v>1.033</v>
      </c>
      <c r="E6" s="20">
        <f>3!I6</f>
        <v>127.4784351168</v>
      </c>
      <c r="F6" s="31"/>
      <c r="H6" s="32"/>
    </row>
    <row r="7" spans="1:8" ht="18.75">
      <c r="A7" s="5" t="s">
        <v>37</v>
      </c>
      <c r="B7" s="8" t="s">
        <v>32</v>
      </c>
      <c r="C7" s="19" t="s">
        <v>32</v>
      </c>
      <c r="D7" s="8">
        <v>0.86</v>
      </c>
      <c r="E7" s="20">
        <f>3!I7</f>
        <v>106.1336837856</v>
      </c>
      <c r="F7" s="31"/>
      <c r="H7" s="32"/>
    </row>
    <row r="8" spans="1:8" ht="18.75">
      <c r="A8" s="5" t="s">
        <v>38</v>
      </c>
      <c r="B8" s="8">
        <v>0.8554</v>
      </c>
      <c r="C8" s="20">
        <f>3!H8</f>
        <v>105.5663060256</v>
      </c>
      <c r="D8" s="8" t="s">
        <v>32</v>
      </c>
      <c r="E8" s="19" t="s">
        <v>32</v>
      </c>
      <c r="F8" s="31"/>
      <c r="H8" s="32"/>
    </row>
    <row r="9" spans="1:8" ht="18.75">
      <c r="A9" s="5" t="s">
        <v>39</v>
      </c>
      <c r="B9" s="8">
        <v>1.6377</v>
      </c>
      <c r="C9" s="20">
        <f>3!H9</f>
        <v>202.099958112</v>
      </c>
      <c r="D9" s="8">
        <v>2.2461</v>
      </c>
      <c r="E9" s="20">
        <f>3!I9</f>
        <v>277.17538331519995</v>
      </c>
      <c r="F9" s="31"/>
      <c r="H9" s="32"/>
    </row>
    <row r="10" spans="1:8" ht="18.75">
      <c r="A10" s="5" t="s">
        <v>40</v>
      </c>
      <c r="B10" s="8">
        <v>1.5296</v>
      </c>
      <c r="C10" s="20">
        <f>3!H10</f>
        <v>188.76658075199998</v>
      </c>
      <c r="D10" s="8">
        <v>1.7389</v>
      </c>
      <c r="E10" s="20">
        <f>3!I10</f>
        <v>214.582268832</v>
      </c>
      <c r="F10" s="31"/>
      <c r="H10" s="32"/>
    </row>
    <row r="11" spans="1:8" ht="18.75">
      <c r="A11" s="5" t="s">
        <v>41</v>
      </c>
      <c r="B11" s="8">
        <v>0.9985</v>
      </c>
      <c r="C11" s="20">
        <f>3!H11</f>
        <v>123.2231019168</v>
      </c>
      <c r="D11" s="8">
        <v>1.0724</v>
      </c>
      <c r="E11" s="20">
        <f>3!I11</f>
        <v>132.3465362976</v>
      </c>
      <c r="F11" s="31"/>
      <c r="H11" s="32"/>
    </row>
    <row r="12" spans="1:8" ht="18.75">
      <c r="A12" s="5" t="s">
        <v>42</v>
      </c>
      <c r="B12" s="8">
        <v>1.2806</v>
      </c>
      <c r="C12" s="20">
        <f>3!H12</f>
        <v>158.02605371519996</v>
      </c>
      <c r="D12" s="8">
        <v>1.301</v>
      </c>
      <c r="E12" s="20">
        <f>3!I12</f>
        <v>160.5565585248</v>
      </c>
      <c r="F12" s="31"/>
      <c r="H12" s="32"/>
    </row>
    <row r="13" spans="1:8" ht="18.75">
      <c r="A13" s="5" t="s">
        <v>43</v>
      </c>
      <c r="B13" s="8">
        <v>0.9107</v>
      </c>
      <c r="C13" s="20">
        <f>3!H13</f>
        <v>112.3861867008</v>
      </c>
      <c r="D13" s="8">
        <v>0.9144</v>
      </c>
      <c r="E13" s="20">
        <f>3!I13</f>
        <v>112.8400889088</v>
      </c>
      <c r="F13" s="31"/>
      <c r="H13" s="32"/>
    </row>
    <row r="14" spans="1:8" ht="18.75">
      <c r="A14" s="5" t="s">
        <v>44</v>
      </c>
      <c r="B14" s="8">
        <v>0.7301</v>
      </c>
      <c r="C14" s="20">
        <f>3!H14</f>
        <v>90.099588288</v>
      </c>
      <c r="D14" s="8">
        <v>0.9189</v>
      </c>
      <c r="E14" s="20">
        <f>3!I14</f>
        <v>113.39611911360001</v>
      </c>
      <c r="F14" s="31"/>
      <c r="H14" s="32"/>
    </row>
    <row r="15" spans="1:8" ht="18.75">
      <c r="A15" s="5" t="s">
        <v>45</v>
      </c>
      <c r="B15" s="8">
        <v>1.2022</v>
      </c>
      <c r="C15" s="20">
        <f>3!H15</f>
        <v>118.68407983680001</v>
      </c>
      <c r="D15" s="8">
        <v>1.3</v>
      </c>
      <c r="E15" s="20">
        <f>3!I15</f>
        <v>128.340849312</v>
      </c>
      <c r="F15" s="31"/>
      <c r="H15" s="32"/>
    </row>
    <row r="16" spans="1:8" ht="18.75">
      <c r="A16" s="5" t="s">
        <v>46</v>
      </c>
      <c r="B16" s="8">
        <v>0.8654</v>
      </c>
      <c r="C16" s="20">
        <f>3!H16</f>
        <v>106.7918419872</v>
      </c>
      <c r="D16" s="8">
        <v>0.9576</v>
      </c>
      <c r="E16" s="20">
        <f>3!I16</f>
        <v>118.17343985279999</v>
      </c>
      <c r="F16" s="31"/>
      <c r="H16" s="32"/>
    </row>
    <row r="17" spans="1:8" ht="18.75">
      <c r="A17" s="5" t="s">
        <v>47</v>
      </c>
      <c r="B17" s="8">
        <v>0.7028</v>
      </c>
      <c r="C17" s="20">
        <f>3!H17</f>
        <v>86.72936439360001</v>
      </c>
      <c r="D17" s="8">
        <v>0.7267</v>
      </c>
      <c r="E17" s="20">
        <f>3!I17</f>
        <v>89.6797287456</v>
      </c>
      <c r="F17" s="31"/>
      <c r="H17" s="32"/>
    </row>
    <row r="18" spans="1:8" ht="18.75">
      <c r="A18" s="5" t="s">
        <v>48</v>
      </c>
      <c r="B18" s="8">
        <v>0.5607</v>
      </c>
      <c r="C18" s="20">
        <f>3!H18</f>
        <v>69.1973916096</v>
      </c>
      <c r="D18" s="8">
        <v>0.7835</v>
      </c>
      <c r="E18" s="20">
        <f>3!I18</f>
        <v>96.681170304</v>
      </c>
      <c r="F18" s="31"/>
      <c r="H18" s="32"/>
    </row>
    <row r="19" spans="1:8" ht="18.75">
      <c r="A19" s="5" t="s">
        <v>49</v>
      </c>
      <c r="B19" s="8">
        <v>0.679</v>
      </c>
      <c r="C19" s="20">
        <f>3!H19</f>
        <v>83.7903475968</v>
      </c>
      <c r="D19" s="8">
        <v>0.8916</v>
      </c>
      <c r="E19" s="20">
        <f>3!I19</f>
        <v>110.0258952192</v>
      </c>
      <c r="F19" s="31"/>
      <c r="H19" s="32"/>
    </row>
    <row r="20" spans="1:8" ht="18.75">
      <c r="A20" s="5" t="s">
        <v>50</v>
      </c>
      <c r="B20" s="8">
        <v>1.583</v>
      </c>
      <c r="C20" s="20">
        <f>3!H20</f>
        <v>195.348162768</v>
      </c>
      <c r="D20" s="8">
        <v>1.9925</v>
      </c>
      <c r="E20" s="20">
        <f>3!I20</f>
        <v>245.8901736288</v>
      </c>
      <c r="F20" s="31"/>
      <c r="H20" s="32"/>
    </row>
    <row r="21" spans="1:8" ht="18.75">
      <c r="A21" s="5" t="s">
        <v>51</v>
      </c>
      <c r="B21" s="8">
        <v>1.1925</v>
      </c>
      <c r="C21" s="20">
        <f>3!H21</f>
        <v>147.1664433888</v>
      </c>
      <c r="D21" s="8">
        <v>1.2994</v>
      </c>
      <c r="E21" s="20">
        <f>3!I21</f>
        <v>160.3523025312</v>
      </c>
      <c r="F21" s="31"/>
      <c r="H21" s="32"/>
    </row>
    <row r="22" spans="1:8" ht="18.75">
      <c r="A22" s="5" t="s">
        <v>52</v>
      </c>
      <c r="B22" s="8">
        <v>0.8554</v>
      </c>
      <c r="C22" s="20">
        <f>3!H22</f>
        <v>105.5663060256</v>
      </c>
      <c r="D22" s="8">
        <v>0.86</v>
      </c>
      <c r="E22" s="20">
        <f>3!I22</f>
        <v>106.1336837856</v>
      </c>
      <c r="F22" s="31"/>
      <c r="H22" s="32"/>
    </row>
    <row r="23" spans="1:8" ht="18.75">
      <c r="A23" s="5" t="s">
        <v>53</v>
      </c>
      <c r="B23" s="8">
        <v>1.2465</v>
      </c>
      <c r="C23" s="20">
        <f>3!H23</f>
        <v>153.8274582912</v>
      </c>
      <c r="D23" s="8">
        <v>1.553</v>
      </c>
      <c r="E23" s="20">
        <f>3!I23</f>
        <v>191.6488597728</v>
      </c>
      <c r="F23" s="31"/>
      <c r="H23" s="32"/>
    </row>
    <row r="24" spans="1:8" ht="18.75">
      <c r="A24" s="5" t="s">
        <v>54</v>
      </c>
      <c r="B24" s="8">
        <v>1.5296</v>
      </c>
      <c r="C24" s="20">
        <f>3!H24</f>
        <v>188.76658075199998</v>
      </c>
      <c r="D24" s="8">
        <v>1.7389</v>
      </c>
      <c r="E24" s="20">
        <f>3!I24</f>
        <v>214.582268832</v>
      </c>
      <c r="F24" s="31"/>
      <c r="H24" s="32"/>
    </row>
    <row r="25" spans="1:8" ht="18.75">
      <c r="A25" s="5" t="s">
        <v>55</v>
      </c>
      <c r="B25" s="8">
        <v>0.9107</v>
      </c>
      <c r="C25" s="20">
        <f>3!H25</f>
        <v>112.3861867008</v>
      </c>
      <c r="D25" s="19">
        <v>0.9144</v>
      </c>
      <c r="E25" s="20">
        <f>3!I25</f>
        <v>112.8400889088</v>
      </c>
      <c r="F25" s="31"/>
      <c r="H25" s="32"/>
    </row>
    <row r="26" spans="1:5" ht="0.75" customHeight="1">
      <c r="A26" s="40" t="s">
        <v>74</v>
      </c>
      <c r="B26" s="8" t="s">
        <v>32</v>
      </c>
      <c r="C26" s="20">
        <v>127.84</v>
      </c>
      <c r="D26" s="8" t="s">
        <v>32</v>
      </c>
      <c r="E26" s="39">
        <v>127.84</v>
      </c>
    </row>
    <row r="27" spans="1:5" ht="18.75">
      <c r="A27" s="62" t="s">
        <v>74</v>
      </c>
      <c r="B27" s="19" t="s">
        <v>32</v>
      </c>
      <c r="C27" s="19">
        <f>3!H26</f>
        <v>127.84</v>
      </c>
      <c r="D27" s="8" t="s">
        <v>32</v>
      </c>
      <c r="E27" s="20">
        <f>3!I26</f>
        <v>127.84</v>
      </c>
    </row>
    <row r="28" spans="1:5" ht="18.75">
      <c r="A28" s="62" t="s">
        <v>103</v>
      </c>
      <c r="B28" s="20" t="s">
        <v>32</v>
      </c>
      <c r="C28" s="20">
        <f>3!H27</f>
        <v>360.68797440000003</v>
      </c>
      <c r="D28" s="19" t="s">
        <v>32</v>
      </c>
      <c r="E28" s="20">
        <f>3!I27</f>
        <v>360.68797440000003</v>
      </c>
    </row>
    <row r="29" ht="15.75">
      <c r="B29" s="21"/>
    </row>
  </sheetData>
  <sheetProtection/>
  <mergeCells count="5">
    <mergeCell ref="B3:E3"/>
    <mergeCell ref="B4:C4"/>
    <mergeCell ref="D4:E4"/>
    <mergeCell ref="A1:E1"/>
    <mergeCell ref="A3:A5"/>
  </mergeCells>
  <printOptions horizontalCentered="1"/>
  <pageMargins left="0.5511811023622047" right="0.5511811023622047" top="0.1968503937007874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41.75390625" style="0" customWidth="1"/>
    <col min="3" max="3" width="12.00390625" style="0" customWidth="1"/>
    <col min="4" max="4" width="11.25390625" style="0" customWidth="1"/>
    <col min="5" max="5" width="11.625" style="0" customWidth="1"/>
    <col min="6" max="6" width="12.00390625" style="0" hidden="1" customWidth="1"/>
    <col min="7" max="7" width="10.25390625" style="27" customWidth="1"/>
    <col min="8" max="8" width="9.125" style="27" hidden="1" customWidth="1"/>
    <col min="9" max="9" width="10.125" style="27" customWidth="1"/>
  </cols>
  <sheetData>
    <row r="1" ht="9" customHeight="1"/>
    <row r="2" spans="1:5" ht="18.75" customHeight="1">
      <c r="A2" s="149" t="s">
        <v>67</v>
      </c>
      <c r="B2" s="153"/>
      <c r="C2" s="153"/>
      <c r="D2" s="153"/>
      <c r="E2" s="153"/>
    </row>
    <row r="4" spans="1:5" ht="32.25" customHeight="1">
      <c r="A4" s="150" t="s">
        <v>35</v>
      </c>
      <c r="B4" s="132" t="s">
        <v>60</v>
      </c>
      <c r="C4" s="142"/>
      <c r="D4" s="143"/>
      <c r="E4" s="133"/>
    </row>
    <row r="5" spans="1:5" ht="15.75" customHeight="1">
      <c r="A5" s="154"/>
      <c r="B5" s="132" t="s">
        <v>30</v>
      </c>
      <c r="C5" s="133"/>
      <c r="D5" s="132" t="s">
        <v>31</v>
      </c>
      <c r="E5" s="133"/>
    </row>
    <row r="6" spans="1:5" ht="36.75" customHeight="1">
      <c r="A6" s="102"/>
      <c r="B6" s="18" t="s">
        <v>59</v>
      </c>
      <c r="C6" s="18" t="s">
        <v>61</v>
      </c>
      <c r="D6" s="18" t="s">
        <v>59</v>
      </c>
      <c r="E6" s="18" t="s">
        <v>61</v>
      </c>
    </row>
    <row r="7" spans="1:9" ht="18.75">
      <c r="A7" s="6" t="s">
        <v>36</v>
      </c>
      <c r="B7" s="8">
        <v>0.93</v>
      </c>
      <c r="C7" s="20">
        <f>2!H6</f>
        <v>259.0053312</v>
      </c>
      <c r="D7" s="19">
        <v>1.0343</v>
      </c>
      <c r="E7" s="20">
        <f>2!I6</f>
        <v>288.0497312</v>
      </c>
      <c r="F7" s="26">
        <f>C7*65%</f>
        <v>168.35346528</v>
      </c>
      <c r="G7" s="29"/>
      <c r="H7" s="28"/>
      <c r="I7" s="29"/>
    </row>
    <row r="8" spans="1:9" ht="18" customHeight="1">
      <c r="A8" s="6" t="s">
        <v>37</v>
      </c>
      <c r="B8" s="8" t="s">
        <v>32</v>
      </c>
      <c r="C8" s="19" t="s">
        <v>32</v>
      </c>
      <c r="D8" s="8">
        <v>1.13</v>
      </c>
      <c r="E8" s="20">
        <f>2!I7</f>
        <v>314.6998624</v>
      </c>
      <c r="F8" s="26" t="e">
        <f aca="true" t="shared" si="0" ref="F8:F22">C8*65%</f>
        <v>#VALUE!</v>
      </c>
      <c r="G8" s="29"/>
      <c r="H8" s="28"/>
      <c r="I8" s="29"/>
    </row>
    <row r="9" spans="1:9" ht="18.75">
      <c r="A9" s="6" t="s">
        <v>38</v>
      </c>
      <c r="B9" s="8">
        <v>0.851</v>
      </c>
      <c r="C9" s="20">
        <f>2!H8</f>
        <v>237.00230399999998</v>
      </c>
      <c r="D9" s="19" t="s">
        <v>32</v>
      </c>
      <c r="E9" s="19" t="s">
        <v>32</v>
      </c>
      <c r="F9" s="26">
        <f t="shared" si="0"/>
        <v>154.0514976</v>
      </c>
      <c r="G9" s="29"/>
      <c r="H9" s="28"/>
      <c r="I9" s="29"/>
    </row>
    <row r="10" spans="1:9" ht="18.75">
      <c r="A10" s="6" t="s">
        <v>39</v>
      </c>
      <c r="B10" s="8">
        <v>1.0674</v>
      </c>
      <c r="C10" s="20">
        <f>2!H9</f>
        <v>297.2732224</v>
      </c>
      <c r="D10" s="19">
        <v>1.1713</v>
      </c>
      <c r="E10" s="20">
        <f>2!I9</f>
        <v>326.20649599999996</v>
      </c>
      <c r="F10" s="26">
        <f t="shared" si="0"/>
        <v>193.22759456</v>
      </c>
      <c r="G10" s="29"/>
      <c r="H10" s="28"/>
      <c r="I10" s="29"/>
    </row>
    <row r="11" spans="1:9" ht="18.75">
      <c r="A11" s="6" t="s">
        <v>40</v>
      </c>
      <c r="B11" s="19">
        <v>1.2789</v>
      </c>
      <c r="C11" s="20">
        <f>2!H10</f>
        <v>356.1702144</v>
      </c>
      <c r="D11" s="19">
        <v>1.2443</v>
      </c>
      <c r="E11" s="20">
        <f>2!I10</f>
        <v>346.5224224</v>
      </c>
      <c r="F11" s="26">
        <f t="shared" si="0"/>
        <v>231.51063936000003</v>
      </c>
      <c r="G11" s="29"/>
      <c r="H11" s="28"/>
      <c r="I11" s="29"/>
    </row>
    <row r="12" spans="1:9" ht="18.75">
      <c r="A12" s="6" t="s">
        <v>41</v>
      </c>
      <c r="B12" s="19">
        <v>0.8479</v>
      </c>
      <c r="C12" s="20">
        <f>2!H11</f>
        <v>236.1334976</v>
      </c>
      <c r="D12" s="19">
        <v>0.9877</v>
      </c>
      <c r="E12" s="20">
        <f>2!I11</f>
        <v>275.0580448</v>
      </c>
      <c r="F12" s="26">
        <f t="shared" si="0"/>
        <v>153.48677344</v>
      </c>
      <c r="G12" s="29"/>
      <c r="H12" s="28"/>
      <c r="I12" s="29"/>
    </row>
    <row r="13" spans="1:9" ht="18.75">
      <c r="A13" s="6" t="s">
        <v>42</v>
      </c>
      <c r="B13" s="19">
        <v>0.941</v>
      </c>
      <c r="C13" s="20">
        <f>2!H12</f>
        <v>262.0663584</v>
      </c>
      <c r="D13" s="19">
        <v>1.0236</v>
      </c>
      <c r="E13" s="20">
        <f>2!I12</f>
        <v>285.0695232</v>
      </c>
      <c r="F13" s="26">
        <f t="shared" si="0"/>
        <v>170.34313296000002</v>
      </c>
      <c r="G13" s="29"/>
      <c r="H13" s="28"/>
      <c r="I13" s="29"/>
    </row>
    <row r="14" spans="1:9" ht="18.75">
      <c r="A14" s="6" t="s">
        <v>43</v>
      </c>
      <c r="B14" s="19">
        <v>1.1774</v>
      </c>
      <c r="C14" s="20">
        <f>2!H13</f>
        <v>327.9036992</v>
      </c>
      <c r="D14" s="19">
        <v>1.2068</v>
      </c>
      <c r="E14" s="20">
        <f>2!I13</f>
        <v>336.0967456</v>
      </c>
      <c r="F14" s="26">
        <f t="shared" si="0"/>
        <v>213.13740448000001</v>
      </c>
      <c r="G14" s="29"/>
      <c r="H14" s="28"/>
      <c r="I14" s="29"/>
    </row>
    <row r="15" spans="1:9" ht="17.25" customHeight="1">
      <c r="A15" s="6" t="s">
        <v>44</v>
      </c>
      <c r="B15" s="19">
        <v>0.9924</v>
      </c>
      <c r="C15" s="20">
        <f>2!H14</f>
        <v>276.3915616</v>
      </c>
      <c r="D15" s="19">
        <v>1.3984</v>
      </c>
      <c r="E15" s="20">
        <f>2!I14</f>
        <v>389.4374176</v>
      </c>
      <c r="F15" s="26">
        <f t="shared" si="0"/>
        <v>179.65451504</v>
      </c>
      <c r="G15" s="29"/>
      <c r="H15" s="28"/>
      <c r="I15" s="29"/>
    </row>
    <row r="16" spans="1:9" ht="18.75">
      <c r="A16" s="6" t="s">
        <v>71</v>
      </c>
      <c r="B16" s="19">
        <v>1.3836</v>
      </c>
      <c r="C16" s="20">
        <f>2!H15</f>
        <v>385.3257408</v>
      </c>
      <c r="D16" s="19">
        <v>1.3362</v>
      </c>
      <c r="E16" s="20">
        <f>2!I15</f>
        <v>372.12190400000003</v>
      </c>
      <c r="F16" s="26">
        <f t="shared" si="0"/>
        <v>250.46173152</v>
      </c>
      <c r="G16" s="29"/>
      <c r="H16" s="28"/>
      <c r="I16" s="29"/>
    </row>
    <row r="17" spans="1:9" ht="18.75">
      <c r="A17" s="6" t="s">
        <v>46</v>
      </c>
      <c r="B17" s="19">
        <v>1.0608</v>
      </c>
      <c r="C17" s="20">
        <f>2!H16</f>
        <v>295.4244832</v>
      </c>
      <c r="D17" s="19">
        <v>1.189</v>
      </c>
      <c r="E17" s="20">
        <f>2!I16</f>
        <v>331.1263648</v>
      </c>
      <c r="F17" s="26">
        <f t="shared" si="0"/>
        <v>192.02591408</v>
      </c>
      <c r="G17" s="29"/>
      <c r="H17" s="28"/>
      <c r="I17" s="29"/>
    </row>
    <row r="18" spans="1:9" ht="18.75">
      <c r="A18" s="6" t="s">
        <v>47</v>
      </c>
      <c r="B18" s="19">
        <v>0.9902</v>
      </c>
      <c r="C18" s="20">
        <f>2!H17</f>
        <v>275.7753152</v>
      </c>
      <c r="D18" s="19">
        <v>1.0472</v>
      </c>
      <c r="E18" s="20">
        <f>2!I17</f>
        <v>291.6461856</v>
      </c>
      <c r="F18" s="26">
        <f t="shared" si="0"/>
        <v>179.25395488</v>
      </c>
      <c r="G18" s="29"/>
      <c r="H18" s="28"/>
      <c r="I18" s="29"/>
    </row>
    <row r="19" spans="1:9" ht="18.75">
      <c r="A19" s="6" t="s">
        <v>48</v>
      </c>
      <c r="B19" s="19">
        <v>1.0879</v>
      </c>
      <c r="C19" s="20">
        <f>2!H18</f>
        <v>302.97097599999995</v>
      </c>
      <c r="D19" s="19">
        <v>1.1819</v>
      </c>
      <c r="E19" s="20">
        <f>2!I18</f>
        <v>329.1664992</v>
      </c>
      <c r="F19" s="26">
        <f t="shared" si="0"/>
        <v>196.93113439999996</v>
      </c>
      <c r="G19" s="29"/>
      <c r="H19" s="28"/>
      <c r="I19" s="29"/>
    </row>
    <row r="20" spans="1:9" ht="18.75">
      <c r="A20" s="6" t="s">
        <v>49</v>
      </c>
      <c r="B20" s="19">
        <v>0.8464</v>
      </c>
      <c r="C20" s="20">
        <f>2!H19</f>
        <v>235.71929920000002</v>
      </c>
      <c r="D20" s="19">
        <v>0.9413</v>
      </c>
      <c r="E20" s="20">
        <f>2!I19</f>
        <v>262.15728</v>
      </c>
      <c r="F20" s="26">
        <f t="shared" si="0"/>
        <v>153.21754448000002</v>
      </c>
      <c r="G20" s="29"/>
      <c r="H20" s="28"/>
      <c r="I20" s="29"/>
    </row>
    <row r="21" spans="1:9" ht="18.75">
      <c r="A21" s="165" t="s">
        <v>70</v>
      </c>
      <c r="B21" s="34" t="s">
        <v>72</v>
      </c>
      <c r="C21" s="166">
        <f>2!H20</f>
        <v>290</v>
      </c>
      <c r="D21" s="34" t="s">
        <v>72</v>
      </c>
      <c r="E21" s="20" t="str">
        <f>2!I20</f>
        <v>x</v>
      </c>
      <c r="F21" s="26"/>
      <c r="G21" s="29"/>
      <c r="H21" s="28"/>
      <c r="I21" s="29"/>
    </row>
    <row r="22" spans="1:9" ht="37.5" customHeight="1">
      <c r="A22" s="36" t="s">
        <v>81</v>
      </c>
      <c r="B22" s="37" t="s">
        <v>32</v>
      </c>
      <c r="C22" s="4">
        <f>2!H21</f>
        <v>1607.6656288</v>
      </c>
      <c r="D22" s="37" t="s">
        <v>32</v>
      </c>
      <c r="E22" s="35" t="s">
        <v>32</v>
      </c>
      <c r="F22" s="26">
        <f t="shared" si="0"/>
        <v>1044.98265872</v>
      </c>
      <c r="G22" s="29"/>
      <c r="H22" s="28"/>
      <c r="I22" s="38"/>
    </row>
    <row r="23" spans="1:5" ht="24.75" customHeight="1" hidden="1">
      <c r="A23" s="167" t="s">
        <v>80</v>
      </c>
      <c r="B23" s="43"/>
      <c r="C23" s="44">
        <v>516.39</v>
      </c>
      <c r="D23" s="41"/>
      <c r="E23" s="42"/>
    </row>
    <row r="24" spans="1:5" ht="18.75">
      <c r="A24" s="5" t="s">
        <v>80</v>
      </c>
      <c r="B24" s="19" t="s">
        <v>32</v>
      </c>
      <c r="C24" s="20">
        <f>2!H22</f>
        <v>521.6778336</v>
      </c>
      <c r="D24" s="19" t="s">
        <v>32</v>
      </c>
      <c r="E24" s="20" t="s">
        <v>32</v>
      </c>
    </row>
    <row r="25" spans="1:3" ht="15">
      <c r="A25" s="168"/>
      <c r="B25" s="168"/>
      <c r="C25" s="168"/>
    </row>
  </sheetData>
  <sheetProtection/>
  <mergeCells count="5">
    <mergeCell ref="A2:E2"/>
    <mergeCell ref="B4:E4"/>
    <mergeCell ref="B5:C5"/>
    <mergeCell ref="D5:E5"/>
    <mergeCell ref="A4:A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G18" sqref="G18"/>
    </sheetView>
  </sheetViews>
  <sheetFormatPr defaultColWidth="17.875" defaultRowHeight="12.75"/>
  <cols>
    <col min="1" max="1" width="32.375" style="0" customWidth="1"/>
    <col min="2" max="2" width="29.00390625" style="0" customWidth="1"/>
    <col min="3" max="3" width="22.375" style="0" customWidth="1"/>
    <col min="4" max="4" width="22.875" style="0" hidden="1" customWidth="1"/>
    <col min="5" max="5" width="2.125" style="0" customWidth="1"/>
  </cols>
  <sheetData>
    <row r="1" spans="3:5" ht="12.75">
      <c r="C1" s="156"/>
      <c r="D1" s="156"/>
      <c r="E1" s="156"/>
    </row>
    <row r="2" spans="1:5" ht="20.25">
      <c r="A2" s="157" t="s">
        <v>93</v>
      </c>
      <c r="B2" s="157"/>
      <c r="C2" s="157"/>
      <c r="D2" s="157"/>
      <c r="E2" s="157"/>
    </row>
    <row r="3" spans="1:5" ht="55.5" customHeight="1">
      <c r="A3" s="158" t="s">
        <v>82</v>
      </c>
      <c r="B3" s="158"/>
      <c r="C3" s="158"/>
      <c r="D3" s="158"/>
      <c r="E3" s="158"/>
    </row>
    <row r="4" ht="28.5" customHeight="1" hidden="1"/>
    <row r="5" spans="1:5" ht="39.75" customHeight="1">
      <c r="A5" s="161" t="s">
        <v>62</v>
      </c>
      <c r="B5" s="161"/>
      <c r="C5" s="161"/>
      <c r="D5" s="161"/>
      <c r="E5" s="161"/>
    </row>
    <row r="6" spans="1:5" ht="46.5" customHeight="1">
      <c r="A6" s="155" t="s">
        <v>33</v>
      </c>
      <c r="B6" s="155" t="s">
        <v>104</v>
      </c>
      <c r="C6" s="155"/>
      <c r="D6" s="155"/>
      <c r="E6" s="155"/>
    </row>
    <row r="7" spans="1:5" ht="3" customHeight="1">
      <c r="A7" s="155"/>
      <c r="B7" s="155"/>
      <c r="C7" s="155"/>
      <c r="D7" s="155"/>
      <c r="E7" s="155"/>
    </row>
    <row r="8" spans="1:5" ht="25.5" customHeight="1">
      <c r="A8" s="155"/>
      <c r="B8" s="46" t="s">
        <v>30</v>
      </c>
      <c r="C8" s="155" t="s">
        <v>31</v>
      </c>
      <c r="D8" s="155"/>
      <c r="E8" s="155"/>
    </row>
    <row r="9" spans="1:5" ht="63" customHeight="1">
      <c r="A9" s="160" t="s">
        <v>92</v>
      </c>
      <c r="B9" s="160"/>
      <c r="C9" s="160"/>
      <c r="D9" s="160"/>
      <c r="E9" s="160"/>
    </row>
    <row r="10" spans="1:5" ht="18.75">
      <c r="A10" s="47" t="s">
        <v>83</v>
      </c>
      <c r="B10" s="48">
        <f>Лист1!H37</f>
        <v>1031.3402112</v>
      </c>
      <c r="C10" s="162">
        <f>Лист1!I37</f>
        <v>1013.9227488</v>
      </c>
      <c r="D10" s="162"/>
      <c r="E10" s="162"/>
    </row>
    <row r="11" ht="12.75">
      <c r="E11" t="s">
        <v>84</v>
      </c>
    </row>
    <row r="12" spans="1:5" ht="45.75" customHeight="1">
      <c r="A12" s="164" t="s">
        <v>85</v>
      </c>
      <c r="B12" s="164"/>
      <c r="C12" s="164"/>
      <c r="D12" s="164"/>
      <c r="E12" s="164"/>
    </row>
    <row r="13" spans="1:5" ht="18.75">
      <c r="A13" s="49" t="s">
        <v>86</v>
      </c>
      <c r="B13" s="50" t="s">
        <v>32</v>
      </c>
      <c r="C13" s="163">
        <f>Лист1!I43</f>
        <v>597.5513856</v>
      </c>
      <c r="D13" s="163"/>
      <c r="E13" s="163"/>
    </row>
    <row r="15" spans="1:7" ht="31.5" customHeight="1">
      <c r="A15" s="159" t="s">
        <v>91</v>
      </c>
      <c r="B15" s="159"/>
      <c r="C15" s="159"/>
      <c r="D15" s="159"/>
      <c r="E15" s="159"/>
      <c r="F15" s="159"/>
      <c r="G15" s="159"/>
    </row>
    <row r="16" spans="1:5" ht="18.75">
      <c r="A16" s="51" t="s">
        <v>87</v>
      </c>
      <c r="B16" s="61" t="s">
        <v>32</v>
      </c>
      <c r="C16" s="56">
        <f>Лист1!I39</f>
        <v>766.8333504000001</v>
      </c>
      <c r="D16" s="57"/>
      <c r="E16" s="58"/>
    </row>
    <row r="17" spans="1:5" ht="18.75">
      <c r="A17" s="51" t="s">
        <v>88</v>
      </c>
      <c r="B17" s="61">
        <f>Лист1!H40</f>
        <v>778.478688</v>
      </c>
      <c r="C17" s="53" t="s">
        <v>32</v>
      </c>
      <c r="D17" s="54"/>
      <c r="E17" s="55"/>
    </row>
    <row r="18" spans="1:5" ht="21" customHeight="1">
      <c r="A18" s="51" t="s">
        <v>89</v>
      </c>
      <c r="B18" s="61">
        <f>Лист1!H41</f>
        <v>888.1793856</v>
      </c>
      <c r="C18" s="59" t="s">
        <v>32</v>
      </c>
      <c r="D18" s="45"/>
      <c r="E18" s="60"/>
    </row>
    <row r="19" spans="1:5" ht="37.5">
      <c r="A19" s="51" t="s">
        <v>90</v>
      </c>
      <c r="B19" s="61">
        <f>Лист1!H42</f>
        <v>989.8435872</v>
      </c>
      <c r="C19" s="59" t="s">
        <v>32</v>
      </c>
      <c r="D19" s="45"/>
      <c r="E19" s="60"/>
    </row>
    <row r="20" spans="2:3" ht="18.75">
      <c r="B20" s="52"/>
      <c r="C20" s="52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</sheetData>
  <mergeCells count="12">
    <mergeCell ref="A15:G15"/>
    <mergeCell ref="A9:E9"/>
    <mergeCell ref="A5:E5"/>
    <mergeCell ref="C10:E10"/>
    <mergeCell ref="C13:E13"/>
    <mergeCell ref="A12:E12"/>
    <mergeCell ref="A6:A8"/>
    <mergeCell ref="B6:E7"/>
    <mergeCell ref="C8:E8"/>
    <mergeCell ref="C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Buzarova</dc:creator>
  <cp:keywords/>
  <dc:description/>
  <cp:lastModifiedBy>Каргиева</cp:lastModifiedBy>
  <cp:lastPrinted>2011-03-17T13:50:15Z</cp:lastPrinted>
  <dcterms:created xsi:type="dcterms:W3CDTF">2006-12-13T07:27:03Z</dcterms:created>
  <dcterms:modified xsi:type="dcterms:W3CDTF">2011-03-17T13:52:35Z</dcterms:modified>
  <cp:category/>
  <cp:version/>
  <cp:contentType/>
  <cp:contentStatus/>
</cp:coreProperties>
</file>