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0470" activeTab="5"/>
  </bookViews>
  <sheets>
    <sheet name="Лист1" sheetId="1" r:id="rId1"/>
    <sheet name="Лист2" sheetId="2" r:id="rId2"/>
    <sheet name="Лист3 (2)" sheetId="3" r:id="rId3"/>
    <sheet name="Лист3" sheetId="4" r:id="rId4"/>
    <sheet name="Лист4" sheetId="5" r:id="rId5"/>
    <sheet name="Лист3 (3)" sheetId="6" r:id="rId6"/>
  </sheets>
  <definedNames/>
  <calcPr fullCalcOnLoad="1"/>
</workbook>
</file>

<file path=xl/sharedStrings.xml><?xml version="1.0" encoding="utf-8"?>
<sst xmlns="http://schemas.openxmlformats.org/spreadsheetml/2006/main" count="69" uniqueCount="55">
  <si>
    <t>Наименование учреждения</t>
  </si>
  <si>
    <t>ГБУЗ "Поликлиника №1"</t>
  </si>
  <si>
    <t>ГБУЗ "Консультативно-диагностический центр"</t>
  </si>
  <si>
    <t>ГБУЗ "Поликлиника №7"</t>
  </si>
  <si>
    <t>ГБУЗ Алагирская ЦРБ"</t>
  </si>
  <si>
    <t>ГБУЗ "Нузальская районная больница"</t>
  </si>
  <si>
    <t>ГБУЗ Ардонская ЦРБ"</t>
  </si>
  <si>
    <t>ГБУЗ "Дигорская ЦРБ"</t>
  </si>
  <si>
    <t>ГБУЗ "Ирафская ЦРБ"</t>
  </si>
  <si>
    <t>ГБУЗ "Кировская ЦРБ"</t>
  </si>
  <si>
    <t>ГБУЗ "Моздокская РБ"</t>
  </si>
  <si>
    <t>ГБУЗ "ПЦРКБ"</t>
  </si>
  <si>
    <t>дети</t>
  </si>
  <si>
    <t>СОГМА</t>
  </si>
  <si>
    <t>ВСЕГО</t>
  </si>
  <si>
    <t>АО   «Стоматология»</t>
  </si>
  <si>
    <t>СОГУ</t>
  </si>
  <si>
    <t>всего посещений</t>
  </si>
  <si>
    <t xml:space="preserve">Посещения с профилактической и иной целью </t>
  </si>
  <si>
    <t>посещения по неотложной помощи</t>
  </si>
  <si>
    <t>тариф руб.</t>
  </si>
  <si>
    <t>стоимость руб.</t>
  </si>
  <si>
    <t xml:space="preserve">взрослые пос. </t>
  </si>
  <si>
    <t>дети пос.</t>
  </si>
  <si>
    <t xml:space="preserve">тариф руб. </t>
  </si>
  <si>
    <t xml:space="preserve">стоимость руб. </t>
  </si>
  <si>
    <t xml:space="preserve">всего стоимость руб. </t>
  </si>
  <si>
    <t xml:space="preserve">всего пос. </t>
  </si>
  <si>
    <t>ГБУЗ "Пригородная ЦРБ"</t>
  </si>
  <si>
    <t>ООО "3-я Стоматология"</t>
  </si>
  <si>
    <t>ООО «Лаки-Дент»</t>
  </si>
  <si>
    <t>ООО «Эверест»</t>
  </si>
  <si>
    <t>ООО « КБ»</t>
  </si>
  <si>
    <t>ООО «Стоматология №1»</t>
  </si>
  <si>
    <t>ООО « Эстет»</t>
  </si>
  <si>
    <t>ООО «Городская стоматологическая поликлиника №1»</t>
  </si>
  <si>
    <t>ООО «Стоматологическая поликлиника «Алмаз»</t>
  </si>
  <si>
    <t>ООО «Хэппи-дент»</t>
  </si>
  <si>
    <t>ООО «Стар»</t>
  </si>
  <si>
    <t>ООО «Влад-Стом»</t>
  </si>
  <si>
    <t>ООО «Дентис»</t>
  </si>
  <si>
    <t>ООО «ИрДент»</t>
  </si>
  <si>
    <t>ООО «Николь»</t>
  </si>
  <si>
    <t>ООО «Прима»</t>
  </si>
  <si>
    <t>ООО «Юнидент плюс»</t>
  </si>
  <si>
    <t xml:space="preserve">стоимость всего руб. </t>
  </si>
  <si>
    <t>взрослые</t>
  </si>
  <si>
    <t>МСЧ МВД</t>
  </si>
  <si>
    <t>в т .ч. Обращения</t>
  </si>
  <si>
    <t>итого</t>
  </si>
  <si>
    <t>посещения по поводу заболевания</t>
  </si>
  <si>
    <t>итого руб.</t>
  </si>
  <si>
    <t xml:space="preserve"> стоимость руб. </t>
  </si>
  <si>
    <t>Распределение объемов по профилю "стоматология"</t>
  </si>
  <si>
    <t>Приложение № 3 к Протоколу заседания Комиссии по разработке территориальной программы ОМС №4 от 26 апреля 2016 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</si>
</sst>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i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10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1" fillId="41" borderId="7" applyNumberFormat="0" applyFon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4" fillId="48" borderId="10" applyNumberFormat="0" applyAlignment="0" applyProtection="0"/>
    <xf numFmtId="0" fontId="35" fillId="49" borderId="11" applyNumberFormat="0" applyAlignment="0" applyProtection="0"/>
    <xf numFmtId="0" fontId="36" fillId="49" borderId="10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42" fillId="50" borderId="16" applyNumberFormat="0" applyAlignment="0" applyProtection="0"/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5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5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4" borderId="1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14" borderId="19" xfId="0" applyFill="1" applyBorder="1" applyAlignment="1">
      <alignment horizontal="left"/>
    </xf>
    <xf numFmtId="0" fontId="0" fillId="15" borderId="19" xfId="0" applyFill="1" applyBorder="1" applyAlignment="1">
      <alignment horizontal="left"/>
    </xf>
    <xf numFmtId="0" fontId="27" fillId="0" borderId="19" xfId="0" applyFont="1" applyFill="1" applyBorder="1" applyAlignment="1">
      <alignment horizontal="center" vertical="center" wrapText="1"/>
    </xf>
    <xf numFmtId="0" fontId="25" fillId="0" borderId="21" xfId="94" applyFont="1" applyFill="1" applyBorder="1" applyAlignment="1">
      <alignment horizontal="center" vertical="center" wrapText="1"/>
      <protection/>
    </xf>
    <xf numFmtId="0" fontId="18" fillId="0" borderId="22" xfId="94" applyFont="1" applyFill="1" applyBorder="1" applyAlignment="1">
      <alignment horizontal="left" vertical="center" wrapText="1"/>
      <protection/>
    </xf>
    <xf numFmtId="0" fontId="19" fillId="0" borderId="22" xfId="94" applyFont="1" applyFill="1" applyBorder="1" applyAlignment="1">
      <alignment horizontal="left" vertical="center" wrapText="1"/>
      <protection/>
    </xf>
    <xf numFmtId="0" fontId="18" fillId="0" borderId="22" xfId="94" applyFont="1" applyFill="1" applyBorder="1" applyAlignment="1">
      <alignment horizontal="left" wrapText="1"/>
      <protection/>
    </xf>
    <xf numFmtId="0" fontId="21" fillId="0" borderId="22" xfId="0" applyFont="1" applyFill="1" applyBorder="1" applyAlignment="1">
      <alignment wrapText="1"/>
    </xf>
    <xf numFmtId="0" fontId="29" fillId="55" borderId="19" xfId="0" applyFont="1" applyFill="1" applyBorder="1" applyAlignment="1">
      <alignment/>
    </xf>
    <xf numFmtId="0" fontId="27" fillId="56" borderId="19" xfId="0" applyFont="1" applyFill="1" applyBorder="1" applyAlignment="1">
      <alignment horizontal="center" vertical="center" wrapText="1"/>
    </xf>
    <xf numFmtId="0" fontId="20" fillId="56" borderId="19" xfId="0" applyFont="1" applyFill="1" applyBorder="1" applyAlignment="1">
      <alignment horizontal="center"/>
    </xf>
    <xf numFmtId="0" fontId="20" fillId="56" borderId="19" xfId="0" applyFont="1" applyFill="1" applyBorder="1" applyAlignment="1">
      <alignment horizontal="center" vertical="center"/>
    </xf>
    <xf numFmtId="0" fontId="20" fillId="56" borderId="23" xfId="0" applyFont="1" applyFill="1" applyBorder="1" applyAlignment="1">
      <alignment horizontal="center" vertical="center"/>
    </xf>
    <xf numFmtId="0" fontId="29" fillId="56" borderId="19" xfId="0" applyFont="1" applyFill="1" applyBorder="1" applyAlignment="1">
      <alignment/>
    </xf>
    <xf numFmtId="0" fontId="0" fillId="56" borderId="19" xfId="0" applyFill="1" applyBorder="1" applyAlignment="1">
      <alignment horizontal="left"/>
    </xf>
    <xf numFmtId="0" fontId="0" fillId="56" borderId="23" xfId="0" applyFill="1" applyBorder="1" applyAlignment="1">
      <alignment horizontal="left"/>
    </xf>
    <xf numFmtId="0" fontId="27" fillId="57" borderId="19" xfId="0" applyFont="1" applyFill="1" applyBorder="1" applyAlignment="1">
      <alignment horizontal="center" wrapText="1"/>
    </xf>
    <xf numFmtId="0" fontId="27" fillId="57" borderId="23" xfId="0" applyFont="1" applyFill="1" applyBorder="1" applyAlignment="1">
      <alignment horizontal="center" vertical="center" wrapText="1"/>
    </xf>
    <xf numFmtId="0" fontId="27" fillId="56" borderId="19" xfId="0" applyFont="1" applyFill="1" applyBorder="1" applyAlignment="1">
      <alignment horizontal="center"/>
    </xf>
    <xf numFmtId="0" fontId="0" fillId="56" borderId="19" xfId="0" applyFill="1" applyBorder="1" applyAlignment="1">
      <alignment/>
    </xf>
    <xf numFmtId="0" fontId="28" fillId="56" borderId="19" xfId="0" applyFont="1" applyFill="1" applyBorder="1" applyAlignment="1">
      <alignment/>
    </xf>
    <xf numFmtId="0" fontId="28" fillId="56" borderId="19" xfId="0" applyFont="1" applyFill="1" applyBorder="1" applyAlignment="1">
      <alignment horizontal="left"/>
    </xf>
    <xf numFmtId="0" fontId="23" fillId="56" borderId="19" xfId="0" applyFont="1" applyFill="1" applyBorder="1" applyAlignment="1">
      <alignment horizontal="center"/>
    </xf>
    <xf numFmtId="0" fontId="27" fillId="56" borderId="19" xfId="0" applyFont="1" applyFill="1" applyBorder="1" applyAlignment="1">
      <alignment horizontal="center" wrapText="1"/>
    </xf>
    <xf numFmtId="0" fontId="25" fillId="56" borderId="19" xfId="94" applyFont="1" applyFill="1" applyBorder="1" applyAlignment="1">
      <alignment horizontal="center" vertical="center" wrapText="1"/>
      <protection/>
    </xf>
    <xf numFmtId="0" fontId="18" fillId="56" borderId="19" xfId="94" applyFont="1" applyFill="1" applyBorder="1" applyAlignment="1">
      <alignment horizontal="left" vertical="center" wrapText="1"/>
      <protection/>
    </xf>
    <xf numFmtId="0" fontId="19" fillId="56" borderId="19" xfId="94" applyFont="1" applyFill="1" applyBorder="1" applyAlignment="1">
      <alignment horizontal="left" vertical="center" wrapText="1"/>
      <protection/>
    </xf>
    <xf numFmtId="0" fontId="18" fillId="56" borderId="19" xfId="94" applyFont="1" applyFill="1" applyBorder="1" applyAlignment="1">
      <alignment horizontal="left" wrapText="1"/>
      <protection/>
    </xf>
    <xf numFmtId="0" fontId="21" fillId="56" borderId="19" xfId="0" applyFont="1" applyFill="1" applyBorder="1" applyAlignment="1">
      <alignment wrapText="1"/>
    </xf>
    <xf numFmtId="0" fontId="0" fillId="4" borderId="19" xfId="0" applyFill="1" applyBorder="1" applyAlignment="1">
      <alignment/>
    </xf>
    <xf numFmtId="0" fontId="27" fillId="56" borderId="19" xfId="0" applyFont="1" applyFill="1" applyBorder="1" applyAlignment="1">
      <alignment horizontal="center" wrapText="1"/>
    </xf>
    <xf numFmtId="0" fontId="23" fillId="56" borderId="19" xfId="0" applyFont="1" applyFill="1" applyBorder="1" applyAlignment="1">
      <alignment horizontal="center"/>
    </xf>
    <xf numFmtId="0" fontId="24" fillId="56" borderId="19" xfId="0" applyFont="1" applyFill="1" applyBorder="1" applyAlignment="1">
      <alignment horizontal="center"/>
    </xf>
    <xf numFmtId="0" fontId="26" fillId="56" borderId="19" xfId="94" applyFont="1" applyFill="1" applyBorder="1" applyAlignment="1">
      <alignment horizontal="center" vertical="center" wrapText="1"/>
      <protection/>
    </xf>
    <xf numFmtId="0" fontId="27" fillId="56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27" fillId="56" borderId="22" xfId="0" applyFont="1" applyFill="1" applyBorder="1" applyAlignment="1">
      <alignment horizontal="center" vertical="center"/>
    </xf>
    <xf numFmtId="0" fontId="27" fillId="56" borderId="21" xfId="0" applyFont="1" applyFill="1" applyBorder="1" applyAlignment="1">
      <alignment horizontal="center" vertical="center"/>
    </xf>
    <xf numFmtId="0" fontId="27" fillId="56" borderId="23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vertical="center"/>
    </xf>
    <xf numFmtId="0" fontId="26" fillId="0" borderId="23" xfId="94" applyFont="1" applyFill="1" applyBorder="1" applyAlignment="1">
      <alignment horizontal="center" vertical="center" wrapText="1"/>
      <protection/>
    </xf>
    <xf numFmtId="0" fontId="26" fillId="0" borderId="21" xfId="94" applyFont="1" applyFill="1" applyBorder="1" applyAlignment="1">
      <alignment horizontal="center" vertical="center" wrapText="1"/>
      <protection/>
    </xf>
    <xf numFmtId="0" fontId="27" fillId="0" borderId="22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Лист1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8" customWidth="1"/>
  </cols>
  <sheetData/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7" customWidth="1"/>
    <col min="2" max="2" width="38.75390625" style="7" customWidth="1"/>
    <col min="3" max="5" width="11.625" style="7" customWidth="1"/>
    <col min="6" max="7" width="9.125" style="7" customWidth="1"/>
    <col min="8" max="8" width="11.875" style="7" customWidth="1"/>
    <col min="9" max="9" width="12.375" style="7" customWidth="1"/>
    <col min="10" max="10" width="9.125" style="7" customWidth="1"/>
    <col min="11" max="12" width="0" style="7" hidden="1" customWidth="1"/>
    <col min="13" max="23" width="9.125" style="7" customWidth="1"/>
    <col min="24" max="24" width="16.25390625" style="7" customWidth="1"/>
    <col min="25" max="25" width="8.625" style="7" customWidth="1"/>
    <col min="26" max="16384" width="9.125" style="7" customWidth="1"/>
  </cols>
  <sheetData>
    <row r="1" spans="1:24" ht="15.75">
      <c r="A1" s="30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3"/>
      <c r="Q1" s="33"/>
      <c r="R1" s="33"/>
      <c r="S1" s="33"/>
      <c r="T1" s="33"/>
      <c r="U1" s="33"/>
      <c r="V1" s="33"/>
      <c r="W1" s="33"/>
      <c r="X1" s="30"/>
    </row>
    <row r="2" spans="1:24" ht="30" customHeight="1">
      <c r="A2" s="43"/>
      <c r="B2" s="44"/>
      <c r="C2" s="45"/>
      <c r="D2" s="45"/>
      <c r="E2" s="45"/>
      <c r="F2" s="45"/>
      <c r="G2" s="45"/>
      <c r="H2" s="45"/>
      <c r="I2" s="45"/>
      <c r="J2" s="45"/>
      <c r="K2" s="29"/>
      <c r="L2" s="29"/>
      <c r="M2" s="41"/>
      <c r="N2" s="41"/>
      <c r="O2" s="41"/>
      <c r="P2" s="41"/>
      <c r="Q2" s="41"/>
      <c r="R2" s="41"/>
      <c r="S2" s="41"/>
      <c r="T2" s="41"/>
      <c r="U2" s="41"/>
      <c r="V2" s="41"/>
      <c r="W2" s="34"/>
      <c r="X2" s="30"/>
    </row>
    <row r="3" spans="1:26" ht="12.75">
      <c r="A3" s="43"/>
      <c r="B3" s="44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  <c r="Z3" s="2"/>
    </row>
    <row r="4" spans="1:24" ht="12.75">
      <c r="A4" s="43"/>
      <c r="B4" s="35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30"/>
    </row>
    <row r="5" spans="1:29" ht="15.75">
      <c r="A5" s="30"/>
      <c r="B5" s="3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30"/>
      <c r="Y5" s="5"/>
      <c r="AA5" s="5"/>
      <c r="AB5" s="5"/>
      <c r="AC5" s="5"/>
    </row>
    <row r="6" spans="1:29" ht="15.75">
      <c r="A6" s="30"/>
      <c r="B6" s="36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30"/>
      <c r="Y6" s="5"/>
      <c r="Z6" s="2"/>
      <c r="AA6" s="5"/>
      <c r="AB6" s="5"/>
      <c r="AC6" s="5"/>
    </row>
    <row r="7" spans="1:29" ht="15.75">
      <c r="A7" s="30"/>
      <c r="B7" s="37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30"/>
      <c r="Y7" s="5"/>
      <c r="AA7" s="5"/>
      <c r="AB7" s="5"/>
      <c r="AC7" s="5"/>
    </row>
    <row r="8" spans="1:25" ht="15.75">
      <c r="A8" s="30"/>
      <c r="B8" s="36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31"/>
      <c r="Y8" s="5"/>
    </row>
    <row r="9" spans="1:25" ht="18" customHeight="1">
      <c r="A9" s="30"/>
      <c r="B9" s="38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30"/>
      <c r="Y9" s="5"/>
    </row>
    <row r="10" spans="1:25" ht="15.75">
      <c r="A10" s="30"/>
      <c r="B10" s="36"/>
      <c r="C10" s="32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30"/>
      <c r="Y10" s="5"/>
    </row>
    <row r="11" spans="1:25" ht="15.75">
      <c r="A11" s="30"/>
      <c r="B11" s="3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30"/>
      <c r="Y11" s="5"/>
    </row>
    <row r="12" spans="1:25" ht="15.75">
      <c r="A12" s="30"/>
      <c r="B12" s="38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30"/>
      <c r="Y12" s="5"/>
    </row>
    <row r="13" spans="1:25" ht="15.75">
      <c r="A13" s="30"/>
      <c r="B13" s="38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30"/>
      <c r="Y13" s="5"/>
    </row>
    <row r="14" spans="1:25" ht="15.75">
      <c r="A14" s="30"/>
      <c r="B14" s="38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31"/>
      <c r="Y14" s="5"/>
    </row>
    <row r="15" spans="1:25" ht="15.75">
      <c r="A15" s="30"/>
      <c r="B15" s="38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31"/>
      <c r="Y15" s="5"/>
    </row>
    <row r="16" spans="1:25" ht="15.75">
      <c r="A16" s="30"/>
      <c r="B16" s="38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30"/>
      <c r="Y16" s="5"/>
    </row>
    <row r="17" spans="1:24" ht="15">
      <c r="A17" s="30"/>
      <c r="B17" s="3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30"/>
    </row>
    <row r="18" spans="1:24" ht="15">
      <c r="A18" s="30"/>
      <c r="B18" s="3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30"/>
    </row>
    <row r="19" spans="1:24" ht="15">
      <c r="A19" s="30"/>
      <c r="B19" s="39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30"/>
    </row>
    <row r="20" spans="1:24" ht="15">
      <c r="A20" s="30"/>
      <c r="B20" s="39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30"/>
    </row>
    <row r="21" spans="1:24" ht="15">
      <c r="A21" s="30"/>
      <c r="B21" s="3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30"/>
    </row>
    <row r="22" spans="1:24" ht="15">
      <c r="A22" s="30"/>
      <c r="B22" s="39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30"/>
    </row>
    <row r="23" spans="1:24" ht="15">
      <c r="A23" s="30"/>
      <c r="B23" s="39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31"/>
    </row>
    <row r="24" spans="1:24" ht="15">
      <c r="A24" s="30"/>
      <c r="B24" s="39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30"/>
    </row>
    <row r="25" spans="1:24" ht="15">
      <c r="A25" s="30"/>
      <c r="B25" s="39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31"/>
    </row>
    <row r="26" spans="1:24" ht="15">
      <c r="A26" s="30"/>
      <c r="B26" s="39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30"/>
    </row>
    <row r="27" spans="1:24" ht="15">
      <c r="A27" s="30"/>
      <c r="B27" s="39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31"/>
    </row>
    <row r="28" spans="1:24" ht="15">
      <c r="A28" s="30"/>
      <c r="B28" s="39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31"/>
    </row>
    <row r="29" spans="1:24" ht="15">
      <c r="A29" s="30"/>
      <c r="B29" s="3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31"/>
    </row>
    <row r="30" spans="1:24" ht="15">
      <c r="A30" s="30"/>
      <c r="B30" s="3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</row>
    <row r="31" spans="1:24" ht="15">
      <c r="A31" s="30"/>
      <c r="B31" s="3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30"/>
    </row>
    <row r="32" spans="1:24" ht="15">
      <c r="A32" s="30"/>
      <c r="B32" s="3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30"/>
    </row>
    <row r="33" spans="1:24" ht="15">
      <c r="A33" s="30"/>
      <c r="B33" s="3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30"/>
    </row>
    <row r="34" spans="1:24" ht="15">
      <c r="A34" s="30"/>
      <c r="B34" s="39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30"/>
    </row>
    <row r="35" spans="1:24" ht="15">
      <c r="A35" s="30"/>
      <c r="B35" s="39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30"/>
    </row>
    <row r="36" spans="1:24" ht="15">
      <c r="A36" s="30"/>
      <c r="B36" s="39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30"/>
    </row>
    <row r="37" spans="1:24" ht="15">
      <c r="A37" s="30"/>
      <c r="B37" s="39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0"/>
    </row>
    <row r="38" spans="3:10" ht="12.75">
      <c r="C38" s="9"/>
      <c r="D38" s="5"/>
      <c r="E38" s="11"/>
      <c r="F38" s="9"/>
      <c r="G38" s="5"/>
      <c r="H38" s="11"/>
      <c r="I38" s="12"/>
      <c r="J38" s="40"/>
    </row>
    <row r="40" ht="12.75">
      <c r="M40" s="5"/>
    </row>
  </sheetData>
  <sheetProtection/>
  <mergeCells count="6">
    <mergeCell ref="P2:V2"/>
    <mergeCell ref="B1:O1"/>
    <mergeCell ref="A2:A4"/>
    <mergeCell ref="B2:B3"/>
    <mergeCell ref="C2:J2"/>
    <mergeCell ref="M2:O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="75" zoomScaleNormal="75" zoomScalePageLayoutView="0" workbookViewId="0" topLeftCell="A1">
      <selection activeCell="J1" sqref="J1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5" width="11.625" style="0" customWidth="1"/>
    <col min="7" max="7" width="9.125" style="0" customWidth="1"/>
    <col min="8" max="8" width="11.875" style="0" customWidth="1"/>
    <col min="9" max="9" width="12.125" style="0" customWidth="1"/>
    <col min="10" max="10" width="9.875" style="0" customWidth="1"/>
    <col min="11" max="13" width="12.125" style="0" hidden="1" customWidth="1"/>
    <col min="15" max="15" width="8.875" style="0" customWidth="1"/>
    <col min="16" max="16" width="10.375" style="0" customWidth="1"/>
    <col min="18" max="18" width="8.875" style="0" customWidth="1"/>
    <col min="19" max="19" width="10.375" style="0" customWidth="1"/>
    <col min="21" max="21" width="11.00390625" style="0" customWidth="1"/>
    <col min="22" max="22" width="7.375" style="0" customWidth="1"/>
    <col min="23" max="23" width="13.00390625" style="0" customWidth="1"/>
    <col min="24" max="24" width="8.875" style="0" customWidth="1"/>
    <col min="25" max="25" width="7.25390625" style="0" customWidth="1"/>
    <col min="26" max="27" width="8.875" style="0" customWidth="1"/>
    <col min="29" max="29" width="12.00390625" style="0" customWidth="1"/>
    <col min="30" max="30" width="12.25390625" style="0" customWidth="1"/>
    <col min="31" max="31" width="13.375" style="0" customWidth="1"/>
  </cols>
  <sheetData>
    <row r="1" spans="2:8" ht="75.75" customHeight="1">
      <c r="B1" s="60" t="s">
        <v>54</v>
      </c>
      <c r="C1" s="60"/>
      <c r="D1" s="60"/>
      <c r="E1" s="60"/>
      <c r="F1" s="60"/>
      <c r="G1" s="60"/>
      <c r="H1" s="60"/>
    </row>
    <row r="2" spans="1:30" ht="15.75">
      <c r="A2" s="1"/>
      <c r="B2" s="51" t="s">
        <v>53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1" ht="15" customHeight="1">
      <c r="A3" s="52"/>
      <c r="B3" s="53" t="s">
        <v>0</v>
      </c>
      <c r="C3" s="48" t="s">
        <v>50</v>
      </c>
      <c r="D3" s="49"/>
      <c r="E3" s="49"/>
      <c r="F3" s="49"/>
      <c r="G3" s="49"/>
      <c r="H3" s="49"/>
      <c r="I3" s="49"/>
      <c r="J3" s="50"/>
      <c r="K3" s="48" t="s">
        <v>48</v>
      </c>
      <c r="L3" s="49"/>
      <c r="M3" s="50"/>
      <c r="N3" s="55" t="s">
        <v>18</v>
      </c>
      <c r="O3" s="56"/>
      <c r="P3" s="56"/>
      <c r="Q3" s="56"/>
      <c r="R3" s="56"/>
      <c r="S3" s="56"/>
      <c r="T3" s="56"/>
      <c r="U3" s="57"/>
      <c r="V3" s="55" t="s">
        <v>19</v>
      </c>
      <c r="W3" s="56"/>
      <c r="X3" s="56"/>
      <c r="Y3" s="56"/>
      <c r="Z3" s="56"/>
      <c r="AA3" s="56"/>
      <c r="AB3" s="56"/>
      <c r="AC3" s="57"/>
      <c r="AD3" s="58" t="s">
        <v>17</v>
      </c>
      <c r="AE3" s="46" t="s">
        <v>51</v>
      </c>
    </row>
    <row r="4" spans="1:31" ht="38.25">
      <c r="A4" s="52"/>
      <c r="B4" s="54"/>
      <c r="C4" s="27" t="s">
        <v>46</v>
      </c>
      <c r="D4" s="20" t="s">
        <v>20</v>
      </c>
      <c r="E4" s="20" t="s">
        <v>21</v>
      </c>
      <c r="F4" s="27" t="s">
        <v>12</v>
      </c>
      <c r="G4" s="20" t="s">
        <v>20</v>
      </c>
      <c r="H4" s="20" t="s">
        <v>21</v>
      </c>
      <c r="I4" s="20" t="s">
        <v>45</v>
      </c>
      <c r="J4" s="28" t="s">
        <v>27</v>
      </c>
      <c r="K4" s="20" t="s">
        <v>46</v>
      </c>
      <c r="L4" s="20" t="s">
        <v>12</v>
      </c>
      <c r="M4" s="20" t="s">
        <v>49</v>
      </c>
      <c r="N4" s="13" t="s">
        <v>22</v>
      </c>
      <c r="O4" s="13" t="s">
        <v>20</v>
      </c>
      <c r="P4" s="13" t="s">
        <v>21</v>
      </c>
      <c r="Q4" s="13" t="s">
        <v>23</v>
      </c>
      <c r="R4" s="13" t="s">
        <v>24</v>
      </c>
      <c r="S4" s="13" t="s">
        <v>52</v>
      </c>
      <c r="T4" s="13" t="s">
        <v>27</v>
      </c>
      <c r="U4" s="13" t="s">
        <v>45</v>
      </c>
      <c r="V4" s="13" t="s">
        <v>22</v>
      </c>
      <c r="W4" s="13" t="s">
        <v>24</v>
      </c>
      <c r="X4" s="13" t="s">
        <v>21</v>
      </c>
      <c r="Y4" s="13" t="s">
        <v>23</v>
      </c>
      <c r="Z4" s="13" t="s">
        <v>24</v>
      </c>
      <c r="AA4" s="13" t="s">
        <v>25</v>
      </c>
      <c r="AB4" s="13" t="s">
        <v>27</v>
      </c>
      <c r="AC4" s="13" t="s">
        <v>26</v>
      </c>
      <c r="AD4" s="59"/>
      <c r="AE4" s="47"/>
    </row>
    <row r="5" spans="1:31" ht="12.75">
      <c r="A5" s="52"/>
      <c r="B5" s="14">
        <v>1</v>
      </c>
      <c r="C5" s="21"/>
      <c r="D5" s="22">
        <v>425</v>
      </c>
      <c r="E5" s="22"/>
      <c r="F5" s="21"/>
      <c r="G5" s="22">
        <v>500</v>
      </c>
      <c r="H5" s="22"/>
      <c r="I5" s="22">
        <v>5</v>
      </c>
      <c r="J5" s="23"/>
      <c r="K5" s="22"/>
      <c r="L5" s="22"/>
      <c r="M5" s="22"/>
      <c r="N5" s="3">
        <v>6</v>
      </c>
      <c r="O5" s="3"/>
      <c r="P5" s="3"/>
      <c r="Q5" s="3">
        <v>7</v>
      </c>
      <c r="R5" s="3"/>
      <c r="S5" s="3"/>
      <c r="T5" s="3">
        <v>8</v>
      </c>
      <c r="U5" s="3">
        <v>9</v>
      </c>
      <c r="V5" s="3">
        <v>10</v>
      </c>
      <c r="W5" s="3"/>
      <c r="X5" s="3"/>
      <c r="Y5" s="3">
        <v>11</v>
      </c>
      <c r="Z5" s="3"/>
      <c r="AA5" s="3"/>
      <c r="AB5" s="3">
        <v>12</v>
      </c>
      <c r="AC5" s="3">
        <v>13</v>
      </c>
      <c r="AD5" s="3">
        <v>14</v>
      </c>
      <c r="AE5" s="7"/>
    </row>
    <row r="6" spans="1:34" ht="15.75">
      <c r="A6" s="4">
        <v>1</v>
      </c>
      <c r="B6" s="15" t="s">
        <v>1</v>
      </c>
      <c r="C6" s="24">
        <v>0</v>
      </c>
      <c r="D6" s="22">
        <v>425</v>
      </c>
      <c r="E6" s="25">
        <f>C6*D6</f>
        <v>0</v>
      </c>
      <c r="F6" s="24">
        <v>0</v>
      </c>
      <c r="G6" s="22">
        <v>500</v>
      </c>
      <c r="H6" s="25">
        <f>F6*G6</f>
        <v>0</v>
      </c>
      <c r="I6" s="25">
        <f aca="true" t="shared" si="0" ref="I6:I38">E6+H6</f>
        <v>0</v>
      </c>
      <c r="J6" s="26">
        <f>SUM(C6+F6)</f>
        <v>0</v>
      </c>
      <c r="K6" s="25">
        <f>SUM(C6/3)</f>
        <v>0</v>
      </c>
      <c r="L6" s="25">
        <f>SUM(F6/3)</f>
        <v>0</v>
      </c>
      <c r="M6" s="25">
        <f>SUM(K6:L6)</f>
        <v>0</v>
      </c>
      <c r="N6" s="5">
        <v>1500</v>
      </c>
      <c r="O6" s="5">
        <v>214</v>
      </c>
      <c r="P6" s="5">
        <f>N6*O6</f>
        <v>321000</v>
      </c>
      <c r="Q6" s="5"/>
      <c r="R6" s="5">
        <v>250</v>
      </c>
      <c r="S6" s="5">
        <f>Q6*R6</f>
        <v>0</v>
      </c>
      <c r="T6" s="5">
        <f>N6+Q6</f>
        <v>1500</v>
      </c>
      <c r="U6" s="5">
        <f>P6+S6</f>
        <v>321000</v>
      </c>
      <c r="V6" s="5"/>
      <c r="W6" s="5">
        <v>450</v>
      </c>
      <c r="X6" s="5"/>
      <c r="Y6" s="5"/>
      <c r="Z6" s="5">
        <v>605</v>
      </c>
      <c r="AA6" s="5"/>
      <c r="AB6" s="5"/>
      <c r="AC6" s="5"/>
      <c r="AD6" s="5">
        <f>SUM(J6+T6+AB6)</f>
        <v>1500</v>
      </c>
      <c r="AE6" s="7">
        <f>SUM(I6+U6+AC6)</f>
        <v>321000</v>
      </c>
      <c r="AF6" s="10"/>
      <c r="AG6" s="10"/>
      <c r="AH6" s="10"/>
    </row>
    <row r="7" spans="1:34" ht="31.5">
      <c r="A7" s="4">
        <v>2</v>
      </c>
      <c r="B7" s="15" t="s">
        <v>2</v>
      </c>
      <c r="C7" s="24">
        <v>1998</v>
      </c>
      <c r="D7" s="22">
        <v>425</v>
      </c>
      <c r="E7" s="25">
        <f aca="true" t="shared" si="1" ref="E7:E37">C7*D7</f>
        <v>849150</v>
      </c>
      <c r="F7" s="24">
        <v>0</v>
      </c>
      <c r="G7" s="22">
        <v>500</v>
      </c>
      <c r="H7" s="25">
        <f aca="true" t="shared" si="2" ref="H7:H37">F7*G7</f>
        <v>0</v>
      </c>
      <c r="I7" s="25">
        <f t="shared" si="0"/>
        <v>849150</v>
      </c>
      <c r="J7" s="26">
        <f aca="true" t="shared" si="3" ref="J7:J38">SUM(C7+F7)</f>
        <v>1998</v>
      </c>
      <c r="K7" s="25">
        <f aca="true" t="shared" si="4" ref="K7:K37">SUM(C7/3)</f>
        <v>666</v>
      </c>
      <c r="L7" s="25">
        <f aca="true" t="shared" si="5" ref="L7:L37">SUM(F7/3)</f>
        <v>0</v>
      </c>
      <c r="M7" s="25">
        <f aca="true" t="shared" si="6" ref="M7:M37">SUM(K7:L7)</f>
        <v>666</v>
      </c>
      <c r="N7" s="5">
        <v>5000</v>
      </c>
      <c r="O7" s="5">
        <v>214</v>
      </c>
      <c r="P7" s="5">
        <f aca="true" t="shared" si="7" ref="P7:P37">N7*O7</f>
        <v>1070000</v>
      </c>
      <c r="Q7" s="5">
        <v>0</v>
      </c>
      <c r="R7" s="5">
        <v>250</v>
      </c>
      <c r="S7" s="5">
        <f aca="true" t="shared" si="8" ref="S7:S37">Q7*R7</f>
        <v>0</v>
      </c>
      <c r="T7" s="5">
        <f aca="true" t="shared" si="9" ref="T7:T37">N7+Q7</f>
        <v>5000</v>
      </c>
      <c r="U7" s="5">
        <f aca="true" t="shared" si="10" ref="U7:U37">P7+S7</f>
        <v>1070000</v>
      </c>
      <c r="V7" s="5"/>
      <c r="W7" s="5">
        <v>450</v>
      </c>
      <c r="X7" s="5">
        <f>V7*W7</f>
        <v>0</v>
      </c>
      <c r="Y7" s="5"/>
      <c r="Z7" s="5">
        <v>605</v>
      </c>
      <c r="AA7" s="5">
        <f>Y7*Z7</f>
        <v>0</v>
      </c>
      <c r="AB7" s="5"/>
      <c r="AC7" s="5">
        <f>X7+AA7</f>
        <v>0</v>
      </c>
      <c r="AD7" s="5">
        <f aca="true" t="shared" si="11" ref="AD7:AD37">SUM(J7+T7+AB7)</f>
        <v>6998</v>
      </c>
      <c r="AE7" s="7">
        <f aca="true" t="shared" si="12" ref="AE7:AE38">SUM(I7+U7+AC7)</f>
        <v>1919150</v>
      </c>
      <c r="AF7" s="10"/>
      <c r="AG7" s="10"/>
      <c r="AH7" s="10"/>
    </row>
    <row r="8" spans="1:34" ht="15.75">
      <c r="A8" s="4">
        <v>3</v>
      </c>
      <c r="B8" s="16" t="s">
        <v>3</v>
      </c>
      <c r="C8" s="24">
        <v>0</v>
      </c>
      <c r="D8" s="22">
        <v>425</v>
      </c>
      <c r="E8" s="25">
        <f t="shared" si="1"/>
        <v>0</v>
      </c>
      <c r="F8" s="24">
        <v>0</v>
      </c>
      <c r="G8" s="22">
        <v>500</v>
      </c>
      <c r="H8" s="25">
        <f t="shared" si="2"/>
        <v>0</v>
      </c>
      <c r="I8" s="25">
        <f t="shared" si="0"/>
        <v>0</v>
      </c>
      <c r="J8" s="26">
        <f t="shared" si="3"/>
        <v>0</v>
      </c>
      <c r="K8" s="25">
        <f t="shared" si="4"/>
        <v>0</v>
      </c>
      <c r="L8" s="25">
        <f t="shared" si="5"/>
        <v>0</v>
      </c>
      <c r="M8" s="25">
        <f t="shared" si="6"/>
        <v>0</v>
      </c>
      <c r="N8" s="5"/>
      <c r="O8" s="5">
        <v>214</v>
      </c>
      <c r="P8" s="5">
        <f t="shared" si="7"/>
        <v>0</v>
      </c>
      <c r="Q8" s="5"/>
      <c r="R8" s="5">
        <v>250</v>
      </c>
      <c r="S8" s="5">
        <f t="shared" si="8"/>
        <v>0</v>
      </c>
      <c r="T8" s="5">
        <f t="shared" si="9"/>
        <v>0</v>
      </c>
      <c r="U8" s="5">
        <f t="shared" si="10"/>
        <v>0</v>
      </c>
      <c r="V8" s="5"/>
      <c r="W8" s="5">
        <v>450</v>
      </c>
      <c r="X8" s="5">
        <f aca="true" t="shared" si="13" ref="X8:X37">V8*W8</f>
        <v>0</v>
      </c>
      <c r="Y8" s="5"/>
      <c r="Z8" s="5">
        <v>605</v>
      </c>
      <c r="AA8" s="5">
        <f aca="true" t="shared" si="14" ref="AA8:AA37">Y8*Z8</f>
        <v>0</v>
      </c>
      <c r="AB8" s="5"/>
      <c r="AC8" s="5">
        <f aca="true" t="shared" si="15" ref="AC8:AC37">X8+AA8</f>
        <v>0</v>
      </c>
      <c r="AD8" s="5">
        <f t="shared" si="11"/>
        <v>0</v>
      </c>
      <c r="AE8" s="7">
        <f t="shared" si="12"/>
        <v>0</v>
      </c>
      <c r="AF8" s="10"/>
      <c r="AG8" s="10"/>
      <c r="AH8" s="10"/>
    </row>
    <row r="9" spans="1:31" ht="15.75">
      <c r="A9" s="4">
        <v>4</v>
      </c>
      <c r="B9" s="15" t="s">
        <v>4</v>
      </c>
      <c r="C9" s="24">
        <f>10008-265</f>
        <v>9743</v>
      </c>
      <c r="D9" s="22">
        <v>425</v>
      </c>
      <c r="E9" s="25">
        <f t="shared" si="1"/>
        <v>4140775</v>
      </c>
      <c r="F9" s="24">
        <v>2100</v>
      </c>
      <c r="G9" s="22">
        <v>500</v>
      </c>
      <c r="H9" s="25">
        <f t="shared" si="2"/>
        <v>1050000</v>
      </c>
      <c r="I9" s="25">
        <f t="shared" si="0"/>
        <v>5190775</v>
      </c>
      <c r="J9" s="26">
        <f t="shared" si="3"/>
        <v>11843</v>
      </c>
      <c r="K9" s="25">
        <f t="shared" si="4"/>
        <v>3247.6666666666665</v>
      </c>
      <c r="L9" s="25">
        <f t="shared" si="5"/>
        <v>700</v>
      </c>
      <c r="M9" s="25">
        <f t="shared" si="6"/>
        <v>3947.6666666666665</v>
      </c>
      <c r="N9" s="5"/>
      <c r="O9" s="5">
        <v>214</v>
      </c>
      <c r="P9" s="5">
        <f t="shared" si="7"/>
        <v>0</v>
      </c>
      <c r="Q9" s="5">
        <v>200</v>
      </c>
      <c r="R9" s="5">
        <v>250</v>
      </c>
      <c r="S9" s="5">
        <f t="shared" si="8"/>
        <v>50000</v>
      </c>
      <c r="T9" s="5">
        <f t="shared" si="9"/>
        <v>200</v>
      </c>
      <c r="U9" s="5">
        <f t="shared" si="10"/>
        <v>50000</v>
      </c>
      <c r="V9" s="5"/>
      <c r="W9" s="5">
        <v>450</v>
      </c>
      <c r="X9" s="5">
        <f t="shared" si="13"/>
        <v>0</v>
      </c>
      <c r="Y9" s="5"/>
      <c r="Z9" s="5">
        <v>605</v>
      </c>
      <c r="AA9" s="5">
        <f t="shared" si="14"/>
        <v>0</v>
      </c>
      <c r="AB9" s="5"/>
      <c r="AC9" s="5">
        <f t="shared" si="15"/>
        <v>0</v>
      </c>
      <c r="AD9" s="5">
        <f t="shared" si="11"/>
        <v>12043</v>
      </c>
      <c r="AE9" s="7">
        <f t="shared" si="12"/>
        <v>5240775</v>
      </c>
    </row>
    <row r="10" spans="1:31" ht="33.75" customHeight="1">
      <c r="A10" s="4">
        <v>5</v>
      </c>
      <c r="B10" s="17" t="s">
        <v>5</v>
      </c>
      <c r="C10" s="24">
        <v>265</v>
      </c>
      <c r="D10" s="22">
        <v>425</v>
      </c>
      <c r="E10" s="25">
        <f t="shared" si="1"/>
        <v>112625</v>
      </c>
      <c r="F10" s="24">
        <v>0</v>
      </c>
      <c r="G10" s="22">
        <v>500</v>
      </c>
      <c r="H10" s="25">
        <f t="shared" si="2"/>
        <v>0</v>
      </c>
      <c r="I10" s="25">
        <f t="shared" si="0"/>
        <v>112625</v>
      </c>
      <c r="J10" s="26">
        <f t="shared" si="3"/>
        <v>265</v>
      </c>
      <c r="K10" s="25">
        <f t="shared" si="4"/>
        <v>88.33333333333333</v>
      </c>
      <c r="L10" s="25">
        <f t="shared" si="5"/>
        <v>0</v>
      </c>
      <c r="M10" s="25">
        <f t="shared" si="6"/>
        <v>88.33333333333333</v>
      </c>
      <c r="N10" s="5"/>
      <c r="O10" s="5">
        <v>214</v>
      </c>
      <c r="P10" s="5">
        <f t="shared" si="7"/>
        <v>0</v>
      </c>
      <c r="Q10" s="5"/>
      <c r="R10" s="5">
        <v>250</v>
      </c>
      <c r="S10" s="5">
        <f t="shared" si="8"/>
        <v>0</v>
      </c>
      <c r="T10" s="5">
        <f t="shared" si="9"/>
        <v>0</v>
      </c>
      <c r="U10" s="5">
        <f t="shared" si="10"/>
        <v>0</v>
      </c>
      <c r="V10" s="5"/>
      <c r="W10" s="5">
        <v>450</v>
      </c>
      <c r="X10" s="5">
        <f t="shared" si="13"/>
        <v>0</v>
      </c>
      <c r="Y10" s="5"/>
      <c r="Z10" s="5">
        <v>605</v>
      </c>
      <c r="AA10" s="5">
        <f t="shared" si="14"/>
        <v>0</v>
      </c>
      <c r="AB10" s="5"/>
      <c r="AC10" s="5">
        <f t="shared" si="15"/>
        <v>0</v>
      </c>
      <c r="AD10" s="5">
        <f t="shared" si="11"/>
        <v>265</v>
      </c>
      <c r="AE10" s="7">
        <f t="shared" si="12"/>
        <v>112625</v>
      </c>
    </row>
    <row r="11" spans="1:31" ht="15.75">
      <c r="A11" s="4">
        <v>6</v>
      </c>
      <c r="B11" s="15" t="s">
        <v>6</v>
      </c>
      <c r="C11" s="24">
        <v>3000</v>
      </c>
      <c r="D11" s="22">
        <v>425</v>
      </c>
      <c r="E11" s="25">
        <f t="shared" si="1"/>
        <v>1275000</v>
      </c>
      <c r="F11" s="24">
        <v>0</v>
      </c>
      <c r="G11" s="22">
        <v>500</v>
      </c>
      <c r="H11" s="25">
        <f t="shared" si="2"/>
        <v>0</v>
      </c>
      <c r="I11" s="25">
        <f t="shared" si="0"/>
        <v>1275000</v>
      </c>
      <c r="J11" s="26">
        <f t="shared" si="3"/>
        <v>3000</v>
      </c>
      <c r="K11" s="25">
        <f t="shared" si="4"/>
        <v>1000</v>
      </c>
      <c r="L11" s="25">
        <f t="shared" si="5"/>
        <v>0</v>
      </c>
      <c r="M11" s="25">
        <f t="shared" si="6"/>
        <v>1000</v>
      </c>
      <c r="N11" s="5"/>
      <c r="O11" s="5">
        <v>214</v>
      </c>
      <c r="P11" s="5">
        <f t="shared" si="7"/>
        <v>0</v>
      </c>
      <c r="Q11" s="5"/>
      <c r="R11" s="5">
        <v>250</v>
      </c>
      <c r="S11" s="5">
        <f t="shared" si="8"/>
        <v>0</v>
      </c>
      <c r="T11" s="5">
        <f t="shared" si="9"/>
        <v>0</v>
      </c>
      <c r="U11" s="5">
        <f t="shared" si="10"/>
        <v>0</v>
      </c>
      <c r="V11" s="5"/>
      <c r="W11" s="5">
        <v>450</v>
      </c>
      <c r="X11" s="5">
        <f t="shared" si="13"/>
        <v>0</v>
      </c>
      <c r="Y11" s="5"/>
      <c r="Z11" s="5">
        <v>605</v>
      </c>
      <c r="AA11" s="5">
        <f t="shared" si="14"/>
        <v>0</v>
      </c>
      <c r="AB11" s="5"/>
      <c r="AC11" s="5">
        <f t="shared" si="15"/>
        <v>0</v>
      </c>
      <c r="AD11" s="5">
        <f t="shared" si="11"/>
        <v>3000</v>
      </c>
      <c r="AE11" s="7">
        <f t="shared" si="12"/>
        <v>1275000</v>
      </c>
    </row>
    <row r="12" spans="1:31" ht="15.75">
      <c r="A12" s="4">
        <v>7</v>
      </c>
      <c r="B12" s="17" t="s">
        <v>7</v>
      </c>
      <c r="C12" s="24">
        <v>2000</v>
      </c>
      <c r="D12" s="22">
        <v>425</v>
      </c>
      <c r="E12" s="25">
        <f t="shared" si="1"/>
        <v>850000</v>
      </c>
      <c r="F12" s="24">
        <v>0</v>
      </c>
      <c r="G12" s="22">
        <v>500</v>
      </c>
      <c r="H12" s="25">
        <f t="shared" si="2"/>
        <v>0</v>
      </c>
      <c r="I12" s="25">
        <f t="shared" si="0"/>
        <v>850000</v>
      </c>
      <c r="J12" s="26">
        <f t="shared" si="3"/>
        <v>2000</v>
      </c>
      <c r="K12" s="25">
        <f t="shared" si="4"/>
        <v>666.6666666666666</v>
      </c>
      <c r="L12" s="25">
        <f t="shared" si="5"/>
        <v>0</v>
      </c>
      <c r="M12" s="25">
        <f t="shared" si="6"/>
        <v>666.6666666666666</v>
      </c>
      <c r="N12" s="5"/>
      <c r="O12" s="5">
        <v>214</v>
      </c>
      <c r="P12" s="5">
        <f t="shared" si="7"/>
        <v>0</v>
      </c>
      <c r="Q12" s="5"/>
      <c r="R12" s="5">
        <v>250</v>
      </c>
      <c r="S12" s="5">
        <f t="shared" si="8"/>
        <v>0</v>
      </c>
      <c r="T12" s="5">
        <f t="shared" si="9"/>
        <v>0</v>
      </c>
      <c r="U12" s="5">
        <f t="shared" si="10"/>
        <v>0</v>
      </c>
      <c r="V12" s="5"/>
      <c r="W12" s="5">
        <v>450</v>
      </c>
      <c r="X12" s="5">
        <f t="shared" si="13"/>
        <v>0</v>
      </c>
      <c r="Y12" s="5"/>
      <c r="Z12" s="5">
        <v>605</v>
      </c>
      <c r="AA12" s="5">
        <f t="shared" si="14"/>
        <v>0</v>
      </c>
      <c r="AB12" s="5"/>
      <c r="AC12" s="5">
        <f t="shared" si="15"/>
        <v>0</v>
      </c>
      <c r="AD12" s="5">
        <f t="shared" si="11"/>
        <v>2000</v>
      </c>
      <c r="AE12" s="7">
        <f t="shared" si="12"/>
        <v>850000</v>
      </c>
    </row>
    <row r="13" spans="1:31" ht="15.75">
      <c r="A13" s="4">
        <v>8</v>
      </c>
      <c r="B13" s="17" t="s">
        <v>8</v>
      </c>
      <c r="C13" s="24">
        <v>3000</v>
      </c>
      <c r="D13" s="22">
        <v>425</v>
      </c>
      <c r="E13" s="25">
        <f t="shared" si="1"/>
        <v>1275000</v>
      </c>
      <c r="F13" s="24">
        <v>0</v>
      </c>
      <c r="G13" s="22">
        <v>500</v>
      </c>
      <c r="H13" s="25">
        <f t="shared" si="2"/>
        <v>0</v>
      </c>
      <c r="I13" s="25">
        <f t="shared" si="0"/>
        <v>1275000</v>
      </c>
      <c r="J13" s="26">
        <f t="shared" si="3"/>
        <v>3000</v>
      </c>
      <c r="K13" s="25">
        <f t="shared" si="4"/>
        <v>1000</v>
      </c>
      <c r="L13" s="25">
        <f t="shared" si="5"/>
        <v>0</v>
      </c>
      <c r="M13" s="25">
        <f t="shared" si="6"/>
        <v>1000</v>
      </c>
      <c r="N13" s="5"/>
      <c r="O13" s="5">
        <v>214</v>
      </c>
      <c r="P13" s="5">
        <f t="shared" si="7"/>
        <v>0</v>
      </c>
      <c r="Q13" s="5"/>
      <c r="R13" s="5">
        <v>250</v>
      </c>
      <c r="S13" s="5">
        <f t="shared" si="8"/>
        <v>0</v>
      </c>
      <c r="T13" s="5">
        <f t="shared" si="9"/>
        <v>0</v>
      </c>
      <c r="U13" s="5">
        <f t="shared" si="10"/>
        <v>0</v>
      </c>
      <c r="V13" s="5"/>
      <c r="W13" s="5">
        <v>450</v>
      </c>
      <c r="X13" s="5">
        <f t="shared" si="13"/>
        <v>0</v>
      </c>
      <c r="Y13" s="5"/>
      <c r="Z13" s="5">
        <v>605</v>
      </c>
      <c r="AA13" s="5">
        <f t="shared" si="14"/>
        <v>0</v>
      </c>
      <c r="AB13" s="5"/>
      <c r="AC13" s="5">
        <f t="shared" si="15"/>
        <v>0</v>
      </c>
      <c r="AD13" s="5">
        <f t="shared" si="11"/>
        <v>3000</v>
      </c>
      <c r="AE13" s="7">
        <f t="shared" si="12"/>
        <v>1275000</v>
      </c>
    </row>
    <row r="14" spans="1:31" ht="15.75">
      <c r="A14" s="4">
        <v>9</v>
      </c>
      <c r="B14" s="17" t="s">
        <v>9</v>
      </c>
      <c r="C14" s="24">
        <v>6000</v>
      </c>
      <c r="D14" s="22">
        <v>425</v>
      </c>
      <c r="E14" s="25">
        <f t="shared" si="1"/>
        <v>2550000</v>
      </c>
      <c r="F14" s="24">
        <v>0</v>
      </c>
      <c r="G14" s="22">
        <v>500</v>
      </c>
      <c r="H14" s="25">
        <f t="shared" si="2"/>
        <v>0</v>
      </c>
      <c r="I14" s="25">
        <f t="shared" si="0"/>
        <v>2550000</v>
      </c>
      <c r="J14" s="26">
        <f t="shared" si="3"/>
        <v>6000</v>
      </c>
      <c r="K14" s="25">
        <f t="shared" si="4"/>
        <v>2000</v>
      </c>
      <c r="L14" s="25">
        <f t="shared" si="5"/>
        <v>0</v>
      </c>
      <c r="M14" s="25">
        <f t="shared" si="6"/>
        <v>2000</v>
      </c>
      <c r="N14" s="5"/>
      <c r="O14" s="5">
        <v>214</v>
      </c>
      <c r="P14" s="5">
        <f t="shared" si="7"/>
        <v>0</v>
      </c>
      <c r="Q14" s="5">
        <v>400</v>
      </c>
      <c r="R14" s="5">
        <v>250</v>
      </c>
      <c r="S14" s="5">
        <f t="shared" si="8"/>
        <v>100000</v>
      </c>
      <c r="T14" s="5">
        <f t="shared" si="9"/>
        <v>400</v>
      </c>
      <c r="U14" s="5">
        <f t="shared" si="10"/>
        <v>100000</v>
      </c>
      <c r="V14" s="5"/>
      <c r="W14" s="5">
        <v>450</v>
      </c>
      <c r="X14" s="5">
        <f t="shared" si="13"/>
        <v>0</v>
      </c>
      <c r="Y14" s="5"/>
      <c r="Z14" s="5">
        <v>605</v>
      </c>
      <c r="AA14" s="5">
        <f t="shared" si="14"/>
        <v>0</v>
      </c>
      <c r="AB14" s="5"/>
      <c r="AC14" s="5">
        <f t="shared" si="15"/>
        <v>0</v>
      </c>
      <c r="AD14" s="5">
        <f t="shared" si="11"/>
        <v>6400</v>
      </c>
      <c r="AE14" s="7">
        <f t="shared" si="12"/>
        <v>2650000</v>
      </c>
    </row>
    <row r="15" spans="1:31" ht="15.75">
      <c r="A15" s="4">
        <v>10</v>
      </c>
      <c r="B15" s="17" t="s">
        <v>10</v>
      </c>
      <c r="C15" s="24">
        <v>20000</v>
      </c>
      <c r="D15" s="22">
        <v>425</v>
      </c>
      <c r="E15" s="25">
        <f t="shared" si="1"/>
        <v>8500000</v>
      </c>
      <c r="F15" s="24">
        <f>12000-700</f>
        <v>11300</v>
      </c>
      <c r="G15" s="22">
        <v>500</v>
      </c>
      <c r="H15" s="25">
        <f t="shared" si="2"/>
        <v>5650000</v>
      </c>
      <c r="I15" s="25">
        <f t="shared" si="0"/>
        <v>14150000</v>
      </c>
      <c r="J15" s="26">
        <f t="shared" si="3"/>
        <v>31300</v>
      </c>
      <c r="K15" s="25">
        <f t="shared" si="4"/>
        <v>6666.666666666667</v>
      </c>
      <c r="L15" s="25">
        <f t="shared" si="5"/>
        <v>3766.6666666666665</v>
      </c>
      <c r="M15" s="25">
        <f t="shared" si="6"/>
        <v>10433.333333333334</v>
      </c>
      <c r="N15" s="5">
        <v>1000</v>
      </c>
      <c r="O15" s="5">
        <v>214</v>
      </c>
      <c r="P15" s="5">
        <f t="shared" si="7"/>
        <v>214000</v>
      </c>
      <c r="Q15" s="5">
        <v>2000</v>
      </c>
      <c r="R15" s="5">
        <v>250</v>
      </c>
      <c r="S15" s="5">
        <f t="shared" si="8"/>
        <v>500000</v>
      </c>
      <c r="T15" s="5">
        <f t="shared" si="9"/>
        <v>3000</v>
      </c>
      <c r="U15" s="5">
        <f t="shared" si="10"/>
        <v>714000</v>
      </c>
      <c r="V15" s="5">
        <v>400</v>
      </c>
      <c r="W15" s="5">
        <v>450</v>
      </c>
      <c r="X15" s="5">
        <f t="shared" si="13"/>
        <v>180000</v>
      </c>
      <c r="Y15" s="5">
        <v>200</v>
      </c>
      <c r="Z15" s="5">
        <v>605</v>
      </c>
      <c r="AA15" s="5">
        <f t="shared" si="14"/>
        <v>121000</v>
      </c>
      <c r="AB15" s="5">
        <v>600</v>
      </c>
      <c r="AC15" s="5">
        <f t="shared" si="15"/>
        <v>301000</v>
      </c>
      <c r="AD15" s="5">
        <f t="shared" si="11"/>
        <v>34900</v>
      </c>
      <c r="AE15" s="7">
        <f t="shared" si="12"/>
        <v>15165000</v>
      </c>
    </row>
    <row r="16" spans="1:31" ht="15.75">
      <c r="A16" s="4">
        <v>11</v>
      </c>
      <c r="B16" s="17" t="s">
        <v>28</v>
      </c>
      <c r="C16" s="24">
        <v>20000</v>
      </c>
      <c r="D16" s="22">
        <v>425</v>
      </c>
      <c r="E16" s="25">
        <f t="shared" si="1"/>
        <v>8500000</v>
      </c>
      <c r="F16" s="24">
        <v>6800</v>
      </c>
      <c r="G16" s="22">
        <v>500</v>
      </c>
      <c r="H16" s="25">
        <f t="shared" si="2"/>
        <v>3400000</v>
      </c>
      <c r="I16" s="25">
        <f t="shared" si="0"/>
        <v>11900000</v>
      </c>
      <c r="J16" s="26">
        <f t="shared" si="3"/>
        <v>26800</v>
      </c>
      <c r="K16" s="25">
        <f t="shared" si="4"/>
        <v>6666.666666666667</v>
      </c>
      <c r="L16" s="25">
        <f t="shared" si="5"/>
        <v>2266.6666666666665</v>
      </c>
      <c r="M16" s="25">
        <f t="shared" si="6"/>
        <v>8933.333333333334</v>
      </c>
      <c r="N16" s="5">
        <v>200</v>
      </c>
      <c r="O16" s="5">
        <v>214</v>
      </c>
      <c r="P16" s="5">
        <f t="shared" si="7"/>
        <v>42800</v>
      </c>
      <c r="Q16" s="5">
        <v>2000</v>
      </c>
      <c r="R16" s="5">
        <v>250</v>
      </c>
      <c r="S16" s="5">
        <f t="shared" si="8"/>
        <v>500000</v>
      </c>
      <c r="T16" s="5">
        <f t="shared" si="9"/>
        <v>2200</v>
      </c>
      <c r="U16" s="5">
        <f t="shared" si="10"/>
        <v>542800</v>
      </c>
      <c r="V16" s="5"/>
      <c r="W16" s="5">
        <v>450</v>
      </c>
      <c r="X16" s="5">
        <f t="shared" si="13"/>
        <v>0</v>
      </c>
      <c r="Y16" s="5"/>
      <c r="Z16" s="5">
        <v>605</v>
      </c>
      <c r="AA16" s="5">
        <f t="shared" si="14"/>
        <v>0</v>
      </c>
      <c r="AB16" s="5"/>
      <c r="AC16" s="5">
        <f t="shared" si="15"/>
        <v>0</v>
      </c>
      <c r="AD16" s="5">
        <f t="shared" si="11"/>
        <v>29000</v>
      </c>
      <c r="AE16" s="7">
        <f t="shared" si="12"/>
        <v>12442800</v>
      </c>
    </row>
    <row r="17" spans="1:31" ht="15.75">
      <c r="A17" s="4">
        <v>12</v>
      </c>
      <c r="B17" s="17" t="s">
        <v>11</v>
      </c>
      <c r="C17" s="24">
        <v>13998</v>
      </c>
      <c r="D17" s="22">
        <v>425</v>
      </c>
      <c r="E17" s="25">
        <f t="shared" si="1"/>
        <v>5949150</v>
      </c>
      <c r="F17" s="24">
        <v>1998</v>
      </c>
      <c r="G17" s="22">
        <v>500</v>
      </c>
      <c r="H17" s="25">
        <f t="shared" si="2"/>
        <v>999000</v>
      </c>
      <c r="I17" s="25">
        <f t="shared" si="0"/>
        <v>6948150</v>
      </c>
      <c r="J17" s="26">
        <f t="shared" si="3"/>
        <v>15996</v>
      </c>
      <c r="K17" s="25">
        <f t="shared" si="4"/>
        <v>4666</v>
      </c>
      <c r="L17" s="25">
        <f t="shared" si="5"/>
        <v>666</v>
      </c>
      <c r="M17" s="25">
        <f t="shared" si="6"/>
        <v>5332</v>
      </c>
      <c r="N17" s="5">
        <v>1000</v>
      </c>
      <c r="O17" s="5">
        <v>214</v>
      </c>
      <c r="P17" s="5">
        <f t="shared" si="7"/>
        <v>214000</v>
      </c>
      <c r="Q17" s="5">
        <v>2000</v>
      </c>
      <c r="R17" s="5">
        <v>250</v>
      </c>
      <c r="S17" s="5">
        <f t="shared" si="8"/>
        <v>500000</v>
      </c>
      <c r="T17" s="5">
        <f t="shared" si="9"/>
        <v>3000</v>
      </c>
      <c r="U17" s="5">
        <f t="shared" si="10"/>
        <v>714000</v>
      </c>
      <c r="V17" s="5"/>
      <c r="W17" s="5">
        <v>450</v>
      </c>
      <c r="X17" s="5">
        <f t="shared" si="13"/>
        <v>0</v>
      </c>
      <c r="Y17" s="5"/>
      <c r="Z17" s="5">
        <v>605</v>
      </c>
      <c r="AA17" s="5">
        <f t="shared" si="14"/>
        <v>0</v>
      </c>
      <c r="AB17" s="5"/>
      <c r="AC17" s="5">
        <f t="shared" si="15"/>
        <v>0</v>
      </c>
      <c r="AD17" s="5">
        <f t="shared" si="11"/>
        <v>18996</v>
      </c>
      <c r="AE17" s="7">
        <f t="shared" si="12"/>
        <v>7662150</v>
      </c>
    </row>
    <row r="18" spans="1:31" ht="15">
      <c r="A18" s="4">
        <v>13</v>
      </c>
      <c r="B18" s="18" t="s">
        <v>15</v>
      </c>
      <c r="C18" s="24">
        <v>70200</v>
      </c>
      <c r="D18" s="22">
        <v>425</v>
      </c>
      <c r="E18" s="25">
        <f t="shared" si="1"/>
        <v>29835000</v>
      </c>
      <c r="F18" s="24">
        <f>50010+840</f>
        <v>50850</v>
      </c>
      <c r="G18" s="22">
        <v>500</v>
      </c>
      <c r="H18" s="25">
        <f t="shared" si="2"/>
        <v>25425000</v>
      </c>
      <c r="I18" s="25">
        <f t="shared" si="0"/>
        <v>55260000</v>
      </c>
      <c r="J18" s="26">
        <f t="shared" si="3"/>
        <v>121050</v>
      </c>
      <c r="K18" s="25">
        <f t="shared" si="4"/>
        <v>23400</v>
      </c>
      <c r="L18" s="25">
        <f t="shared" si="5"/>
        <v>16950</v>
      </c>
      <c r="M18" s="25">
        <f t="shared" si="6"/>
        <v>40350</v>
      </c>
      <c r="N18" s="5">
        <v>1000</v>
      </c>
      <c r="O18" s="5">
        <v>214</v>
      </c>
      <c r="P18" s="5">
        <f t="shared" si="7"/>
        <v>214000</v>
      </c>
      <c r="Q18" s="5">
        <v>19000</v>
      </c>
      <c r="R18" s="5">
        <v>250</v>
      </c>
      <c r="S18" s="5">
        <f t="shared" si="8"/>
        <v>4750000</v>
      </c>
      <c r="T18" s="5">
        <f t="shared" si="9"/>
        <v>20000</v>
      </c>
      <c r="U18" s="5">
        <f t="shared" si="10"/>
        <v>4964000</v>
      </c>
      <c r="V18" s="5">
        <v>2000</v>
      </c>
      <c r="W18" s="5">
        <v>450</v>
      </c>
      <c r="X18" s="5">
        <f t="shared" si="13"/>
        <v>900000</v>
      </c>
      <c r="Y18" s="5">
        <v>1000</v>
      </c>
      <c r="Z18" s="5">
        <v>605</v>
      </c>
      <c r="AA18" s="5">
        <f t="shared" si="14"/>
        <v>605000</v>
      </c>
      <c r="AB18" s="5">
        <v>3000</v>
      </c>
      <c r="AC18" s="5">
        <f t="shared" si="15"/>
        <v>1505000</v>
      </c>
      <c r="AD18" s="5">
        <f t="shared" si="11"/>
        <v>144050</v>
      </c>
      <c r="AE18" s="7">
        <f t="shared" si="12"/>
        <v>61729000</v>
      </c>
    </row>
    <row r="19" spans="1:31" ht="15">
      <c r="A19" s="4">
        <v>14</v>
      </c>
      <c r="B19" s="18" t="s">
        <v>13</v>
      </c>
      <c r="C19" s="24">
        <v>26233</v>
      </c>
      <c r="D19" s="22">
        <v>425</v>
      </c>
      <c r="E19" s="25">
        <f t="shared" si="1"/>
        <v>11149025</v>
      </c>
      <c r="F19" s="24">
        <v>0</v>
      </c>
      <c r="G19" s="22">
        <v>500</v>
      </c>
      <c r="H19" s="25">
        <f t="shared" si="2"/>
        <v>0</v>
      </c>
      <c r="I19" s="25">
        <f t="shared" si="0"/>
        <v>11149025</v>
      </c>
      <c r="J19" s="26">
        <f t="shared" si="3"/>
        <v>26233</v>
      </c>
      <c r="K19" s="25">
        <f t="shared" si="4"/>
        <v>8744.333333333334</v>
      </c>
      <c r="L19" s="25">
        <f t="shared" si="5"/>
        <v>0</v>
      </c>
      <c r="M19" s="25">
        <f t="shared" si="6"/>
        <v>8744.333333333334</v>
      </c>
      <c r="N19" s="5">
        <v>200</v>
      </c>
      <c r="O19" s="5">
        <v>214</v>
      </c>
      <c r="P19" s="5">
        <f t="shared" si="7"/>
        <v>42800</v>
      </c>
      <c r="Q19" s="5"/>
      <c r="R19" s="5">
        <v>250</v>
      </c>
      <c r="S19" s="5">
        <f t="shared" si="8"/>
        <v>0</v>
      </c>
      <c r="T19" s="5">
        <f t="shared" si="9"/>
        <v>200</v>
      </c>
      <c r="U19" s="5">
        <f t="shared" si="10"/>
        <v>42800</v>
      </c>
      <c r="V19" s="5"/>
      <c r="W19" s="5">
        <v>450</v>
      </c>
      <c r="X19" s="5">
        <f t="shared" si="13"/>
        <v>0</v>
      </c>
      <c r="Y19" s="5"/>
      <c r="Z19" s="5">
        <v>605</v>
      </c>
      <c r="AA19" s="5">
        <f t="shared" si="14"/>
        <v>0</v>
      </c>
      <c r="AB19" s="5"/>
      <c r="AC19" s="5">
        <f t="shared" si="15"/>
        <v>0</v>
      </c>
      <c r="AD19" s="5">
        <f t="shared" si="11"/>
        <v>26433</v>
      </c>
      <c r="AE19" s="7">
        <f t="shared" si="12"/>
        <v>11191825</v>
      </c>
    </row>
    <row r="20" spans="1:31" ht="15">
      <c r="A20" s="4">
        <v>15</v>
      </c>
      <c r="B20" s="18" t="s">
        <v>29</v>
      </c>
      <c r="C20" s="24">
        <v>5001</v>
      </c>
      <c r="D20" s="22">
        <v>425</v>
      </c>
      <c r="E20" s="25">
        <f t="shared" si="1"/>
        <v>2125425</v>
      </c>
      <c r="F20" s="24">
        <v>0</v>
      </c>
      <c r="G20" s="22">
        <v>500</v>
      </c>
      <c r="H20" s="25">
        <f t="shared" si="2"/>
        <v>0</v>
      </c>
      <c r="I20" s="25">
        <f t="shared" si="0"/>
        <v>2125425</v>
      </c>
      <c r="J20" s="26">
        <f t="shared" si="3"/>
        <v>5001</v>
      </c>
      <c r="K20" s="25">
        <f t="shared" si="4"/>
        <v>1667</v>
      </c>
      <c r="L20" s="25">
        <f t="shared" si="5"/>
        <v>0</v>
      </c>
      <c r="M20" s="25">
        <f t="shared" si="6"/>
        <v>1667</v>
      </c>
      <c r="N20" s="5"/>
      <c r="O20" s="5">
        <v>214</v>
      </c>
      <c r="P20" s="5">
        <f t="shared" si="7"/>
        <v>0</v>
      </c>
      <c r="Q20" s="5"/>
      <c r="R20" s="5">
        <v>250</v>
      </c>
      <c r="S20" s="5">
        <f t="shared" si="8"/>
        <v>0</v>
      </c>
      <c r="T20" s="5">
        <f t="shared" si="9"/>
        <v>0</v>
      </c>
      <c r="U20" s="5">
        <f t="shared" si="10"/>
        <v>0</v>
      </c>
      <c r="V20" s="5"/>
      <c r="W20" s="5">
        <v>450</v>
      </c>
      <c r="X20" s="5">
        <f t="shared" si="13"/>
        <v>0</v>
      </c>
      <c r="Y20" s="5"/>
      <c r="Z20" s="5">
        <v>605</v>
      </c>
      <c r="AA20" s="5">
        <f t="shared" si="14"/>
        <v>0</v>
      </c>
      <c r="AB20" s="5"/>
      <c r="AC20" s="5">
        <f t="shared" si="15"/>
        <v>0</v>
      </c>
      <c r="AD20" s="5">
        <f t="shared" si="11"/>
        <v>5001</v>
      </c>
      <c r="AE20" s="7">
        <f t="shared" si="12"/>
        <v>2125425</v>
      </c>
    </row>
    <row r="21" spans="1:31" ht="15">
      <c r="A21" s="4">
        <v>16</v>
      </c>
      <c r="B21" s="18" t="s">
        <v>30</v>
      </c>
      <c r="C21" s="24">
        <v>300</v>
      </c>
      <c r="D21" s="22">
        <v>425</v>
      </c>
      <c r="E21" s="25">
        <f t="shared" si="1"/>
        <v>127500</v>
      </c>
      <c r="F21" s="24">
        <v>0</v>
      </c>
      <c r="G21" s="22">
        <v>500</v>
      </c>
      <c r="H21" s="25">
        <f t="shared" si="2"/>
        <v>0</v>
      </c>
      <c r="I21" s="25">
        <f t="shared" si="0"/>
        <v>127500</v>
      </c>
      <c r="J21" s="26">
        <f t="shared" si="3"/>
        <v>300</v>
      </c>
      <c r="K21" s="25">
        <f t="shared" si="4"/>
        <v>100</v>
      </c>
      <c r="L21" s="25">
        <f t="shared" si="5"/>
        <v>0</v>
      </c>
      <c r="M21" s="25">
        <f t="shared" si="6"/>
        <v>100</v>
      </c>
      <c r="N21" s="5"/>
      <c r="O21" s="5">
        <v>214</v>
      </c>
      <c r="P21" s="5">
        <f t="shared" si="7"/>
        <v>0</v>
      </c>
      <c r="Q21" s="5"/>
      <c r="R21" s="5">
        <v>250</v>
      </c>
      <c r="S21" s="5">
        <f t="shared" si="8"/>
        <v>0</v>
      </c>
      <c r="T21" s="5">
        <f t="shared" si="9"/>
        <v>0</v>
      </c>
      <c r="U21" s="5">
        <f t="shared" si="10"/>
        <v>0</v>
      </c>
      <c r="V21" s="5"/>
      <c r="W21" s="5">
        <v>450</v>
      </c>
      <c r="X21" s="5">
        <f t="shared" si="13"/>
        <v>0</v>
      </c>
      <c r="Y21" s="5"/>
      <c r="Z21" s="5">
        <v>605</v>
      </c>
      <c r="AA21" s="5">
        <f t="shared" si="14"/>
        <v>0</v>
      </c>
      <c r="AB21" s="5"/>
      <c r="AC21" s="5">
        <f t="shared" si="15"/>
        <v>0</v>
      </c>
      <c r="AD21" s="5">
        <f t="shared" si="11"/>
        <v>300</v>
      </c>
      <c r="AE21" s="7">
        <f t="shared" si="12"/>
        <v>127500</v>
      </c>
    </row>
    <row r="22" spans="1:31" ht="15">
      <c r="A22" s="4">
        <v>17</v>
      </c>
      <c r="B22" s="18" t="s">
        <v>31</v>
      </c>
      <c r="C22" s="24">
        <f>5001-3250</f>
        <v>1751</v>
      </c>
      <c r="D22" s="22">
        <v>425</v>
      </c>
      <c r="E22" s="25">
        <f t="shared" si="1"/>
        <v>744175</v>
      </c>
      <c r="F22" s="24">
        <v>999</v>
      </c>
      <c r="G22" s="22">
        <v>500</v>
      </c>
      <c r="H22" s="25">
        <f t="shared" si="2"/>
        <v>499500</v>
      </c>
      <c r="I22" s="25">
        <f t="shared" si="0"/>
        <v>1243675</v>
      </c>
      <c r="J22" s="26">
        <f t="shared" si="3"/>
        <v>2750</v>
      </c>
      <c r="K22" s="25">
        <f t="shared" si="4"/>
        <v>583.6666666666666</v>
      </c>
      <c r="L22" s="25">
        <f t="shared" si="5"/>
        <v>333</v>
      </c>
      <c r="M22" s="25">
        <f t="shared" si="6"/>
        <v>916.6666666666666</v>
      </c>
      <c r="N22" s="5"/>
      <c r="O22" s="5">
        <v>214</v>
      </c>
      <c r="P22" s="5">
        <f t="shared" si="7"/>
        <v>0</v>
      </c>
      <c r="Q22" s="5"/>
      <c r="R22" s="5">
        <v>250</v>
      </c>
      <c r="S22" s="5">
        <f t="shared" si="8"/>
        <v>0</v>
      </c>
      <c r="T22" s="5">
        <f t="shared" si="9"/>
        <v>0</v>
      </c>
      <c r="U22" s="5">
        <f t="shared" si="10"/>
        <v>0</v>
      </c>
      <c r="V22" s="5"/>
      <c r="W22" s="5">
        <v>450</v>
      </c>
      <c r="X22" s="5">
        <f t="shared" si="13"/>
        <v>0</v>
      </c>
      <c r="Y22" s="5"/>
      <c r="Z22" s="5">
        <v>605</v>
      </c>
      <c r="AA22" s="5">
        <f t="shared" si="14"/>
        <v>0</v>
      </c>
      <c r="AB22" s="5"/>
      <c r="AC22" s="5">
        <f t="shared" si="15"/>
        <v>0</v>
      </c>
      <c r="AD22" s="5">
        <f t="shared" si="11"/>
        <v>2750</v>
      </c>
      <c r="AE22" s="7">
        <f t="shared" si="12"/>
        <v>1243675</v>
      </c>
    </row>
    <row r="23" spans="1:31" ht="15">
      <c r="A23" s="4">
        <v>18</v>
      </c>
      <c r="B23" s="18" t="s">
        <v>32</v>
      </c>
      <c r="C23" s="24">
        <v>12500</v>
      </c>
      <c r="D23" s="22">
        <v>425</v>
      </c>
      <c r="E23" s="25">
        <f t="shared" si="1"/>
        <v>5312500</v>
      </c>
      <c r="F23" s="24">
        <v>0</v>
      </c>
      <c r="G23" s="22">
        <v>500</v>
      </c>
      <c r="H23" s="25">
        <f t="shared" si="2"/>
        <v>0</v>
      </c>
      <c r="I23" s="25">
        <f t="shared" si="0"/>
        <v>5312500</v>
      </c>
      <c r="J23" s="26">
        <f t="shared" si="3"/>
        <v>12500</v>
      </c>
      <c r="K23" s="25">
        <f t="shared" si="4"/>
        <v>4166.666666666667</v>
      </c>
      <c r="L23" s="25">
        <f t="shared" si="5"/>
        <v>0</v>
      </c>
      <c r="M23" s="25">
        <f t="shared" si="6"/>
        <v>4166.666666666667</v>
      </c>
      <c r="N23" s="5"/>
      <c r="O23" s="5">
        <v>214</v>
      </c>
      <c r="P23" s="5">
        <f t="shared" si="7"/>
        <v>0</v>
      </c>
      <c r="Q23" s="5"/>
      <c r="R23" s="5">
        <v>250</v>
      </c>
      <c r="S23" s="5">
        <f t="shared" si="8"/>
        <v>0</v>
      </c>
      <c r="T23" s="5">
        <f t="shared" si="9"/>
        <v>0</v>
      </c>
      <c r="U23" s="5">
        <f t="shared" si="10"/>
        <v>0</v>
      </c>
      <c r="V23" s="5"/>
      <c r="W23" s="5">
        <v>450</v>
      </c>
      <c r="X23" s="5">
        <f t="shared" si="13"/>
        <v>0</v>
      </c>
      <c r="Y23" s="5"/>
      <c r="Z23" s="5">
        <v>605</v>
      </c>
      <c r="AA23" s="5">
        <f t="shared" si="14"/>
        <v>0</v>
      </c>
      <c r="AB23" s="5"/>
      <c r="AC23" s="5">
        <f t="shared" si="15"/>
        <v>0</v>
      </c>
      <c r="AD23" s="5">
        <f t="shared" si="11"/>
        <v>12500</v>
      </c>
      <c r="AE23" s="7">
        <f t="shared" si="12"/>
        <v>5312500</v>
      </c>
    </row>
    <row r="24" spans="1:31" ht="15">
      <c r="A24" s="4">
        <v>19</v>
      </c>
      <c r="B24" s="18" t="s">
        <v>33</v>
      </c>
      <c r="C24" s="24">
        <f>3000-1498</f>
        <v>1502</v>
      </c>
      <c r="D24" s="22">
        <v>425</v>
      </c>
      <c r="E24" s="25">
        <f t="shared" si="1"/>
        <v>638350</v>
      </c>
      <c r="F24" s="24">
        <v>1998</v>
      </c>
      <c r="G24" s="22">
        <v>500</v>
      </c>
      <c r="H24" s="25">
        <f t="shared" si="2"/>
        <v>999000</v>
      </c>
      <c r="I24" s="25">
        <f t="shared" si="0"/>
        <v>1637350</v>
      </c>
      <c r="J24" s="26">
        <f t="shared" si="3"/>
        <v>3500</v>
      </c>
      <c r="K24" s="25">
        <f t="shared" si="4"/>
        <v>500.6666666666667</v>
      </c>
      <c r="L24" s="25">
        <f t="shared" si="5"/>
        <v>666</v>
      </c>
      <c r="M24" s="25">
        <f t="shared" si="6"/>
        <v>1166.6666666666667</v>
      </c>
      <c r="N24" s="5">
        <v>200</v>
      </c>
      <c r="O24" s="5">
        <v>214</v>
      </c>
      <c r="P24" s="5">
        <f t="shared" si="7"/>
        <v>42800</v>
      </c>
      <c r="Q24" s="5">
        <v>800</v>
      </c>
      <c r="R24" s="5">
        <v>250</v>
      </c>
      <c r="S24" s="5">
        <f t="shared" si="8"/>
        <v>200000</v>
      </c>
      <c r="T24" s="5">
        <f t="shared" si="9"/>
        <v>1000</v>
      </c>
      <c r="U24" s="5">
        <f t="shared" si="10"/>
        <v>242800</v>
      </c>
      <c r="V24" s="5"/>
      <c r="W24" s="5">
        <v>450</v>
      </c>
      <c r="X24" s="5">
        <f t="shared" si="13"/>
        <v>0</v>
      </c>
      <c r="Y24" s="5"/>
      <c r="Z24" s="5">
        <v>605</v>
      </c>
      <c r="AA24" s="5">
        <f t="shared" si="14"/>
        <v>0</v>
      </c>
      <c r="AB24" s="5"/>
      <c r="AC24" s="5">
        <f t="shared" si="15"/>
        <v>0</v>
      </c>
      <c r="AD24" s="5">
        <f t="shared" si="11"/>
        <v>4500</v>
      </c>
      <c r="AE24" s="7">
        <f t="shared" si="12"/>
        <v>1880150</v>
      </c>
    </row>
    <row r="25" spans="1:31" ht="15">
      <c r="A25" s="4">
        <v>20</v>
      </c>
      <c r="B25" s="18" t="s">
        <v>34</v>
      </c>
      <c r="C25" s="24">
        <v>13499</v>
      </c>
      <c r="D25" s="22">
        <v>425</v>
      </c>
      <c r="E25" s="25">
        <f t="shared" si="1"/>
        <v>5737075</v>
      </c>
      <c r="F25" s="24">
        <v>2000</v>
      </c>
      <c r="G25" s="22">
        <v>500</v>
      </c>
      <c r="H25" s="25">
        <f t="shared" si="2"/>
        <v>1000000</v>
      </c>
      <c r="I25" s="25">
        <f t="shared" si="0"/>
        <v>6737075</v>
      </c>
      <c r="J25" s="26">
        <f t="shared" si="3"/>
        <v>15499</v>
      </c>
      <c r="K25" s="25">
        <f t="shared" si="4"/>
        <v>4499.666666666667</v>
      </c>
      <c r="L25" s="25">
        <f t="shared" si="5"/>
        <v>666.6666666666666</v>
      </c>
      <c r="M25" s="25">
        <f t="shared" si="6"/>
        <v>5166.333333333334</v>
      </c>
      <c r="N25" s="5"/>
      <c r="O25" s="5">
        <v>214</v>
      </c>
      <c r="P25" s="5">
        <f t="shared" si="7"/>
        <v>0</v>
      </c>
      <c r="Q25" s="5"/>
      <c r="R25" s="5">
        <v>250</v>
      </c>
      <c r="S25" s="5">
        <f t="shared" si="8"/>
        <v>0</v>
      </c>
      <c r="T25" s="5">
        <f t="shared" si="9"/>
        <v>0</v>
      </c>
      <c r="U25" s="5">
        <f t="shared" si="10"/>
        <v>0</v>
      </c>
      <c r="V25" s="5"/>
      <c r="W25" s="5">
        <v>450</v>
      </c>
      <c r="X25" s="5">
        <f t="shared" si="13"/>
        <v>0</v>
      </c>
      <c r="Y25" s="5"/>
      <c r="Z25" s="5">
        <v>605</v>
      </c>
      <c r="AA25" s="5">
        <f t="shared" si="14"/>
        <v>0</v>
      </c>
      <c r="AB25" s="5"/>
      <c r="AC25" s="5">
        <f t="shared" si="15"/>
        <v>0</v>
      </c>
      <c r="AD25" s="5">
        <f t="shared" si="11"/>
        <v>15499</v>
      </c>
      <c r="AE25" s="7">
        <f t="shared" si="12"/>
        <v>6737075</v>
      </c>
    </row>
    <row r="26" spans="1:31" ht="45">
      <c r="A26" s="4">
        <v>21</v>
      </c>
      <c r="B26" s="18" t="s">
        <v>35</v>
      </c>
      <c r="C26" s="24">
        <f>30000-5000</f>
        <v>25000</v>
      </c>
      <c r="D26" s="22">
        <v>425</v>
      </c>
      <c r="E26" s="25">
        <f t="shared" si="1"/>
        <v>10625000</v>
      </c>
      <c r="F26" s="24">
        <v>15000</v>
      </c>
      <c r="G26" s="22">
        <v>500</v>
      </c>
      <c r="H26" s="25">
        <f t="shared" si="2"/>
        <v>7500000</v>
      </c>
      <c r="I26" s="25">
        <f t="shared" si="0"/>
        <v>18125000</v>
      </c>
      <c r="J26" s="26">
        <f t="shared" si="3"/>
        <v>40000</v>
      </c>
      <c r="K26" s="25">
        <f t="shared" si="4"/>
        <v>8333.333333333334</v>
      </c>
      <c r="L26" s="25">
        <f t="shared" si="5"/>
        <v>5000</v>
      </c>
      <c r="M26" s="25">
        <f t="shared" si="6"/>
        <v>13333.333333333334</v>
      </c>
      <c r="N26" s="5">
        <v>1000</v>
      </c>
      <c r="O26" s="5">
        <v>214</v>
      </c>
      <c r="P26" s="5">
        <f t="shared" si="7"/>
        <v>214000</v>
      </c>
      <c r="Q26" s="5">
        <v>9000</v>
      </c>
      <c r="R26" s="5">
        <v>250</v>
      </c>
      <c r="S26" s="5">
        <f t="shared" si="8"/>
        <v>2250000</v>
      </c>
      <c r="T26" s="5">
        <f t="shared" si="9"/>
        <v>10000</v>
      </c>
      <c r="U26" s="5">
        <f t="shared" si="10"/>
        <v>2464000</v>
      </c>
      <c r="V26" s="5"/>
      <c r="W26" s="5">
        <v>450</v>
      </c>
      <c r="X26" s="5">
        <f t="shared" si="13"/>
        <v>0</v>
      </c>
      <c r="Y26" s="5"/>
      <c r="Z26" s="5">
        <v>605</v>
      </c>
      <c r="AA26" s="5">
        <f t="shared" si="14"/>
        <v>0</v>
      </c>
      <c r="AB26" s="5"/>
      <c r="AC26" s="5">
        <f t="shared" si="15"/>
        <v>0</v>
      </c>
      <c r="AD26" s="5">
        <f t="shared" si="11"/>
        <v>50000</v>
      </c>
      <c r="AE26" s="7">
        <f t="shared" si="12"/>
        <v>20589000</v>
      </c>
    </row>
    <row r="27" spans="1:31" ht="30">
      <c r="A27" s="4">
        <v>22</v>
      </c>
      <c r="B27" s="18" t="s">
        <v>36</v>
      </c>
      <c r="C27" s="24">
        <v>6999</v>
      </c>
      <c r="D27" s="22">
        <v>425</v>
      </c>
      <c r="E27" s="25">
        <f t="shared" si="1"/>
        <v>2974575</v>
      </c>
      <c r="F27" s="24">
        <v>999</v>
      </c>
      <c r="G27" s="22">
        <v>500</v>
      </c>
      <c r="H27" s="25">
        <f t="shared" si="2"/>
        <v>499500</v>
      </c>
      <c r="I27" s="25">
        <f t="shared" si="0"/>
        <v>3474075</v>
      </c>
      <c r="J27" s="26">
        <f t="shared" si="3"/>
        <v>7998</v>
      </c>
      <c r="K27" s="25">
        <f t="shared" si="4"/>
        <v>2333</v>
      </c>
      <c r="L27" s="25">
        <f t="shared" si="5"/>
        <v>333</v>
      </c>
      <c r="M27" s="25">
        <f t="shared" si="6"/>
        <v>2666</v>
      </c>
      <c r="N27" s="5">
        <v>500</v>
      </c>
      <c r="O27" s="5">
        <v>214</v>
      </c>
      <c r="P27" s="5">
        <f t="shared" si="7"/>
        <v>107000</v>
      </c>
      <c r="Q27" s="5">
        <v>500</v>
      </c>
      <c r="R27" s="5">
        <v>250</v>
      </c>
      <c r="S27" s="5">
        <f t="shared" si="8"/>
        <v>125000</v>
      </c>
      <c r="T27" s="5">
        <f t="shared" si="9"/>
        <v>1000</v>
      </c>
      <c r="U27" s="5">
        <f t="shared" si="10"/>
        <v>232000</v>
      </c>
      <c r="V27" s="5"/>
      <c r="W27" s="5">
        <v>450</v>
      </c>
      <c r="X27" s="5">
        <f t="shared" si="13"/>
        <v>0</v>
      </c>
      <c r="Y27" s="5"/>
      <c r="Z27" s="5">
        <v>605</v>
      </c>
      <c r="AA27" s="5">
        <f t="shared" si="14"/>
        <v>0</v>
      </c>
      <c r="AB27" s="5"/>
      <c r="AC27" s="5">
        <f t="shared" si="15"/>
        <v>0</v>
      </c>
      <c r="AD27" s="5">
        <f t="shared" si="11"/>
        <v>8998</v>
      </c>
      <c r="AE27" s="7">
        <f t="shared" si="12"/>
        <v>3706075</v>
      </c>
    </row>
    <row r="28" spans="1:31" ht="15">
      <c r="A28" s="4">
        <v>23</v>
      </c>
      <c r="B28" s="18" t="s">
        <v>37</v>
      </c>
      <c r="C28" s="24">
        <v>125</v>
      </c>
      <c r="D28" s="22">
        <v>425</v>
      </c>
      <c r="E28" s="25">
        <f t="shared" si="1"/>
        <v>53125</v>
      </c>
      <c r="F28" s="24">
        <v>0</v>
      </c>
      <c r="G28" s="22">
        <v>500</v>
      </c>
      <c r="H28" s="25">
        <f t="shared" si="2"/>
        <v>0</v>
      </c>
      <c r="I28" s="25">
        <f t="shared" si="0"/>
        <v>53125</v>
      </c>
      <c r="J28" s="26">
        <f t="shared" si="3"/>
        <v>125</v>
      </c>
      <c r="K28" s="25">
        <f t="shared" si="4"/>
        <v>41.666666666666664</v>
      </c>
      <c r="L28" s="25">
        <f t="shared" si="5"/>
        <v>0</v>
      </c>
      <c r="M28" s="25">
        <f t="shared" si="6"/>
        <v>41.666666666666664</v>
      </c>
      <c r="N28" s="5"/>
      <c r="O28" s="5">
        <v>214</v>
      </c>
      <c r="P28" s="5">
        <f t="shared" si="7"/>
        <v>0</v>
      </c>
      <c r="Q28" s="5"/>
      <c r="R28" s="5">
        <v>250</v>
      </c>
      <c r="S28" s="5">
        <f t="shared" si="8"/>
        <v>0</v>
      </c>
      <c r="T28" s="5">
        <f t="shared" si="9"/>
        <v>0</v>
      </c>
      <c r="U28" s="5">
        <f t="shared" si="10"/>
        <v>0</v>
      </c>
      <c r="V28" s="5"/>
      <c r="W28" s="5">
        <v>450</v>
      </c>
      <c r="X28" s="5">
        <f t="shared" si="13"/>
        <v>0</v>
      </c>
      <c r="Y28" s="5"/>
      <c r="Z28" s="5">
        <v>605</v>
      </c>
      <c r="AA28" s="5">
        <f t="shared" si="14"/>
        <v>0</v>
      </c>
      <c r="AB28" s="5"/>
      <c r="AC28" s="5">
        <f t="shared" si="15"/>
        <v>0</v>
      </c>
      <c r="AD28" s="5">
        <f t="shared" si="11"/>
        <v>125</v>
      </c>
      <c r="AE28" s="7">
        <f t="shared" si="12"/>
        <v>53125</v>
      </c>
    </row>
    <row r="29" spans="1:31" ht="15">
      <c r="A29" s="4">
        <v>24</v>
      </c>
      <c r="B29" s="18" t="s">
        <v>38</v>
      </c>
      <c r="C29" s="24">
        <v>125</v>
      </c>
      <c r="D29" s="22">
        <v>425</v>
      </c>
      <c r="E29" s="25">
        <f t="shared" si="1"/>
        <v>53125</v>
      </c>
      <c r="F29" s="24">
        <v>0</v>
      </c>
      <c r="G29" s="22">
        <v>500</v>
      </c>
      <c r="H29" s="25">
        <f t="shared" si="2"/>
        <v>0</v>
      </c>
      <c r="I29" s="25">
        <f t="shared" si="0"/>
        <v>53125</v>
      </c>
      <c r="J29" s="26">
        <f t="shared" si="3"/>
        <v>125</v>
      </c>
      <c r="K29" s="25">
        <f t="shared" si="4"/>
        <v>41.666666666666664</v>
      </c>
      <c r="L29" s="25">
        <f t="shared" si="5"/>
        <v>0</v>
      </c>
      <c r="M29" s="25">
        <f t="shared" si="6"/>
        <v>41.666666666666664</v>
      </c>
      <c r="N29" s="5"/>
      <c r="O29" s="5">
        <v>214</v>
      </c>
      <c r="P29" s="5">
        <f t="shared" si="7"/>
        <v>0</v>
      </c>
      <c r="Q29" s="5"/>
      <c r="R29" s="5">
        <v>250</v>
      </c>
      <c r="S29" s="5">
        <f t="shared" si="8"/>
        <v>0</v>
      </c>
      <c r="T29" s="5">
        <f t="shared" si="9"/>
        <v>0</v>
      </c>
      <c r="U29" s="5">
        <f t="shared" si="10"/>
        <v>0</v>
      </c>
      <c r="V29" s="5"/>
      <c r="W29" s="5">
        <v>450</v>
      </c>
      <c r="X29" s="5">
        <f t="shared" si="13"/>
        <v>0</v>
      </c>
      <c r="Y29" s="5"/>
      <c r="Z29" s="5">
        <v>605</v>
      </c>
      <c r="AA29" s="5">
        <f t="shared" si="14"/>
        <v>0</v>
      </c>
      <c r="AB29" s="5"/>
      <c r="AC29" s="5">
        <f t="shared" si="15"/>
        <v>0</v>
      </c>
      <c r="AD29" s="5">
        <f t="shared" si="11"/>
        <v>125</v>
      </c>
      <c r="AE29" s="7">
        <f t="shared" si="12"/>
        <v>53125</v>
      </c>
    </row>
    <row r="30" spans="1:31" ht="15">
      <c r="A30" s="4">
        <v>25</v>
      </c>
      <c r="B30" s="18" t="s">
        <v>39</v>
      </c>
      <c r="C30" s="24">
        <v>3500</v>
      </c>
      <c r="D30" s="22">
        <v>425</v>
      </c>
      <c r="E30" s="25">
        <f t="shared" si="1"/>
        <v>1487500</v>
      </c>
      <c r="F30" s="24">
        <v>0</v>
      </c>
      <c r="G30" s="22">
        <v>500</v>
      </c>
      <c r="H30" s="25">
        <f t="shared" si="2"/>
        <v>0</v>
      </c>
      <c r="I30" s="25">
        <f t="shared" si="0"/>
        <v>1487500</v>
      </c>
      <c r="J30" s="26">
        <f t="shared" si="3"/>
        <v>3500</v>
      </c>
      <c r="K30" s="25">
        <f t="shared" si="4"/>
        <v>1166.6666666666667</v>
      </c>
      <c r="L30" s="25">
        <f t="shared" si="5"/>
        <v>0</v>
      </c>
      <c r="M30" s="25">
        <f t="shared" si="6"/>
        <v>1166.6666666666667</v>
      </c>
      <c r="N30" s="5"/>
      <c r="O30" s="5">
        <v>214</v>
      </c>
      <c r="P30" s="5">
        <f t="shared" si="7"/>
        <v>0</v>
      </c>
      <c r="Q30" s="5"/>
      <c r="R30" s="5">
        <v>250</v>
      </c>
      <c r="S30" s="5">
        <f t="shared" si="8"/>
        <v>0</v>
      </c>
      <c r="T30" s="5">
        <f t="shared" si="9"/>
        <v>0</v>
      </c>
      <c r="U30" s="5">
        <f t="shared" si="10"/>
        <v>0</v>
      </c>
      <c r="V30" s="5"/>
      <c r="W30" s="5">
        <v>450</v>
      </c>
      <c r="X30" s="5">
        <f t="shared" si="13"/>
        <v>0</v>
      </c>
      <c r="Y30" s="5"/>
      <c r="Z30" s="5">
        <v>605</v>
      </c>
      <c r="AA30" s="5">
        <f t="shared" si="14"/>
        <v>0</v>
      </c>
      <c r="AB30" s="5"/>
      <c r="AC30" s="5">
        <f t="shared" si="15"/>
        <v>0</v>
      </c>
      <c r="AD30" s="5">
        <f t="shared" si="11"/>
        <v>3500</v>
      </c>
      <c r="AE30" s="7">
        <f t="shared" si="12"/>
        <v>1487500</v>
      </c>
    </row>
    <row r="31" spans="1:31" ht="15">
      <c r="A31" s="4">
        <v>26</v>
      </c>
      <c r="B31" s="18" t="s">
        <v>40</v>
      </c>
      <c r="C31" s="24">
        <v>375</v>
      </c>
      <c r="D31" s="22">
        <v>425</v>
      </c>
      <c r="E31" s="25">
        <f t="shared" si="1"/>
        <v>159375</v>
      </c>
      <c r="F31" s="24">
        <v>0</v>
      </c>
      <c r="G31" s="22">
        <v>500</v>
      </c>
      <c r="H31" s="25">
        <f t="shared" si="2"/>
        <v>0</v>
      </c>
      <c r="I31" s="25">
        <f t="shared" si="0"/>
        <v>159375</v>
      </c>
      <c r="J31" s="26">
        <f t="shared" si="3"/>
        <v>375</v>
      </c>
      <c r="K31" s="25">
        <f t="shared" si="4"/>
        <v>125</v>
      </c>
      <c r="L31" s="25">
        <f t="shared" si="5"/>
        <v>0</v>
      </c>
      <c r="M31" s="25">
        <f t="shared" si="6"/>
        <v>125</v>
      </c>
      <c r="N31" s="5"/>
      <c r="O31" s="5">
        <v>214</v>
      </c>
      <c r="P31" s="5">
        <f t="shared" si="7"/>
        <v>0</v>
      </c>
      <c r="Q31" s="5"/>
      <c r="R31" s="5">
        <v>250</v>
      </c>
      <c r="S31" s="5">
        <f t="shared" si="8"/>
        <v>0</v>
      </c>
      <c r="T31" s="5">
        <f t="shared" si="9"/>
        <v>0</v>
      </c>
      <c r="U31" s="5">
        <f t="shared" si="10"/>
        <v>0</v>
      </c>
      <c r="V31" s="5"/>
      <c r="W31" s="5">
        <v>450</v>
      </c>
      <c r="X31" s="5">
        <f t="shared" si="13"/>
        <v>0</v>
      </c>
      <c r="Y31" s="5"/>
      <c r="Z31" s="5">
        <v>605</v>
      </c>
      <c r="AA31" s="5">
        <f t="shared" si="14"/>
        <v>0</v>
      </c>
      <c r="AB31" s="5"/>
      <c r="AC31" s="5">
        <f t="shared" si="15"/>
        <v>0</v>
      </c>
      <c r="AD31" s="5">
        <f t="shared" si="11"/>
        <v>375</v>
      </c>
      <c r="AE31" s="7">
        <f t="shared" si="12"/>
        <v>159375</v>
      </c>
    </row>
    <row r="32" spans="1:31" ht="15">
      <c r="A32" s="4">
        <v>27</v>
      </c>
      <c r="B32" s="18" t="s">
        <v>41</v>
      </c>
      <c r="C32" s="24">
        <v>163</v>
      </c>
      <c r="D32" s="22">
        <v>425</v>
      </c>
      <c r="E32" s="25">
        <f t="shared" si="1"/>
        <v>69275</v>
      </c>
      <c r="F32" s="24">
        <v>0</v>
      </c>
      <c r="G32" s="22">
        <v>500</v>
      </c>
      <c r="H32" s="25">
        <f t="shared" si="2"/>
        <v>0</v>
      </c>
      <c r="I32" s="25">
        <f t="shared" si="0"/>
        <v>69275</v>
      </c>
      <c r="J32" s="26">
        <f t="shared" si="3"/>
        <v>163</v>
      </c>
      <c r="K32" s="25">
        <f t="shared" si="4"/>
        <v>54.333333333333336</v>
      </c>
      <c r="L32" s="25">
        <f t="shared" si="5"/>
        <v>0</v>
      </c>
      <c r="M32" s="25">
        <f t="shared" si="6"/>
        <v>54.333333333333336</v>
      </c>
      <c r="N32" s="5"/>
      <c r="O32" s="5">
        <v>214</v>
      </c>
      <c r="P32" s="5">
        <f t="shared" si="7"/>
        <v>0</v>
      </c>
      <c r="Q32" s="5"/>
      <c r="R32" s="5">
        <v>250</v>
      </c>
      <c r="S32" s="5">
        <f t="shared" si="8"/>
        <v>0</v>
      </c>
      <c r="T32" s="5">
        <f t="shared" si="9"/>
        <v>0</v>
      </c>
      <c r="U32" s="5">
        <f t="shared" si="10"/>
        <v>0</v>
      </c>
      <c r="V32" s="5"/>
      <c r="W32" s="5">
        <v>450</v>
      </c>
      <c r="X32" s="5">
        <f t="shared" si="13"/>
        <v>0</v>
      </c>
      <c r="Y32" s="5"/>
      <c r="Z32" s="5">
        <v>605</v>
      </c>
      <c r="AA32" s="5">
        <f t="shared" si="14"/>
        <v>0</v>
      </c>
      <c r="AB32" s="5"/>
      <c r="AC32" s="5">
        <f t="shared" si="15"/>
        <v>0</v>
      </c>
      <c r="AD32" s="5">
        <f t="shared" si="11"/>
        <v>163</v>
      </c>
      <c r="AE32" s="7">
        <f t="shared" si="12"/>
        <v>69275</v>
      </c>
    </row>
    <row r="33" spans="1:31" ht="15">
      <c r="A33" s="4">
        <v>28</v>
      </c>
      <c r="B33" s="18" t="s">
        <v>47</v>
      </c>
      <c r="C33" s="24">
        <v>1200</v>
      </c>
      <c r="D33" s="22">
        <v>425</v>
      </c>
      <c r="E33" s="25">
        <f t="shared" si="1"/>
        <v>510000</v>
      </c>
      <c r="F33" s="24">
        <v>0</v>
      </c>
      <c r="G33" s="22">
        <v>500</v>
      </c>
      <c r="H33" s="25">
        <f t="shared" si="2"/>
        <v>0</v>
      </c>
      <c r="I33" s="25">
        <f t="shared" si="0"/>
        <v>510000</v>
      </c>
      <c r="J33" s="26">
        <f t="shared" si="3"/>
        <v>1200</v>
      </c>
      <c r="K33" s="25">
        <f t="shared" si="4"/>
        <v>400</v>
      </c>
      <c r="L33" s="25">
        <f t="shared" si="5"/>
        <v>0</v>
      </c>
      <c r="M33" s="25">
        <f t="shared" si="6"/>
        <v>400</v>
      </c>
      <c r="N33" s="5"/>
      <c r="O33" s="5">
        <v>214</v>
      </c>
      <c r="P33" s="5">
        <f t="shared" si="7"/>
        <v>0</v>
      </c>
      <c r="Q33" s="5"/>
      <c r="R33" s="5">
        <v>250</v>
      </c>
      <c r="S33" s="5">
        <f t="shared" si="8"/>
        <v>0</v>
      </c>
      <c r="T33" s="5"/>
      <c r="U33" s="5"/>
      <c r="V33" s="5"/>
      <c r="W33" s="5"/>
      <c r="X33" s="5"/>
      <c r="Y33" s="5"/>
      <c r="Z33" s="5">
        <v>605</v>
      </c>
      <c r="AA33" s="5"/>
      <c r="AB33" s="5"/>
      <c r="AC33" s="5"/>
      <c r="AD33" s="5">
        <f t="shared" si="11"/>
        <v>1200</v>
      </c>
      <c r="AE33" s="7">
        <f t="shared" si="12"/>
        <v>510000</v>
      </c>
    </row>
    <row r="34" spans="1:31" ht="15">
      <c r="A34" s="4">
        <v>29</v>
      </c>
      <c r="B34" s="18" t="s">
        <v>42</v>
      </c>
      <c r="C34" s="24">
        <v>163</v>
      </c>
      <c r="D34" s="22">
        <v>425</v>
      </c>
      <c r="E34" s="25">
        <f t="shared" si="1"/>
        <v>69275</v>
      </c>
      <c r="F34" s="24">
        <v>0</v>
      </c>
      <c r="G34" s="22">
        <v>500</v>
      </c>
      <c r="H34" s="25">
        <f t="shared" si="2"/>
        <v>0</v>
      </c>
      <c r="I34" s="25">
        <f t="shared" si="0"/>
        <v>69275</v>
      </c>
      <c r="J34" s="26">
        <f t="shared" si="3"/>
        <v>163</v>
      </c>
      <c r="K34" s="25">
        <f t="shared" si="4"/>
        <v>54.333333333333336</v>
      </c>
      <c r="L34" s="25">
        <f t="shared" si="5"/>
        <v>0</v>
      </c>
      <c r="M34" s="25">
        <f t="shared" si="6"/>
        <v>54.333333333333336</v>
      </c>
      <c r="N34" s="5"/>
      <c r="O34" s="5">
        <v>214</v>
      </c>
      <c r="P34" s="5">
        <f t="shared" si="7"/>
        <v>0</v>
      </c>
      <c r="Q34" s="5"/>
      <c r="R34" s="5">
        <v>250</v>
      </c>
      <c r="S34" s="5">
        <f t="shared" si="8"/>
        <v>0</v>
      </c>
      <c r="T34" s="5">
        <f t="shared" si="9"/>
        <v>0</v>
      </c>
      <c r="U34" s="5">
        <f t="shared" si="10"/>
        <v>0</v>
      </c>
      <c r="V34" s="5"/>
      <c r="W34" s="5">
        <v>450</v>
      </c>
      <c r="X34" s="5">
        <f t="shared" si="13"/>
        <v>0</v>
      </c>
      <c r="Y34" s="5"/>
      <c r="Z34" s="5">
        <v>605</v>
      </c>
      <c r="AA34" s="5">
        <f t="shared" si="14"/>
        <v>0</v>
      </c>
      <c r="AB34" s="5"/>
      <c r="AC34" s="5">
        <f t="shared" si="15"/>
        <v>0</v>
      </c>
      <c r="AD34" s="5">
        <f t="shared" si="11"/>
        <v>163</v>
      </c>
      <c r="AE34" s="7">
        <f t="shared" si="12"/>
        <v>69275</v>
      </c>
    </row>
    <row r="35" spans="1:31" ht="15">
      <c r="A35" s="4">
        <v>30</v>
      </c>
      <c r="B35" s="18" t="s">
        <v>43</v>
      </c>
      <c r="C35" s="24">
        <v>6999</v>
      </c>
      <c r="D35" s="22">
        <v>425</v>
      </c>
      <c r="E35" s="25">
        <f t="shared" si="1"/>
        <v>2974575</v>
      </c>
      <c r="F35" s="24">
        <v>5001</v>
      </c>
      <c r="G35" s="22">
        <v>500</v>
      </c>
      <c r="H35" s="25">
        <f t="shared" si="2"/>
        <v>2500500</v>
      </c>
      <c r="I35" s="25">
        <f t="shared" si="0"/>
        <v>5475075</v>
      </c>
      <c r="J35" s="26">
        <f t="shared" si="3"/>
        <v>12000</v>
      </c>
      <c r="K35" s="25">
        <f t="shared" si="4"/>
        <v>2333</v>
      </c>
      <c r="L35" s="25">
        <f t="shared" si="5"/>
        <v>1667</v>
      </c>
      <c r="M35" s="25">
        <f t="shared" si="6"/>
        <v>4000</v>
      </c>
      <c r="N35" s="5">
        <v>500</v>
      </c>
      <c r="O35" s="5">
        <v>214</v>
      </c>
      <c r="P35" s="5">
        <f t="shared" si="7"/>
        <v>107000</v>
      </c>
      <c r="Q35" s="5">
        <v>1000</v>
      </c>
      <c r="R35" s="5">
        <v>250</v>
      </c>
      <c r="S35" s="5">
        <f t="shared" si="8"/>
        <v>250000</v>
      </c>
      <c r="T35" s="5">
        <f t="shared" si="9"/>
        <v>1500</v>
      </c>
      <c r="U35" s="5">
        <f t="shared" si="10"/>
        <v>357000</v>
      </c>
      <c r="V35" s="5">
        <v>200</v>
      </c>
      <c r="W35" s="5">
        <v>450</v>
      </c>
      <c r="X35" s="5">
        <f t="shared" si="13"/>
        <v>90000</v>
      </c>
      <c r="Y35" s="5">
        <v>100</v>
      </c>
      <c r="Z35" s="5">
        <v>605</v>
      </c>
      <c r="AA35" s="5">
        <f t="shared" si="14"/>
        <v>60500</v>
      </c>
      <c r="AB35" s="5">
        <v>300</v>
      </c>
      <c r="AC35" s="5">
        <f t="shared" si="15"/>
        <v>150500</v>
      </c>
      <c r="AD35" s="5">
        <f t="shared" si="11"/>
        <v>13800</v>
      </c>
      <c r="AE35" s="7">
        <f t="shared" si="12"/>
        <v>5982575</v>
      </c>
    </row>
    <row r="36" spans="1:31" ht="15">
      <c r="A36" s="4">
        <v>31</v>
      </c>
      <c r="B36" s="18" t="s">
        <v>44</v>
      </c>
      <c r="C36" s="24">
        <v>4500</v>
      </c>
      <c r="D36" s="22">
        <v>425</v>
      </c>
      <c r="E36" s="25">
        <f t="shared" si="1"/>
        <v>1912500</v>
      </c>
      <c r="F36" s="24">
        <v>498</v>
      </c>
      <c r="G36" s="22">
        <v>500</v>
      </c>
      <c r="H36" s="25">
        <f t="shared" si="2"/>
        <v>249000</v>
      </c>
      <c r="I36" s="25">
        <f t="shared" si="0"/>
        <v>2161500</v>
      </c>
      <c r="J36" s="26">
        <f t="shared" si="3"/>
        <v>4998</v>
      </c>
      <c r="K36" s="25">
        <f t="shared" si="4"/>
        <v>1500</v>
      </c>
      <c r="L36" s="25">
        <f t="shared" si="5"/>
        <v>166</v>
      </c>
      <c r="M36" s="25">
        <f t="shared" si="6"/>
        <v>1666</v>
      </c>
      <c r="N36" s="5"/>
      <c r="O36" s="5">
        <v>214</v>
      </c>
      <c r="P36" s="5">
        <f t="shared" si="7"/>
        <v>0</v>
      </c>
      <c r="Q36" s="5"/>
      <c r="R36" s="5">
        <v>250</v>
      </c>
      <c r="S36" s="5">
        <f t="shared" si="8"/>
        <v>0</v>
      </c>
      <c r="T36" s="5">
        <f t="shared" si="9"/>
        <v>0</v>
      </c>
      <c r="U36" s="5">
        <f t="shared" si="10"/>
        <v>0</v>
      </c>
      <c r="V36" s="5"/>
      <c r="W36" s="5">
        <v>450</v>
      </c>
      <c r="X36" s="5">
        <f t="shared" si="13"/>
        <v>0</v>
      </c>
      <c r="Y36" s="5"/>
      <c r="Z36" s="5">
        <v>605</v>
      </c>
      <c r="AA36" s="5">
        <f t="shared" si="14"/>
        <v>0</v>
      </c>
      <c r="AB36" s="5"/>
      <c r="AC36" s="5">
        <f t="shared" si="15"/>
        <v>0</v>
      </c>
      <c r="AD36" s="5">
        <f t="shared" si="11"/>
        <v>4998</v>
      </c>
      <c r="AE36" s="7">
        <f t="shared" si="12"/>
        <v>2161500</v>
      </c>
    </row>
    <row r="37" spans="1:31" ht="15">
      <c r="A37" s="4">
        <v>32</v>
      </c>
      <c r="B37" s="18" t="s">
        <v>16</v>
      </c>
      <c r="C37" s="24">
        <v>6502</v>
      </c>
      <c r="D37" s="22">
        <v>425</v>
      </c>
      <c r="E37" s="25">
        <f t="shared" si="1"/>
        <v>2763350</v>
      </c>
      <c r="F37" s="24">
        <v>1998</v>
      </c>
      <c r="G37" s="22">
        <v>500</v>
      </c>
      <c r="H37" s="25">
        <f t="shared" si="2"/>
        <v>999000</v>
      </c>
      <c r="I37" s="25">
        <f t="shared" si="0"/>
        <v>3762350</v>
      </c>
      <c r="J37" s="26">
        <f t="shared" si="3"/>
        <v>8500</v>
      </c>
      <c r="K37" s="25">
        <f t="shared" si="4"/>
        <v>2167.3333333333335</v>
      </c>
      <c r="L37" s="25">
        <f t="shared" si="5"/>
        <v>666</v>
      </c>
      <c r="M37" s="25">
        <f t="shared" si="6"/>
        <v>2833.3333333333335</v>
      </c>
      <c r="N37" s="5">
        <v>500</v>
      </c>
      <c r="O37" s="5">
        <v>214</v>
      </c>
      <c r="P37" s="5">
        <f t="shared" si="7"/>
        <v>107000</v>
      </c>
      <c r="Q37" s="6">
        <v>1500</v>
      </c>
      <c r="R37" s="5">
        <v>250</v>
      </c>
      <c r="S37" s="5">
        <f t="shared" si="8"/>
        <v>375000</v>
      </c>
      <c r="T37" s="5">
        <f t="shared" si="9"/>
        <v>2000</v>
      </c>
      <c r="U37" s="5">
        <f t="shared" si="10"/>
        <v>482000</v>
      </c>
      <c r="V37" s="5"/>
      <c r="W37" s="5">
        <v>450</v>
      </c>
      <c r="X37" s="5">
        <f t="shared" si="13"/>
        <v>0</v>
      </c>
      <c r="Y37" s="5"/>
      <c r="Z37" s="5">
        <v>605</v>
      </c>
      <c r="AA37" s="5">
        <f t="shared" si="14"/>
        <v>0</v>
      </c>
      <c r="AB37" s="5"/>
      <c r="AC37" s="5">
        <f t="shared" si="15"/>
        <v>0</v>
      </c>
      <c r="AD37" s="5">
        <f t="shared" si="11"/>
        <v>10500</v>
      </c>
      <c r="AE37" s="7">
        <f t="shared" si="12"/>
        <v>4244350</v>
      </c>
    </row>
    <row r="38" spans="1:31" ht="15">
      <c r="A38" s="4"/>
      <c r="B38" s="18" t="s">
        <v>14</v>
      </c>
      <c r="C38" s="19">
        <f>SUM(C6:C37)</f>
        <v>266641</v>
      </c>
      <c r="D38" s="19">
        <v>0</v>
      </c>
      <c r="E38" s="19">
        <f aca="true" t="shared" si="16" ref="E38:AD38">SUM(E6:E37)</f>
        <v>113322425</v>
      </c>
      <c r="F38" s="19">
        <f t="shared" si="16"/>
        <v>101541</v>
      </c>
      <c r="G38" s="19">
        <v>0</v>
      </c>
      <c r="H38" s="19">
        <f t="shared" si="16"/>
        <v>50770500</v>
      </c>
      <c r="I38" s="25">
        <f t="shared" si="0"/>
        <v>164092925</v>
      </c>
      <c r="J38" s="26">
        <f t="shared" si="3"/>
        <v>368182</v>
      </c>
      <c r="K38" s="19">
        <f t="shared" si="16"/>
        <v>88880.33333333333</v>
      </c>
      <c r="L38" s="19">
        <f t="shared" si="16"/>
        <v>33847</v>
      </c>
      <c r="M38" s="19">
        <f t="shared" si="16"/>
        <v>122727.33333333334</v>
      </c>
      <c r="N38" s="19">
        <f t="shared" si="16"/>
        <v>12600</v>
      </c>
      <c r="O38" s="19">
        <v>0</v>
      </c>
      <c r="P38" s="19">
        <f t="shared" si="16"/>
        <v>2696400</v>
      </c>
      <c r="Q38" s="19">
        <f t="shared" si="16"/>
        <v>38400</v>
      </c>
      <c r="R38" s="19">
        <v>0</v>
      </c>
      <c r="S38" s="19">
        <f t="shared" si="16"/>
        <v>9600000</v>
      </c>
      <c r="T38" s="19">
        <f t="shared" si="16"/>
        <v>51000</v>
      </c>
      <c r="U38" s="19">
        <f t="shared" si="16"/>
        <v>12296400</v>
      </c>
      <c r="V38" s="19">
        <f t="shared" si="16"/>
        <v>2600</v>
      </c>
      <c r="W38" s="19">
        <v>0</v>
      </c>
      <c r="X38" s="19">
        <f t="shared" si="16"/>
        <v>1170000</v>
      </c>
      <c r="Y38" s="19">
        <f t="shared" si="16"/>
        <v>1300</v>
      </c>
      <c r="Z38" s="19">
        <v>0</v>
      </c>
      <c r="AA38" s="19">
        <f t="shared" si="16"/>
        <v>786500</v>
      </c>
      <c r="AB38" s="19">
        <f t="shared" si="16"/>
        <v>3900</v>
      </c>
      <c r="AC38" s="19">
        <f t="shared" si="16"/>
        <v>1956500</v>
      </c>
      <c r="AD38" s="19">
        <f t="shared" si="16"/>
        <v>423082</v>
      </c>
      <c r="AE38" s="7">
        <f t="shared" si="12"/>
        <v>178345825</v>
      </c>
    </row>
    <row r="39" s="1" customFormat="1" ht="12.75"/>
    <row r="40" spans="14:16" ht="12.75">
      <c r="N40" s="10"/>
      <c r="O40" s="10"/>
      <c r="P40" s="10"/>
    </row>
  </sheetData>
  <sheetProtection/>
  <mergeCells count="10">
    <mergeCell ref="B1:H1"/>
    <mergeCell ref="AE3:AE4"/>
    <mergeCell ref="C3:J3"/>
    <mergeCell ref="B2:AD2"/>
    <mergeCell ref="A3:A5"/>
    <mergeCell ref="B3:B4"/>
    <mergeCell ref="K3:M3"/>
    <mergeCell ref="N3:U3"/>
    <mergeCell ref="V3:AC3"/>
    <mergeCell ref="AD3:AD4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2016-04-21T15:06:03Z</cp:lastPrinted>
  <dcterms:created xsi:type="dcterms:W3CDTF">2016-02-13T09:29:43Z</dcterms:created>
  <dcterms:modified xsi:type="dcterms:W3CDTF">2016-05-04T08:01:42Z</dcterms:modified>
  <cp:category/>
  <cp:version/>
  <cp:contentType/>
  <cp:contentStatus/>
</cp:coreProperties>
</file>