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cieva\Desktop\"/>
    </mc:Choice>
  </mc:AlternateContent>
  <xr:revisionPtr revIDLastSave="0" documentId="13_ncr:1_{1A97D405-8E11-4D12-91A2-8E93C30B4215}" xr6:coauthVersionLast="47" xr6:coauthVersionMax="47" xr10:uidLastSave="{00000000-0000-0000-0000-000000000000}"/>
  <bookViews>
    <workbookView xWindow="-120" yWindow="-120" windowWidth="29040" windowHeight="15840" xr2:uid="{C1552134-A925-4C28-8E7D-A00A181BE3C1}"/>
  </bookViews>
  <sheets>
    <sheet name="Приложение 1.1" sheetId="1" r:id="rId1"/>
    <sheet name="Приложение 1.2" sheetId="2" r:id="rId2"/>
    <sheet name="Приложение 1.3" sheetId="3" r:id="rId3"/>
    <sheet name="Приложение 1.4" sheetId="4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4" l="1"/>
  <c r="I12" i="4"/>
  <c r="J11" i="4"/>
  <c r="I11" i="4"/>
  <c r="J10" i="4"/>
  <c r="I10" i="4"/>
  <c r="J9" i="4"/>
  <c r="I9" i="4"/>
  <c r="I18" i="3"/>
  <c r="J18" i="3"/>
  <c r="I19" i="3"/>
  <c r="J19" i="3"/>
  <c r="I20" i="3"/>
  <c r="J20" i="3"/>
  <c r="I44" i="3"/>
  <c r="J44" i="3"/>
  <c r="I57" i="3"/>
  <c r="J57" i="3"/>
  <c r="I58" i="3"/>
  <c r="J58" i="3"/>
  <c r="I56" i="3"/>
  <c r="J56" i="3"/>
  <c r="I63" i="3"/>
  <c r="J63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I53" i="3"/>
  <c r="I54" i="3"/>
  <c r="I55" i="3"/>
  <c r="I59" i="3"/>
  <c r="I60" i="3"/>
  <c r="I61" i="3"/>
  <c r="I62" i="3"/>
  <c r="J39" i="3"/>
  <c r="J40" i="3"/>
  <c r="J41" i="3"/>
  <c r="J42" i="3"/>
  <c r="J43" i="3"/>
  <c r="J45" i="3"/>
  <c r="J46" i="3"/>
  <c r="J47" i="3"/>
  <c r="J48" i="3"/>
  <c r="J49" i="3"/>
  <c r="J50" i="3"/>
  <c r="J51" i="3"/>
  <c r="J52" i="3"/>
  <c r="J53" i="3"/>
  <c r="J54" i="3"/>
  <c r="J55" i="3"/>
  <c r="J59" i="3"/>
  <c r="J60" i="3"/>
  <c r="J61" i="3"/>
  <c r="J62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14" i="2"/>
  <c r="I14" i="2"/>
  <c r="J13" i="2"/>
  <c r="I13" i="2"/>
  <c r="J12" i="2"/>
  <c r="I12" i="2"/>
  <c r="J11" i="2"/>
  <c r="I11" i="2"/>
  <c r="J10" i="2"/>
  <c r="I10" i="2"/>
  <c r="J9" i="2"/>
  <c r="I9" i="2"/>
  <c r="I23" i="1"/>
  <c r="J23" i="1"/>
  <c r="I24" i="1"/>
  <c r="J24" i="1"/>
  <c r="I35" i="1"/>
  <c r="J35" i="1"/>
  <c r="I34" i="1"/>
  <c r="J34" i="1"/>
  <c r="I12" i="1"/>
  <c r="J12" i="1"/>
  <c r="I11" i="1" l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J33" i="1"/>
  <c r="I33" i="1"/>
  <c r="J10" i="1"/>
  <c r="I10" i="1"/>
  <c r="J9" i="1"/>
  <c r="I9" i="1"/>
</calcChain>
</file>

<file path=xl/sharedStrings.xml><?xml version="1.0" encoding="utf-8"?>
<sst xmlns="http://schemas.openxmlformats.org/spreadsheetml/2006/main" count="324" uniqueCount="62">
  <si>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</si>
  <si>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</si>
  <si>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</si>
  <si>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</si>
  <si>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Условия оказания МП</t>
  </si>
  <si>
    <t>Профиль МП</t>
  </si>
  <si>
    <t>Измененные объемы на 2022 год по Протоколу № 09 от 15.07.2022 г.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</si>
  <si>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</si>
  <si>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</si>
  <si>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</si>
  <si>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</si>
  <si>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</si>
  <si>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</si>
  <si>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</si>
  <si>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</si>
  <si>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</si>
  <si>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</si>
  <si>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</si>
  <si>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</si>
  <si>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</si>
  <si>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ГБУЗ "РДКБ" МЗ РСО-А</t>
  </si>
  <si>
    <t>АПП</t>
  </si>
  <si>
    <t>Измененные объемы на 2022 год по Протоколу № 08 от 23.06.2022 г.</t>
  </si>
  <si>
    <t>ГБУЗ "РКБ" МЗ РСО-А</t>
  </si>
  <si>
    <t>КТ - с внутривенным контрастированием</t>
  </si>
  <si>
    <t>КТ- без контрастирования</t>
  </si>
  <si>
    <t>КТ легких</t>
  </si>
  <si>
    <t>ГБУЗ "РКБСМП" МЗ РСО-А</t>
  </si>
  <si>
    <t>ГБУЗ "Ардонская ЦРБ" МЗ РСО-А</t>
  </si>
  <si>
    <t>ГБУЗ "Правобережная ЦРКБ" МЗ РСО-А</t>
  </si>
  <si>
    <t>ГБУЗ "Пригородная ЦРБ" МЗ РСО-А</t>
  </si>
  <si>
    <t>ГБУЗ "РОД" МЗ РСО-А</t>
  </si>
  <si>
    <t>ГБУЗ "Поликлиника №1" МЗ РСО-А</t>
  </si>
  <si>
    <t>ГБУЗ "Моздокская ЦРБ" МЗ РСО-А</t>
  </si>
  <si>
    <t>ФГБОУ ВО СОГМА  МЗ РФ</t>
  </si>
  <si>
    <t xml:space="preserve"> Приложение № 1.1</t>
  </si>
  <si>
    <t xml:space="preserve"> ТП ОМС № 9 от 15.07.2022 г. </t>
  </si>
  <si>
    <t>ГБУЗ "Алагирская ЦРБ" МЗ РСО-А</t>
  </si>
  <si>
    <t xml:space="preserve">ГБУЗ "Детская поликлиника№ 4" </t>
  </si>
  <si>
    <t>УЗИ ССС - Дуплексное сканирование сосудов</t>
  </si>
  <si>
    <t>УЗИ ССС - Эхокардиография</t>
  </si>
  <si>
    <t xml:space="preserve"> Приложение № 1.2</t>
  </si>
  <si>
    <t xml:space="preserve"> Приложение № 1.3</t>
  </si>
  <si>
    <t>ЧУЗ "КБ "РЖД-МЕДИЦИНА" г. Владикавказ</t>
  </si>
  <si>
    <t>ГБУЗ "Дигорская ЦРБ" МЗ РСО-А</t>
  </si>
  <si>
    <t>ГБУЗ "Поликлиника №4" МЗ РСО-А</t>
  </si>
  <si>
    <t xml:space="preserve">ГБУЗ "Детская поликлиника № 1" </t>
  </si>
  <si>
    <t xml:space="preserve">ГБУЗ "Детская поликлиника № 2" </t>
  </si>
  <si>
    <t>ЭДИ -Видеоколоноскопия</t>
  </si>
  <si>
    <t>ЭДИ -Колоноскопия</t>
  </si>
  <si>
    <t>ЭДИ -Кольпоскопия</t>
  </si>
  <si>
    <t>ЭДИ -Эзофагогастродуоденоскопия</t>
  </si>
  <si>
    <t>ЭДИ -Тест на хеликобактер</t>
  </si>
  <si>
    <t>ЭДИ -Колоноскопия с биопсией</t>
  </si>
  <si>
    <t>ЭДИ -Ларингоскопия</t>
  </si>
  <si>
    <t>ЭДИ -Цистоскопия</t>
  </si>
  <si>
    <t>ЭДИ -Эзофагогастроскопия</t>
  </si>
  <si>
    <t>ГБУЗ "Поликлиника №7" МЗ РСО-А</t>
  </si>
  <si>
    <t>ГБУЗ "Кировская ЦРБ" МЗ РСО-А</t>
  </si>
  <si>
    <t>ГБУЗ "РКВД" МЗ РСО-А</t>
  </si>
  <si>
    <t>Исследование на COVID-19 методом ПЦР</t>
  </si>
  <si>
    <t xml:space="preserve"> Приложение №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</si>
</sst>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166" fontId="1" fillId="0" borderId="0" xfId="1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horizontal="center"/>
    </xf>
    <xf numFmtId="166" fontId="3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8"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73;&#1097;&#1072;&#1103;\&#1050;&#1057;&#1043;%202021\&#1059;&#1090;&#1074;&#1077;&#1088;&#1078;&#1076;&#1077;&#1085;&#1085;&#1099;&#1077;%20&#1086;&#1073;&#1098;&#1077;&#1084;&#1099;\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73;&#1097;&#1072;&#1103;\&#1050;&#1057;&#1043;%202022\&#1059;&#1090;&#1074;&#1077;&#1088;&#1078;&#1076;&#1077;&#1085;&#1085;&#1099;&#1077;%20&#1086;&#1073;&#1098;&#1077;&#1084;&#1099;%20&#1085;&#1072;%202022%20&#1075;\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2F5723-83A9-4BD7-8980-32114B78CCC0}" name="Таблица132342" displayName="Таблица132342" ref="A8:J35" totalsRowShown="0" headerRowDxfId="47" headerRowBorderDxfId="46">
  <autoFilter ref="A8:J35" xr:uid="{00000000-0009-0000-0100-000001000000}"/>
  <tableColumns count="10">
    <tableColumn id="1" xr3:uid="{84F86968-B083-410C-9449-E070360C1F7A}" name="1" dataDxfId="45" dataCellStyle="Финансовый"/>
    <tableColumn id="2" xr3:uid="{84A74B51-7D80-4101-8CF8-EBCE21C6265B}" name="2" dataDxfId="44"/>
    <tableColumn id="3" xr3:uid="{737A68F6-DE0C-4F5E-94B3-B9B6D3F97D05}" name="3" dataDxfId="43"/>
    <tableColumn id="15" xr3:uid="{B4F5255A-00E3-4317-8476-DE0A0BC1A07C}" name="4" dataDxfId="42"/>
    <tableColumn id="5" xr3:uid="{E67E13B8-8152-4B0C-B9FA-BDE860BD13F6}" name="5" dataDxfId="41" dataCellStyle="Финансовый"/>
    <tableColumn id="6" xr3:uid="{91C8817C-84F8-4B5E-8696-6C47C7292886}" name="6" dataDxfId="40" dataCellStyle="Финансовый"/>
    <tableColumn id="7" xr3:uid="{D0DEE755-A245-460D-B922-BBF84EA20717}" name="7" dataDxfId="39" dataCellStyle="Финансовый"/>
    <tableColumn id="8" xr3:uid="{70D6C6AB-94B6-4746-A0EE-29ECE42E1BF0}" name="8" dataDxfId="38" dataCellStyle="Финансовый"/>
    <tableColumn id="9" xr3:uid="{7FC39A79-988D-4577-8493-D824E37D7AD5}" name="9" dataDxfId="37" dataCellStyle="Финансовый">
      <calculatedColumnFormula>Таблица132342[[#This Row],[7]]-Таблица132342[[#This Row],[5]]</calculatedColumnFormula>
    </tableColumn>
    <tableColumn id="10" xr3:uid="{3BEA48F9-A776-4A2E-993E-A12C9197FDFE}" name="10" dataDxfId="36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9B9E66-BA9B-4000-9264-6002628D5B86}" name="Таблица1323423" displayName="Таблица1323423" ref="A8:J14" totalsRowShown="0" headerRowDxfId="35" headerRowBorderDxfId="34">
  <autoFilter ref="A8:J14" xr:uid="{00000000-0009-0000-0100-000001000000}"/>
  <tableColumns count="10">
    <tableColumn id="1" xr3:uid="{6FBE1F63-36BA-46CC-A3F1-6A7A3634F962}" name="1" dataDxfId="33" dataCellStyle="Финансовый"/>
    <tableColumn id="2" xr3:uid="{03A7570D-F47C-49AA-9447-AF9E8AE5B7B2}" name="2" dataDxfId="32"/>
    <tableColumn id="3" xr3:uid="{793A95FD-6B0E-4940-85E1-F24D1DB7E146}" name="3" dataDxfId="31"/>
    <tableColumn id="15" xr3:uid="{68C47E65-FC81-4A83-998B-D6D151405C2F}" name="4" dataDxfId="30"/>
    <tableColumn id="5" xr3:uid="{4139FB68-7684-41B7-A1E8-C707E2739157}" name="5" dataDxfId="29" dataCellStyle="Финансовый"/>
    <tableColumn id="6" xr3:uid="{15BB4A23-08EE-49C6-8899-E106408DB56A}" name="6" dataDxfId="28" dataCellStyle="Финансовый"/>
    <tableColumn id="7" xr3:uid="{1FA15CFF-18A2-4894-9CF6-56E88EEC70BF}" name="7" dataDxfId="27" dataCellStyle="Финансовый"/>
    <tableColumn id="8" xr3:uid="{1F4C1AF9-4D28-436E-B0C6-5898250230BE}" name="8" dataDxfId="26" dataCellStyle="Финансовый"/>
    <tableColumn id="9" xr3:uid="{F38AA82B-90BD-471F-AAF4-DD2A48259FCB}" name="9" dataDxfId="25" dataCellStyle="Финансовый">
      <calculatedColumnFormula>Таблица1323423[[#This Row],[7]]-Таблица1323423[[#This Row],[5]]</calculatedColumnFormula>
    </tableColumn>
    <tableColumn id="10" xr3:uid="{D8177014-62E9-4B93-89BA-23FD83D18879}" name="10" dataDxfId="24" dataCellStyle="Финансовый">
      <calculatedColumnFormula>Таблица1323423[[#This Row],[8]]-Таблица1323423[[#This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1DE98A-E476-45C9-8368-63B40125DB84}" name="Таблица13234234" displayName="Таблица13234234" ref="A8:J63" totalsRowShown="0" headerRowDxfId="23" headerRowBorderDxfId="22">
  <autoFilter ref="A8:J63" xr:uid="{00000000-0009-0000-0100-000001000000}"/>
  <tableColumns count="10">
    <tableColumn id="1" xr3:uid="{151EB894-6477-4569-BDE4-1AA71DEA2182}" name="1" dataDxfId="21" dataCellStyle="Финансовый"/>
    <tableColumn id="2" xr3:uid="{C434878C-186E-43F8-A06C-B22AC4DEDED2}" name="2" dataDxfId="20"/>
    <tableColumn id="3" xr3:uid="{28787B7C-C87E-4CE7-B4E6-3A90811CED1C}" name="3" dataDxfId="19"/>
    <tableColumn id="15" xr3:uid="{A4BAFE3F-C3D3-41CD-A306-6DA314505A02}" name="4" dataDxfId="18"/>
    <tableColumn id="5" xr3:uid="{0D3AF83A-ECDF-42EA-BD62-92248D01D2ED}" name="5" dataDxfId="12" dataCellStyle="Финансовый"/>
    <tableColumn id="6" xr3:uid="{CF4219DC-128D-472A-B410-AFF85E212660}" name="6" dataDxfId="17" dataCellStyle="Финансовый"/>
    <tableColumn id="7" xr3:uid="{B6EFDA1D-4A07-4823-97AE-A3918E959D68}" name="7" dataDxfId="16" dataCellStyle="Финансовый"/>
    <tableColumn id="8" xr3:uid="{2DFA811C-19AC-4248-BDF2-D70A1370ECAB}" name="8" dataDxfId="15" dataCellStyle="Финансовый"/>
    <tableColumn id="9" xr3:uid="{A99A4053-4CA1-4CC7-B676-4AE9A4654E56}" name="9" dataDxfId="14" dataCellStyle="Финансовый">
      <calculatedColumnFormula>Таблица13234234[[#This Row],[7]]-Таблица13234234[[#This Row],[5]]</calculatedColumnFormula>
    </tableColumn>
    <tableColumn id="10" xr3:uid="{A65E9569-292B-4796-BC80-35722FDC9267}" name="10" dataDxfId="13" dataCellStyle="Финансовый">
      <calculatedColumnFormula>Таблица13234234[[#This Row],[8]]-Таблица13234234[[#This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34CE5DC-CBBF-41B9-8EAF-41140E769EAC}" name="Таблица132342345" displayName="Таблица132342345" ref="A8:J12" totalsRowShown="0" headerRowDxfId="11" headerRowBorderDxfId="10">
  <autoFilter ref="A8:J12" xr:uid="{00000000-0009-0000-0100-000001000000}"/>
  <tableColumns count="10">
    <tableColumn id="1" xr3:uid="{218CAADD-3776-4BC7-AE0A-69EA0BA867C4}" name="1" dataDxfId="9" dataCellStyle="Финансовый"/>
    <tableColumn id="2" xr3:uid="{3F149B0F-775D-46CF-8C6E-A59DD5C3D869}" name="2" dataDxfId="8"/>
    <tableColumn id="3" xr3:uid="{D63FDC23-812D-453C-8C3D-AC1AC06BA43E}" name="3" dataDxfId="7"/>
    <tableColumn id="15" xr3:uid="{099DFAA5-EE7C-42BE-91F8-6D38FCE14596}" name="4" dataDxfId="6"/>
    <tableColumn id="5" xr3:uid="{ABD60B6A-5F7D-4AF4-96B4-999AF2129020}" name="5" dataDxfId="5" dataCellStyle="Финансовый"/>
    <tableColumn id="6" xr3:uid="{E02FF3AB-E7BB-42AB-87E3-3D9EAA5FBFCD}" name="6" dataDxfId="4" dataCellStyle="Финансовый"/>
    <tableColumn id="7" xr3:uid="{BD1166EA-62C7-46B5-8CEB-56D8C90C4FBD}" name="7" dataDxfId="3" dataCellStyle="Финансовый"/>
    <tableColumn id="8" xr3:uid="{996D6750-0639-42DF-B561-F1135C825BBF}" name="8" dataDxfId="2" dataCellStyle="Финансовый"/>
    <tableColumn id="9" xr3:uid="{9FC2559B-0BCE-4953-94F3-A86BA0D4D5B6}" name="9" dataDxfId="1" dataCellStyle="Финансовый">
      <calculatedColumnFormula>Таблица132342345[[#This Row],[7]]-Таблица132342345[[#This Row],[5]]</calculatedColumnFormula>
    </tableColumn>
    <tableColumn id="10" xr3:uid="{6C5DCEB1-57B4-47DA-9404-F771E67A05BB}" name="10" dataDxfId="0" dataCellStyle="Финансовый">
      <calculatedColumnFormula>Таблица132342345[[#This Row],[8]]-Таблица132342345[[#This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EAD0-C22B-430F-8873-2DD2980186DB}">
  <sheetPr>
    <pageSetUpPr fitToPage="1"/>
  </sheetPr>
  <dimension ref="A1:K35"/>
  <sheetViews>
    <sheetView tabSelected="1" topLeftCell="A7" workbookViewId="0">
      <selection activeCell="D39" sqref="D39"/>
    </sheetView>
  </sheetViews>
  <sheetFormatPr defaultRowHeight="15" x14ac:dyDescent="0.25"/>
  <cols>
    <col min="1" max="1" width="11.85546875" customWidth="1"/>
    <col min="2" max="2" width="40.140625" style="1" customWidth="1"/>
    <col min="4" max="4" width="53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35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36</v>
      </c>
    </row>
    <row r="6" spans="1:10" ht="60" customHeight="1" x14ac:dyDescent="0.25">
      <c r="A6" s="4" t="s">
        <v>2</v>
      </c>
      <c r="B6" s="4" t="s">
        <v>3</v>
      </c>
      <c r="C6" s="4" t="s">
        <v>4</v>
      </c>
      <c r="D6" s="5" t="s">
        <v>5</v>
      </c>
      <c r="E6" s="4" t="s">
        <v>22</v>
      </c>
      <c r="F6" s="4"/>
      <c r="G6" s="4" t="s">
        <v>6</v>
      </c>
      <c r="H6" s="4"/>
      <c r="I6" s="4" t="s">
        <v>7</v>
      </c>
      <c r="J6" s="4"/>
    </row>
    <row r="7" spans="1:10" ht="30" customHeight="1" x14ac:dyDescent="0.25">
      <c r="A7" s="4"/>
      <c r="B7" s="4"/>
      <c r="C7" s="4"/>
      <c r="D7" s="6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</row>
    <row r="8" spans="1:10" x14ac:dyDescent="0.25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1:10" x14ac:dyDescent="0.25">
      <c r="A9" s="10">
        <v>150001</v>
      </c>
      <c r="B9" s="11" t="s">
        <v>23</v>
      </c>
      <c r="C9" s="12" t="s">
        <v>21</v>
      </c>
      <c r="D9" s="13" t="s">
        <v>24</v>
      </c>
      <c r="E9" s="14">
        <v>92</v>
      </c>
      <c r="F9" s="15">
        <v>654764</v>
      </c>
      <c r="G9" s="14">
        <v>92</v>
      </c>
      <c r="H9" s="15">
        <v>654764</v>
      </c>
      <c r="I9" s="16">
        <f>Таблица132342[[#This Row],[7]]-Таблица132342[[#This Row],[5]]</f>
        <v>0</v>
      </c>
      <c r="J9" s="17">
        <f>Таблица132342[[#This Row],[8]]-Таблица132342[[#This Row],[6]]</f>
        <v>0</v>
      </c>
    </row>
    <row r="10" spans="1:10" s="3" customFormat="1" x14ac:dyDescent="0.25">
      <c r="A10" s="10"/>
      <c r="B10" s="11"/>
      <c r="C10" s="12" t="s">
        <v>21</v>
      </c>
      <c r="D10" s="13" t="s">
        <v>25</v>
      </c>
      <c r="E10" s="14">
        <v>20</v>
      </c>
      <c r="F10" s="15">
        <v>32400</v>
      </c>
      <c r="G10" s="14">
        <v>20</v>
      </c>
      <c r="H10" s="15">
        <v>32400</v>
      </c>
      <c r="I10" s="16">
        <f>Таблица132342[[#This Row],[7]]-Таблица132342[[#This Row],[5]]</f>
        <v>0</v>
      </c>
      <c r="J10" s="17">
        <f>Таблица132342[[#This Row],[8]]-Таблица132342[[#This Row],[6]]</f>
        <v>0</v>
      </c>
    </row>
    <row r="11" spans="1:10" s="3" customFormat="1" x14ac:dyDescent="0.25">
      <c r="A11" s="10"/>
      <c r="B11" s="11"/>
      <c r="C11" s="12" t="s">
        <v>21</v>
      </c>
      <c r="D11" s="13" t="s">
        <v>26</v>
      </c>
      <c r="E11" s="14">
        <v>3400</v>
      </c>
      <c r="F11" s="15">
        <v>5372000</v>
      </c>
      <c r="G11" s="14">
        <v>1400</v>
      </c>
      <c r="H11" s="15">
        <v>2212000</v>
      </c>
      <c r="I11" s="16">
        <f>Таблица132342[[#This Row],[7]]-Таблица132342[[#This Row],[5]]</f>
        <v>-2000</v>
      </c>
      <c r="J11" s="17">
        <f>Таблица132342[[#This Row],[8]]-Таблица132342[[#This Row],[6]]</f>
        <v>-3160000</v>
      </c>
    </row>
    <row r="12" spans="1:10" s="3" customFormat="1" x14ac:dyDescent="0.25">
      <c r="A12" s="10">
        <v>150002</v>
      </c>
      <c r="B12" s="11" t="s">
        <v>20</v>
      </c>
      <c r="C12" s="12" t="s">
        <v>21</v>
      </c>
      <c r="D12" s="13" t="s">
        <v>24</v>
      </c>
      <c r="E12" s="14">
        <v>145</v>
      </c>
      <c r="F12" s="15">
        <v>1031965</v>
      </c>
      <c r="G12" s="14">
        <v>15</v>
      </c>
      <c r="H12" s="15">
        <v>106755</v>
      </c>
      <c r="I12" s="16">
        <f>Таблица132342[[#This Row],[7]]-Таблица132342[[#This Row],[5]]</f>
        <v>-130</v>
      </c>
      <c r="J12" s="17">
        <f>Таблица132342[[#This Row],[8]]-Таблица132342[[#This Row],[6]]</f>
        <v>-925210</v>
      </c>
    </row>
    <row r="13" spans="1:10" s="3" customFormat="1" x14ac:dyDescent="0.25">
      <c r="A13" s="10"/>
      <c r="B13" s="11"/>
      <c r="C13" s="12" t="s">
        <v>21</v>
      </c>
      <c r="D13" s="13" t="s">
        <v>25</v>
      </c>
      <c r="E13" s="14">
        <v>247</v>
      </c>
      <c r="F13" s="15">
        <v>400140</v>
      </c>
      <c r="G13" s="14">
        <v>247</v>
      </c>
      <c r="H13" s="15">
        <v>400140</v>
      </c>
      <c r="I13" s="16">
        <f>Таблица132342[[#This Row],[7]]-Таблица132342[[#This Row],[5]]</f>
        <v>0</v>
      </c>
      <c r="J13" s="17">
        <f>Таблица132342[[#This Row],[8]]-Таблица132342[[#This Row],[6]]</f>
        <v>0</v>
      </c>
    </row>
    <row r="14" spans="1:10" s="3" customFormat="1" x14ac:dyDescent="0.25">
      <c r="A14" s="10"/>
      <c r="B14" s="11"/>
      <c r="C14" s="12" t="s">
        <v>21</v>
      </c>
      <c r="D14" s="13" t="s">
        <v>26</v>
      </c>
      <c r="E14" s="14">
        <v>100</v>
      </c>
      <c r="F14" s="15">
        <v>158000</v>
      </c>
      <c r="G14" s="14">
        <v>100</v>
      </c>
      <c r="H14" s="15">
        <v>158000</v>
      </c>
      <c r="I14" s="16">
        <f>Таблица132342[[#This Row],[7]]-Таблица132342[[#This Row],[5]]</f>
        <v>0</v>
      </c>
      <c r="J14" s="17">
        <f>Таблица132342[[#This Row],[8]]-Таблица132342[[#This Row],[6]]</f>
        <v>0</v>
      </c>
    </row>
    <row r="15" spans="1:10" s="3" customFormat="1" x14ac:dyDescent="0.25">
      <c r="A15" s="10">
        <v>150003</v>
      </c>
      <c r="B15" s="11" t="s">
        <v>27</v>
      </c>
      <c r="C15" s="12" t="s">
        <v>21</v>
      </c>
      <c r="D15" s="13" t="s">
        <v>25</v>
      </c>
      <c r="E15" s="14">
        <v>1000</v>
      </c>
      <c r="F15" s="15">
        <v>1620000</v>
      </c>
      <c r="G15" s="14">
        <v>740</v>
      </c>
      <c r="H15" s="15">
        <v>1198800</v>
      </c>
      <c r="I15" s="16">
        <f>Таблица132342[[#This Row],[7]]-Таблица132342[[#This Row],[5]]</f>
        <v>-260</v>
      </c>
      <c r="J15" s="17">
        <f>Таблица132342[[#This Row],[8]]-Таблица132342[[#This Row],[6]]</f>
        <v>-421200</v>
      </c>
    </row>
    <row r="16" spans="1:10" s="3" customFormat="1" x14ac:dyDescent="0.25">
      <c r="A16" s="10"/>
      <c r="B16" s="11"/>
      <c r="C16" s="12" t="s">
        <v>21</v>
      </c>
      <c r="D16" s="13" t="s">
        <v>26</v>
      </c>
      <c r="E16" s="14">
        <v>3689</v>
      </c>
      <c r="F16" s="15">
        <v>5828620</v>
      </c>
      <c r="G16" s="14">
        <v>1689</v>
      </c>
      <c r="H16" s="15">
        <v>2668620</v>
      </c>
      <c r="I16" s="16">
        <f>Таблица132342[[#This Row],[7]]-Таблица132342[[#This Row],[5]]</f>
        <v>-2000</v>
      </c>
      <c r="J16" s="17">
        <f>Таблица132342[[#This Row],[8]]-Таблица132342[[#This Row],[6]]</f>
        <v>-3160000</v>
      </c>
    </row>
    <row r="17" spans="1:10" s="3" customFormat="1" x14ac:dyDescent="0.25">
      <c r="A17" s="10">
        <v>150009</v>
      </c>
      <c r="B17" s="11" t="s">
        <v>28</v>
      </c>
      <c r="C17" s="12" t="s">
        <v>21</v>
      </c>
      <c r="D17" s="13" t="s">
        <v>24</v>
      </c>
      <c r="E17" s="14">
        <v>54</v>
      </c>
      <c r="F17" s="15">
        <v>384318</v>
      </c>
      <c r="G17" s="14">
        <v>4</v>
      </c>
      <c r="H17" s="15">
        <v>28468</v>
      </c>
      <c r="I17" s="16">
        <f>Таблица132342[[#This Row],[7]]-Таблица132342[[#This Row],[5]]</f>
        <v>-50</v>
      </c>
      <c r="J17" s="17">
        <f>Таблица132342[[#This Row],[8]]-Таблица132342[[#This Row],[6]]</f>
        <v>-355850</v>
      </c>
    </row>
    <row r="18" spans="1:10" s="3" customFormat="1" x14ac:dyDescent="0.25">
      <c r="A18" s="10"/>
      <c r="B18" s="11"/>
      <c r="C18" s="12" t="s">
        <v>21</v>
      </c>
      <c r="D18" s="13" t="s">
        <v>25</v>
      </c>
      <c r="E18" s="14">
        <v>27</v>
      </c>
      <c r="F18" s="15">
        <v>43740</v>
      </c>
      <c r="G18" s="14">
        <v>27</v>
      </c>
      <c r="H18" s="15">
        <v>43740</v>
      </c>
      <c r="I18" s="16">
        <f>Таблица132342[[#This Row],[7]]-Таблица132342[[#This Row],[5]]</f>
        <v>0</v>
      </c>
      <c r="J18" s="17">
        <f>Таблица132342[[#This Row],[8]]-Таблица132342[[#This Row],[6]]</f>
        <v>0</v>
      </c>
    </row>
    <row r="19" spans="1:10" s="3" customFormat="1" x14ac:dyDescent="0.25">
      <c r="A19" s="10"/>
      <c r="B19" s="11"/>
      <c r="C19" s="12" t="s">
        <v>21</v>
      </c>
      <c r="D19" s="13" t="s">
        <v>26</v>
      </c>
      <c r="E19" s="14">
        <v>2600</v>
      </c>
      <c r="F19" s="15">
        <v>4108000</v>
      </c>
      <c r="G19" s="14">
        <v>2600</v>
      </c>
      <c r="H19" s="15">
        <v>4108000</v>
      </c>
      <c r="I19" s="16">
        <f>Таблица132342[[#This Row],[7]]-Таблица132342[[#This Row],[5]]</f>
        <v>0</v>
      </c>
      <c r="J19" s="17">
        <f>Таблица132342[[#This Row],[8]]-Таблица132342[[#This Row],[6]]</f>
        <v>0</v>
      </c>
    </row>
    <row r="20" spans="1:10" s="3" customFormat="1" x14ac:dyDescent="0.25">
      <c r="A20" s="10">
        <v>150014</v>
      </c>
      <c r="B20" s="11" t="s">
        <v>29</v>
      </c>
      <c r="C20" s="12" t="s">
        <v>21</v>
      </c>
      <c r="D20" s="13" t="s">
        <v>24</v>
      </c>
      <c r="E20" s="14">
        <v>178</v>
      </c>
      <c r="F20" s="15">
        <v>1266826</v>
      </c>
      <c r="G20" s="14">
        <v>178</v>
      </c>
      <c r="H20" s="15">
        <v>1266826</v>
      </c>
      <c r="I20" s="16">
        <f>Таблица132342[[#This Row],[7]]-Таблица132342[[#This Row],[5]]</f>
        <v>0</v>
      </c>
      <c r="J20" s="17">
        <f>Таблица132342[[#This Row],[8]]-Таблица132342[[#This Row],[6]]</f>
        <v>0</v>
      </c>
    </row>
    <row r="21" spans="1:10" s="3" customFormat="1" x14ac:dyDescent="0.25">
      <c r="A21" s="10"/>
      <c r="B21" s="11"/>
      <c r="C21" s="12" t="s">
        <v>21</v>
      </c>
      <c r="D21" s="13" t="s">
        <v>25</v>
      </c>
      <c r="E21" s="14">
        <v>164</v>
      </c>
      <c r="F21" s="15">
        <v>265680</v>
      </c>
      <c r="G21" s="14">
        <v>784</v>
      </c>
      <c r="H21" s="15">
        <v>1270080</v>
      </c>
      <c r="I21" s="16">
        <f>Таблица132342[[#This Row],[7]]-Таблица132342[[#This Row],[5]]</f>
        <v>620</v>
      </c>
      <c r="J21" s="17">
        <f>Таблица132342[[#This Row],[8]]-Таблица132342[[#This Row],[6]]</f>
        <v>1004400</v>
      </c>
    </row>
    <row r="22" spans="1:10" s="3" customFormat="1" x14ac:dyDescent="0.25">
      <c r="A22" s="10"/>
      <c r="B22" s="11"/>
      <c r="C22" s="12" t="s">
        <v>21</v>
      </c>
      <c r="D22" s="13" t="s">
        <v>26</v>
      </c>
      <c r="E22" s="14">
        <v>1885</v>
      </c>
      <c r="F22" s="15">
        <v>2978300</v>
      </c>
      <c r="G22" s="14">
        <v>1885</v>
      </c>
      <c r="H22" s="15">
        <v>2978300</v>
      </c>
      <c r="I22" s="16">
        <f>Таблица132342[[#This Row],[7]]-Таблица132342[[#This Row],[5]]</f>
        <v>0</v>
      </c>
      <c r="J22" s="17">
        <f>Таблица132342[[#This Row],[8]]-Таблица132342[[#This Row],[6]]</f>
        <v>0</v>
      </c>
    </row>
    <row r="23" spans="1:10" s="3" customFormat="1" x14ac:dyDescent="0.25">
      <c r="A23" s="10">
        <v>150015</v>
      </c>
      <c r="B23" s="11" t="s">
        <v>34</v>
      </c>
      <c r="C23" s="12" t="s">
        <v>21</v>
      </c>
      <c r="D23" s="12" t="s">
        <v>24</v>
      </c>
      <c r="E23" s="14"/>
      <c r="F23" s="15"/>
      <c r="G23" s="14">
        <v>50</v>
      </c>
      <c r="H23" s="15">
        <v>355850</v>
      </c>
      <c r="I23" s="16">
        <f>Таблица132342[[#This Row],[7]]-Таблица132342[[#This Row],[5]]</f>
        <v>50</v>
      </c>
      <c r="J23" s="17">
        <f>Таблица132342[[#This Row],[8]]-Таблица132342[[#This Row],[6]]</f>
        <v>355850</v>
      </c>
    </row>
    <row r="24" spans="1:10" s="3" customFormat="1" x14ac:dyDescent="0.25">
      <c r="A24" s="10"/>
      <c r="B24" s="11"/>
      <c r="C24" s="12" t="s">
        <v>21</v>
      </c>
      <c r="D24" s="12" t="s">
        <v>25</v>
      </c>
      <c r="E24" s="14"/>
      <c r="F24" s="15"/>
      <c r="G24" s="14">
        <v>400</v>
      </c>
      <c r="H24" s="15">
        <v>648000</v>
      </c>
      <c r="I24" s="16">
        <f>Таблица132342[[#This Row],[7]]-Таблица132342[[#This Row],[5]]</f>
        <v>400</v>
      </c>
      <c r="J24" s="17">
        <f>Таблица132342[[#This Row],[8]]-Таблица132342[[#This Row],[6]]</f>
        <v>648000</v>
      </c>
    </row>
    <row r="25" spans="1:10" s="3" customFormat="1" x14ac:dyDescent="0.25">
      <c r="A25" s="10">
        <v>150016</v>
      </c>
      <c r="B25" s="11" t="s">
        <v>30</v>
      </c>
      <c r="C25" s="12" t="s">
        <v>21</v>
      </c>
      <c r="D25" s="13" t="s">
        <v>24</v>
      </c>
      <c r="E25" s="14">
        <v>392</v>
      </c>
      <c r="F25" s="15">
        <v>2789864</v>
      </c>
      <c r="G25" s="14">
        <v>2</v>
      </c>
      <c r="H25" s="15">
        <v>14234</v>
      </c>
      <c r="I25" s="16">
        <f>Таблица132342[[#This Row],[7]]-Таблица132342[[#This Row],[5]]</f>
        <v>-390</v>
      </c>
      <c r="J25" s="17">
        <f>Таблица132342[[#This Row],[8]]-Таблица132342[[#This Row],[6]]</f>
        <v>-2775630</v>
      </c>
    </row>
    <row r="26" spans="1:10" s="3" customFormat="1" x14ac:dyDescent="0.25">
      <c r="A26" s="10"/>
      <c r="B26" s="11"/>
      <c r="C26" s="12" t="s">
        <v>21</v>
      </c>
      <c r="D26" s="13" t="s">
        <v>25</v>
      </c>
      <c r="E26" s="14">
        <v>165</v>
      </c>
      <c r="F26" s="15">
        <v>267300</v>
      </c>
      <c r="G26" s="14">
        <v>165</v>
      </c>
      <c r="H26" s="15">
        <v>267300</v>
      </c>
      <c r="I26" s="16">
        <f>Таблица132342[[#This Row],[7]]-Таблица132342[[#This Row],[5]]</f>
        <v>0</v>
      </c>
      <c r="J26" s="17">
        <f>Таблица132342[[#This Row],[8]]-Таблица132342[[#This Row],[6]]</f>
        <v>0</v>
      </c>
    </row>
    <row r="27" spans="1:10" s="3" customFormat="1" x14ac:dyDescent="0.25">
      <c r="A27" s="10"/>
      <c r="B27" s="11"/>
      <c r="C27" s="12" t="s">
        <v>21</v>
      </c>
      <c r="D27" s="13" t="s">
        <v>26</v>
      </c>
      <c r="E27" s="14">
        <v>1893</v>
      </c>
      <c r="F27" s="15">
        <v>2990940</v>
      </c>
      <c r="G27" s="14">
        <v>1893</v>
      </c>
      <c r="H27" s="15">
        <v>2990940</v>
      </c>
      <c r="I27" s="16">
        <f>Таблица132342[[#This Row],[7]]-Таблица132342[[#This Row],[5]]</f>
        <v>0</v>
      </c>
      <c r="J27" s="17">
        <f>Таблица132342[[#This Row],[8]]-Таблица132342[[#This Row],[6]]</f>
        <v>0</v>
      </c>
    </row>
    <row r="28" spans="1:10" s="3" customFormat="1" x14ac:dyDescent="0.25">
      <c r="A28" s="10">
        <v>150031</v>
      </c>
      <c r="B28" s="11" t="s">
        <v>31</v>
      </c>
      <c r="C28" s="12" t="s">
        <v>21</v>
      </c>
      <c r="D28" s="13" t="s">
        <v>24</v>
      </c>
      <c r="E28" s="14">
        <v>4200</v>
      </c>
      <c r="F28" s="15">
        <v>29891400</v>
      </c>
      <c r="G28" s="14">
        <v>6702</v>
      </c>
      <c r="H28" s="15">
        <v>47698134</v>
      </c>
      <c r="I28" s="16">
        <f>Таблица132342[[#This Row],[7]]-Таблица132342[[#This Row],[5]]</f>
        <v>2502</v>
      </c>
      <c r="J28" s="17">
        <f>Таблица132342[[#This Row],[8]]-Таблица132342[[#This Row],[6]]</f>
        <v>17806734</v>
      </c>
    </row>
    <row r="29" spans="1:10" s="3" customFormat="1" x14ac:dyDescent="0.25">
      <c r="A29" s="10"/>
      <c r="B29" s="11"/>
      <c r="C29" s="12" t="s">
        <v>21</v>
      </c>
      <c r="D29" s="13" t="s">
        <v>25</v>
      </c>
      <c r="E29" s="14">
        <v>0</v>
      </c>
      <c r="F29" s="15">
        <v>0</v>
      </c>
      <c r="G29" s="14">
        <v>260</v>
      </c>
      <c r="H29" s="15">
        <v>421200</v>
      </c>
      <c r="I29" s="16">
        <f>Таблица132342[[#This Row],[7]]-Таблица132342[[#This Row],[5]]</f>
        <v>260</v>
      </c>
      <c r="J29" s="17">
        <f>Таблица132342[[#This Row],[8]]-Таблица132342[[#This Row],[6]]</f>
        <v>421200</v>
      </c>
    </row>
    <row r="30" spans="1:10" s="3" customFormat="1" x14ac:dyDescent="0.25">
      <c r="A30" s="10">
        <v>150035</v>
      </c>
      <c r="B30" s="11" t="s">
        <v>32</v>
      </c>
      <c r="C30" s="12" t="s">
        <v>21</v>
      </c>
      <c r="D30" s="13" t="s">
        <v>24</v>
      </c>
      <c r="E30" s="14">
        <v>538</v>
      </c>
      <c r="F30" s="15">
        <v>3828946</v>
      </c>
      <c r="G30" s="14">
        <v>38</v>
      </c>
      <c r="H30" s="15">
        <v>270446</v>
      </c>
      <c r="I30" s="16">
        <f>Таблица132342[[#This Row],[7]]-Таблица132342[[#This Row],[5]]</f>
        <v>-500</v>
      </c>
      <c r="J30" s="17">
        <f>Таблица132342[[#This Row],[8]]-Таблица132342[[#This Row],[6]]</f>
        <v>-3558500</v>
      </c>
    </row>
    <row r="31" spans="1:10" s="3" customFormat="1" x14ac:dyDescent="0.25">
      <c r="A31" s="10"/>
      <c r="B31" s="11"/>
      <c r="C31" s="12" t="s">
        <v>21</v>
      </c>
      <c r="D31" s="13" t="s">
        <v>25</v>
      </c>
      <c r="E31" s="14">
        <v>2943</v>
      </c>
      <c r="F31" s="15">
        <v>4767660</v>
      </c>
      <c r="G31" s="14">
        <v>1703</v>
      </c>
      <c r="H31" s="15">
        <v>2758860</v>
      </c>
      <c r="I31" s="16">
        <f>Таблица132342[[#This Row],[7]]-Таблица132342[[#This Row],[5]]</f>
        <v>-1240</v>
      </c>
      <c r="J31" s="17">
        <f>Таблица132342[[#This Row],[8]]-Таблица132342[[#This Row],[6]]</f>
        <v>-2008800</v>
      </c>
    </row>
    <row r="32" spans="1:10" s="3" customFormat="1" x14ac:dyDescent="0.25">
      <c r="A32" s="10"/>
      <c r="B32" s="11"/>
      <c r="C32" s="12" t="s">
        <v>21</v>
      </c>
      <c r="D32" s="13" t="s">
        <v>26</v>
      </c>
      <c r="E32" s="14">
        <v>4415</v>
      </c>
      <c r="F32" s="15">
        <v>6975700</v>
      </c>
      <c r="G32" s="14">
        <v>2415</v>
      </c>
      <c r="H32" s="15">
        <v>3815700</v>
      </c>
      <c r="I32" s="16">
        <f>Таблица132342[[#This Row],[7]]-Таблица132342[[#This Row],[5]]</f>
        <v>-2000</v>
      </c>
      <c r="J32" s="17">
        <f>Таблица132342[[#This Row],[8]]-Таблица132342[[#This Row],[6]]</f>
        <v>-3160000</v>
      </c>
    </row>
    <row r="33" spans="1:10" s="3" customFormat="1" x14ac:dyDescent="0.25">
      <c r="A33" s="10">
        <v>150112</v>
      </c>
      <c r="B33" s="11" t="s">
        <v>33</v>
      </c>
      <c r="C33" s="12" t="s">
        <v>21</v>
      </c>
      <c r="D33" s="18" t="s">
        <v>24</v>
      </c>
      <c r="E33" s="14">
        <v>112</v>
      </c>
      <c r="F33" s="19">
        <v>797104</v>
      </c>
      <c r="G33" s="14">
        <v>12</v>
      </c>
      <c r="H33" s="15">
        <v>85404</v>
      </c>
      <c r="I33" s="14">
        <f>Таблица132342[[#This Row],[7]]-Таблица132342[[#This Row],[5]]</f>
        <v>-100</v>
      </c>
      <c r="J33" s="15">
        <f>Таблица132342[[#This Row],[8]]-Таблица132342[[#This Row],[6]]</f>
        <v>-711700</v>
      </c>
    </row>
    <row r="34" spans="1:10" x14ac:dyDescent="0.25">
      <c r="A34" s="10"/>
      <c r="B34" s="20"/>
      <c r="C34" s="12" t="s">
        <v>21</v>
      </c>
      <c r="D34" s="21" t="s">
        <v>25</v>
      </c>
      <c r="E34" s="14">
        <v>255</v>
      </c>
      <c r="F34" s="22">
        <v>413100</v>
      </c>
      <c r="G34" s="14">
        <v>255</v>
      </c>
      <c r="H34" s="15">
        <v>413100</v>
      </c>
      <c r="I34" s="14">
        <f>Таблица132342[[#This Row],[7]]-Таблица132342[[#This Row],[5]]</f>
        <v>0</v>
      </c>
      <c r="J34" s="15">
        <f>Таблица132342[[#This Row],[8]]-Таблица132342[[#This Row],[6]]</f>
        <v>0</v>
      </c>
    </row>
    <row r="35" spans="1:10" x14ac:dyDescent="0.25">
      <c r="A35" s="10"/>
      <c r="B35" s="20"/>
      <c r="C35" s="12" t="s">
        <v>21</v>
      </c>
      <c r="D35" s="21" t="s">
        <v>26</v>
      </c>
      <c r="E35" s="14">
        <v>1869</v>
      </c>
      <c r="F35" s="22">
        <v>2953020</v>
      </c>
      <c r="G35" s="14">
        <v>1869</v>
      </c>
      <c r="H35" s="15">
        <v>2953020</v>
      </c>
      <c r="I35" s="14">
        <f>Таблица132342[[#This Row],[7]]-Таблица132342[[#This Row],[5]]</f>
        <v>0</v>
      </c>
      <c r="J35" s="15">
        <f>Таблица132342[[#This Row],[8]]-Таблица132342[[#This Row],[6]]</f>
        <v>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DFC4-882E-459C-B133-C7A393B0F4C5}">
  <sheetPr>
    <pageSetUpPr fitToPage="1"/>
  </sheetPr>
  <dimension ref="A1:K14"/>
  <sheetViews>
    <sheetView workbookViewId="0">
      <selection activeCell="D24" sqref="D24"/>
    </sheetView>
  </sheetViews>
  <sheetFormatPr defaultRowHeight="15" x14ac:dyDescent="0.25"/>
  <cols>
    <col min="1" max="1" width="11.85546875" customWidth="1"/>
    <col min="2" max="2" width="40.140625" style="1" customWidth="1"/>
    <col min="4" max="4" width="53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41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36</v>
      </c>
    </row>
    <row r="6" spans="1:10" ht="60" customHeight="1" x14ac:dyDescent="0.25">
      <c r="A6" s="4" t="s">
        <v>2</v>
      </c>
      <c r="B6" s="4" t="s">
        <v>3</v>
      </c>
      <c r="C6" s="4" t="s">
        <v>4</v>
      </c>
      <c r="D6" s="5" t="s">
        <v>5</v>
      </c>
      <c r="E6" s="4" t="s">
        <v>22</v>
      </c>
      <c r="F6" s="4"/>
      <c r="G6" s="4" t="s">
        <v>6</v>
      </c>
      <c r="H6" s="4"/>
      <c r="I6" s="4" t="s">
        <v>7</v>
      </c>
      <c r="J6" s="4"/>
    </row>
    <row r="7" spans="1:10" ht="30" customHeight="1" x14ac:dyDescent="0.25">
      <c r="A7" s="4"/>
      <c r="B7" s="4"/>
      <c r="C7" s="4"/>
      <c r="D7" s="6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</row>
    <row r="8" spans="1:10" x14ac:dyDescent="0.25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1:10" x14ac:dyDescent="0.25">
      <c r="A9" s="10">
        <v>150007</v>
      </c>
      <c r="B9" s="11" t="s">
        <v>37</v>
      </c>
      <c r="C9" s="12" t="s">
        <v>21</v>
      </c>
      <c r="D9" s="13" t="s">
        <v>39</v>
      </c>
      <c r="E9" s="14">
        <v>2350</v>
      </c>
      <c r="F9" s="15">
        <v>1249565.5</v>
      </c>
      <c r="G9" s="14">
        <v>1750</v>
      </c>
      <c r="H9" s="15">
        <v>930527.5</v>
      </c>
      <c r="I9" s="16">
        <f>Таблица1323423[[#This Row],[7]]-Таблица1323423[[#This Row],[5]]</f>
        <v>-600</v>
      </c>
      <c r="J9" s="17">
        <f>Таблица1323423[[#This Row],[8]]-Таблица1323423[[#This Row],[6]]</f>
        <v>-319038</v>
      </c>
    </row>
    <row r="10" spans="1:10" s="3" customFormat="1" x14ac:dyDescent="0.25">
      <c r="A10" s="10">
        <v>150031</v>
      </c>
      <c r="B10" s="11" t="s">
        <v>31</v>
      </c>
      <c r="C10" s="12" t="s">
        <v>21</v>
      </c>
      <c r="D10" s="13" t="s">
        <v>39</v>
      </c>
      <c r="E10" s="14">
        <v>1100</v>
      </c>
      <c r="F10" s="15">
        <v>584903</v>
      </c>
      <c r="G10" s="14">
        <v>1700</v>
      </c>
      <c r="H10" s="15">
        <v>903941</v>
      </c>
      <c r="I10" s="16">
        <f>Таблица1323423[[#This Row],[7]]-Таблица1323423[[#This Row],[5]]</f>
        <v>600</v>
      </c>
      <c r="J10" s="17">
        <f>Таблица1323423[[#This Row],[8]]-Таблица1323423[[#This Row],[6]]</f>
        <v>319038</v>
      </c>
    </row>
    <row r="11" spans="1:10" s="3" customFormat="1" x14ac:dyDescent="0.25">
      <c r="A11" s="10"/>
      <c r="B11" s="11"/>
      <c r="C11" s="12" t="s">
        <v>21</v>
      </c>
      <c r="D11" s="13" t="s">
        <v>40</v>
      </c>
      <c r="E11" s="14">
        <v>1100</v>
      </c>
      <c r="F11" s="15">
        <v>554917</v>
      </c>
      <c r="G11" s="14">
        <v>2280</v>
      </c>
      <c r="H11" s="15">
        <v>1150191.6000000001</v>
      </c>
      <c r="I11" s="16">
        <f>Таблица1323423[[#This Row],[7]]-Таблица1323423[[#This Row],[5]]</f>
        <v>1180</v>
      </c>
      <c r="J11" s="17">
        <f>Таблица1323423[[#This Row],[8]]-Таблица1323423[[#This Row],[6]]</f>
        <v>595274.60000000009</v>
      </c>
    </row>
    <row r="12" spans="1:10" s="3" customFormat="1" x14ac:dyDescent="0.25">
      <c r="A12" s="10">
        <v>150035</v>
      </c>
      <c r="B12" s="11" t="s">
        <v>32</v>
      </c>
      <c r="C12" s="12" t="s">
        <v>21</v>
      </c>
      <c r="D12" s="13" t="s">
        <v>39</v>
      </c>
      <c r="E12" s="14">
        <v>2200</v>
      </c>
      <c r="F12" s="15">
        <v>1169806</v>
      </c>
      <c r="G12" s="14">
        <v>2200</v>
      </c>
      <c r="H12" s="15">
        <v>1169806</v>
      </c>
      <c r="I12" s="16">
        <f>Таблица1323423[[#This Row],[7]]-Таблица1323423[[#This Row],[5]]</f>
        <v>0</v>
      </c>
      <c r="J12" s="17">
        <f>Таблица1323423[[#This Row],[8]]-Таблица1323423[[#This Row],[6]]</f>
        <v>0</v>
      </c>
    </row>
    <row r="13" spans="1:10" s="3" customFormat="1" x14ac:dyDescent="0.25">
      <c r="A13" s="10"/>
      <c r="B13" s="11"/>
      <c r="C13" s="12" t="s">
        <v>21</v>
      </c>
      <c r="D13" s="13" t="s">
        <v>40</v>
      </c>
      <c r="E13" s="14">
        <v>4150</v>
      </c>
      <c r="F13" s="15">
        <v>2093550.5</v>
      </c>
      <c r="G13" s="14">
        <v>2700</v>
      </c>
      <c r="H13" s="15">
        <v>1362069</v>
      </c>
      <c r="I13" s="16">
        <f>Таблица1323423[[#This Row],[7]]-Таблица1323423[[#This Row],[5]]</f>
        <v>-1450</v>
      </c>
      <c r="J13" s="17">
        <f>Таблица1323423[[#This Row],[8]]-Таблица1323423[[#This Row],[6]]</f>
        <v>-731481.5</v>
      </c>
    </row>
    <row r="14" spans="1:10" s="3" customFormat="1" x14ac:dyDescent="0.25">
      <c r="A14" s="10">
        <v>150045</v>
      </c>
      <c r="B14" s="11" t="s">
        <v>38</v>
      </c>
      <c r="C14" s="12" t="s">
        <v>21</v>
      </c>
      <c r="D14" s="13" t="s">
        <v>40</v>
      </c>
      <c r="E14" s="14">
        <v>470</v>
      </c>
      <c r="F14" s="15">
        <v>237100.9</v>
      </c>
      <c r="G14" s="14">
        <v>740</v>
      </c>
      <c r="H14" s="15">
        <v>373307.8</v>
      </c>
      <c r="I14" s="16">
        <f>Таблица1323423[[#This Row],[7]]-Таблица1323423[[#This Row],[5]]</f>
        <v>270</v>
      </c>
      <c r="J14" s="17">
        <f>Таблица1323423[[#This Row],[8]]-Таблица1323423[[#This Row],[6]]</f>
        <v>136206.9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A73E-63BB-4F03-A45D-EF4BF8ACA615}">
  <sheetPr>
    <pageSetUpPr fitToPage="1"/>
  </sheetPr>
  <dimension ref="A1:J63"/>
  <sheetViews>
    <sheetView topLeftCell="A43" workbookViewId="0">
      <selection activeCell="K20" sqref="K20"/>
    </sheetView>
  </sheetViews>
  <sheetFormatPr defaultRowHeight="15" x14ac:dyDescent="0.25"/>
  <cols>
    <col min="1" max="1" width="11.85546875" customWidth="1"/>
    <col min="2" max="2" width="41.7109375" style="1" customWidth="1"/>
    <col min="3" max="3" width="9.140625" customWidth="1"/>
    <col min="4" max="4" width="53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42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36</v>
      </c>
    </row>
    <row r="6" spans="1:10" ht="60" customHeight="1" x14ac:dyDescent="0.25">
      <c r="A6" s="4" t="s">
        <v>2</v>
      </c>
      <c r="B6" s="4" t="s">
        <v>3</v>
      </c>
      <c r="C6" s="4" t="s">
        <v>4</v>
      </c>
      <c r="D6" s="5" t="s">
        <v>5</v>
      </c>
      <c r="E6" s="23" t="s">
        <v>22</v>
      </c>
      <c r="F6" s="24"/>
      <c r="G6" s="4" t="s">
        <v>6</v>
      </c>
      <c r="H6" s="4"/>
      <c r="I6" s="4" t="s">
        <v>7</v>
      </c>
      <c r="J6" s="4"/>
    </row>
    <row r="7" spans="1:10" ht="30" customHeight="1" x14ac:dyDescent="0.25">
      <c r="A7" s="4"/>
      <c r="B7" s="4"/>
      <c r="C7" s="4"/>
      <c r="D7" s="6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</row>
    <row r="8" spans="1:10" x14ac:dyDescent="0.25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1:10" x14ac:dyDescent="0.25">
      <c r="A9" s="10">
        <v>150001</v>
      </c>
      <c r="B9" s="11" t="s">
        <v>23</v>
      </c>
      <c r="C9" s="12" t="s">
        <v>21</v>
      </c>
      <c r="D9" s="13" t="s">
        <v>48</v>
      </c>
      <c r="E9" s="14">
        <v>100</v>
      </c>
      <c r="F9" s="15">
        <v>165070</v>
      </c>
      <c r="G9" s="14">
        <v>0</v>
      </c>
      <c r="H9" s="15">
        <v>0</v>
      </c>
      <c r="I9" s="16">
        <f>Таблица13234234[[#This Row],[7]]-Таблица13234234[[#This Row],[5]]</f>
        <v>-100</v>
      </c>
      <c r="J9" s="17">
        <f>Таблица13234234[[#This Row],[8]]-Таблица13234234[[#This Row],[6]]</f>
        <v>-165070</v>
      </c>
    </row>
    <row r="10" spans="1:10" s="3" customFormat="1" x14ac:dyDescent="0.25">
      <c r="A10" s="10"/>
      <c r="B10" s="11"/>
      <c r="C10" s="12" t="s">
        <v>21</v>
      </c>
      <c r="D10" s="13" t="s">
        <v>49</v>
      </c>
      <c r="E10" s="14">
        <v>25</v>
      </c>
      <c r="F10" s="15">
        <v>35934.75</v>
      </c>
      <c r="G10" s="14">
        <v>0</v>
      </c>
      <c r="H10" s="15">
        <v>0</v>
      </c>
      <c r="I10" s="16">
        <f>Таблица13234234[[#This Row],[7]]-Таблица13234234[[#This Row],[5]]</f>
        <v>-25</v>
      </c>
      <c r="J10" s="17">
        <f>Таблица13234234[[#This Row],[8]]-Таблица13234234[[#This Row],[6]]</f>
        <v>-35934.75</v>
      </c>
    </row>
    <row r="11" spans="1:10" s="3" customFormat="1" x14ac:dyDescent="0.25">
      <c r="A11" s="10"/>
      <c r="B11" s="11"/>
      <c r="C11" s="12" t="s">
        <v>21</v>
      </c>
      <c r="D11" s="13" t="s">
        <v>50</v>
      </c>
      <c r="E11" s="14">
        <v>30</v>
      </c>
      <c r="F11" s="15">
        <v>8129.7</v>
      </c>
      <c r="G11" s="14">
        <v>0</v>
      </c>
      <c r="H11" s="15">
        <v>0</v>
      </c>
      <c r="I11" s="16">
        <f>Таблица13234234[[#This Row],[7]]-Таблица13234234[[#This Row],[5]]</f>
        <v>-30</v>
      </c>
      <c r="J11" s="17">
        <f>Таблица13234234[[#This Row],[8]]-Таблица13234234[[#This Row],[6]]</f>
        <v>-8129.7</v>
      </c>
    </row>
    <row r="12" spans="1:10" s="3" customFormat="1" x14ac:dyDescent="0.25">
      <c r="A12" s="10"/>
      <c r="B12" s="11"/>
      <c r="C12" s="12" t="s">
        <v>21</v>
      </c>
      <c r="D12" s="13" t="s">
        <v>51</v>
      </c>
      <c r="E12" s="14">
        <v>386</v>
      </c>
      <c r="F12" s="15">
        <v>441556.98</v>
      </c>
      <c r="G12" s="14">
        <v>0</v>
      </c>
      <c r="H12" s="15">
        <v>0</v>
      </c>
      <c r="I12" s="16">
        <f>Таблица13234234[[#This Row],[7]]-Таблица13234234[[#This Row],[5]]</f>
        <v>-386</v>
      </c>
      <c r="J12" s="17">
        <f>Таблица13234234[[#This Row],[8]]-Таблица13234234[[#This Row],[6]]</f>
        <v>-441556.98</v>
      </c>
    </row>
    <row r="13" spans="1:10" s="3" customFormat="1" x14ac:dyDescent="0.25">
      <c r="A13" s="10">
        <v>150007</v>
      </c>
      <c r="B13" s="11" t="s">
        <v>37</v>
      </c>
      <c r="C13" s="12" t="s">
        <v>21</v>
      </c>
      <c r="D13" s="13" t="s">
        <v>50</v>
      </c>
      <c r="E13" s="14">
        <v>237</v>
      </c>
      <c r="F13" s="15">
        <v>64224.63</v>
      </c>
      <c r="G13" s="14">
        <v>0</v>
      </c>
      <c r="H13" s="15">
        <v>0</v>
      </c>
      <c r="I13" s="16">
        <f>Таблица13234234[[#This Row],[7]]-Таблица13234234[[#This Row],[5]]</f>
        <v>-237</v>
      </c>
      <c r="J13" s="17">
        <f>Таблица13234234[[#This Row],[8]]-Таблица13234234[[#This Row],[6]]</f>
        <v>-64224.63</v>
      </c>
    </row>
    <row r="14" spans="1:10" s="3" customFormat="1" x14ac:dyDescent="0.25">
      <c r="A14" s="10"/>
      <c r="B14" s="11"/>
      <c r="C14" s="12" t="s">
        <v>21</v>
      </c>
      <c r="D14" s="13" t="s">
        <v>52</v>
      </c>
      <c r="E14" s="14">
        <v>228</v>
      </c>
      <c r="F14" s="15">
        <v>74790.84</v>
      </c>
      <c r="G14" s="14">
        <v>0</v>
      </c>
      <c r="H14" s="15">
        <v>0</v>
      </c>
      <c r="I14" s="16">
        <f>Таблица13234234[[#This Row],[7]]-Таблица13234234[[#This Row],[5]]</f>
        <v>-228</v>
      </c>
      <c r="J14" s="17">
        <f>Таблица13234234[[#This Row],[8]]-Таблица13234234[[#This Row],[6]]</f>
        <v>-74790.84</v>
      </c>
    </row>
    <row r="15" spans="1:10" s="3" customFormat="1" x14ac:dyDescent="0.25">
      <c r="A15" s="10"/>
      <c r="B15" s="11"/>
      <c r="C15" s="12" t="s">
        <v>21</v>
      </c>
      <c r="D15" s="13" t="s">
        <v>51</v>
      </c>
      <c r="E15" s="14">
        <v>317</v>
      </c>
      <c r="F15" s="15">
        <v>362625.81</v>
      </c>
      <c r="G15" s="14">
        <v>317</v>
      </c>
      <c r="H15" s="15">
        <v>362625.81</v>
      </c>
      <c r="I15" s="16">
        <f>Таблица13234234[[#This Row],[7]]-Таблица13234234[[#This Row],[5]]</f>
        <v>0</v>
      </c>
      <c r="J15" s="17">
        <f>Таблица13234234[[#This Row],[8]]-Таблица13234234[[#This Row],[6]]</f>
        <v>0</v>
      </c>
    </row>
    <row r="16" spans="1:10" s="3" customFormat="1" x14ac:dyDescent="0.25">
      <c r="A16" s="10">
        <v>150009</v>
      </c>
      <c r="B16" s="11" t="s">
        <v>28</v>
      </c>
      <c r="C16" s="12" t="s">
        <v>21</v>
      </c>
      <c r="D16" s="13" t="s">
        <v>49</v>
      </c>
      <c r="E16" s="14">
        <v>55</v>
      </c>
      <c r="F16" s="15">
        <v>79056.45</v>
      </c>
      <c r="G16" s="14">
        <v>55</v>
      </c>
      <c r="H16" s="15">
        <v>79056.45</v>
      </c>
      <c r="I16" s="16">
        <f>Таблица13234234[[#This Row],[7]]-Таблица13234234[[#This Row],[5]]</f>
        <v>0</v>
      </c>
      <c r="J16" s="17">
        <f>Таблица13234234[[#This Row],[8]]-Таблица13234234[[#This Row],[6]]</f>
        <v>0</v>
      </c>
    </row>
    <row r="17" spans="1:10" s="3" customFormat="1" x14ac:dyDescent="0.25">
      <c r="A17" s="10"/>
      <c r="B17" s="11"/>
      <c r="C17" s="12" t="s">
        <v>21</v>
      </c>
      <c r="D17" s="13" t="s">
        <v>50</v>
      </c>
      <c r="E17" s="14">
        <v>85</v>
      </c>
      <c r="F17" s="15">
        <v>23034.15</v>
      </c>
      <c r="G17" s="14">
        <v>0</v>
      </c>
      <c r="H17" s="15">
        <v>0</v>
      </c>
      <c r="I17" s="16">
        <f>Таблица13234234[[#This Row],[7]]-Таблица13234234[[#This Row],[5]]</f>
        <v>-85</v>
      </c>
      <c r="J17" s="17">
        <f>Таблица13234234[[#This Row],[8]]-Таблица13234234[[#This Row],[6]]</f>
        <v>-23034.15</v>
      </c>
    </row>
    <row r="18" spans="1:10" s="3" customFormat="1" x14ac:dyDescent="0.25">
      <c r="A18" s="10">
        <v>150012</v>
      </c>
      <c r="B18" s="11" t="s">
        <v>58</v>
      </c>
      <c r="C18" s="12" t="s">
        <v>21</v>
      </c>
      <c r="D18" s="13" t="s">
        <v>49</v>
      </c>
      <c r="E18" s="14">
        <v>15</v>
      </c>
      <c r="F18" s="15">
        <v>21560.85</v>
      </c>
      <c r="G18" s="14">
        <v>15</v>
      </c>
      <c r="H18" s="15">
        <v>21560.85</v>
      </c>
      <c r="I18" s="16">
        <f>Таблица13234234[[#This Row],[7]]-Таблица13234234[[#This Row],[5]]</f>
        <v>0</v>
      </c>
      <c r="J18" s="17">
        <f>Таблица13234234[[#This Row],[8]]-Таблица13234234[[#This Row],[6]]</f>
        <v>0</v>
      </c>
    </row>
    <row r="19" spans="1:10" s="3" customFormat="1" x14ac:dyDescent="0.25">
      <c r="A19" s="10"/>
      <c r="B19" s="11"/>
      <c r="C19" s="12" t="s">
        <v>21</v>
      </c>
      <c r="D19" s="13" t="s">
        <v>51</v>
      </c>
      <c r="E19" s="14">
        <v>223</v>
      </c>
      <c r="F19" s="15">
        <v>255096.39</v>
      </c>
      <c r="G19" s="14">
        <v>73</v>
      </c>
      <c r="H19" s="15">
        <v>83506.89</v>
      </c>
      <c r="I19" s="16">
        <f>Таблица13234234[[#This Row],[7]]-Таблица13234234[[#This Row],[5]]</f>
        <v>-150</v>
      </c>
      <c r="J19" s="17">
        <f>Таблица13234234[[#This Row],[8]]-Таблица13234234[[#This Row],[6]]</f>
        <v>-171589.5</v>
      </c>
    </row>
    <row r="20" spans="1:10" s="3" customFormat="1" x14ac:dyDescent="0.25">
      <c r="A20" s="10"/>
      <c r="B20" s="11"/>
      <c r="C20" s="12" t="s">
        <v>21</v>
      </c>
      <c r="D20" s="13" t="s">
        <v>56</v>
      </c>
      <c r="E20" s="14">
        <v>223</v>
      </c>
      <c r="F20" s="15">
        <v>197803.23</v>
      </c>
      <c r="G20" s="14">
        <v>223</v>
      </c>
      <c r="H20" s="15">
        <v>197803.23</v>
      </c>
      <c r="I20" s="16">
        <f>Таблица13234234[[#This Row],[7]]-Таблица13234234[[#This Row],[5]]</f>
        <v>0</v>
      </c>
      <c r="J20" s="17">
        <f>Таблица13234234[[#This Row],[8]]-Таблица13234234[[#This Row],[6]]</f>
        <v>0</v>
      </c>
    </row>
    <row r="21" spans="1:10" s="3" customFormat="1" x14ac:dyDescent="0.25">
      <c r="A21" s="10"/>
      <c r="B21" s="11"/>
      <c r="C21" s="12" t="s">
        <v>21</v>
      </c>
      <c r="D21" s="13" t="s">
        <v>51</v>
      </c>
      <c r="E21" s="14">
        <v>295</v>
      </c>
      <c r="F21" s="15">
        <v>337459.35</v>
      </c>
      <c r="G21" s="14">
        <v>295</v>
      </c>
      <c r="H21" s="15">
        <v>337459.35</v>
      </c>
      <c r="I21" s="16">
        <f>Таблица13234234[[#This Row],[7]]-Таблица13234234[[#This Row],[5]]</f>
        <v>0</v>
      </c>
      <c r="J21" s="17">
        <f>Таблица13234234[[#This Row],[8]]-Таблица13234234[[#This Row],[6]]</f>
        <v>0</v>
      </c>
    </row>
    <row r="22" spans="1:10" s="3" customFormat="1" x14ac:dyDescent="0.25">
      <c r="A22" s="10">
        <v>150013</v>
      </c>
      <c r="B22" s="11" t="s">
        <v>43</v>
      </c>
      <c r="C22" s="12" t="s">
        <v>21</v>
      </c>
      <c r="D22" s="13" t="s">
        <v>50</v>
      </c>
      <c r="E22" s="14">
        <v>80</v>
      </c>
      <c r="F22" s="15">
        <v>21679.200000000001</v>
      </c>
      <c r="G22" s="14">
        <v>0</v>
      </c>
      <c r="H22" s="15">
        <v>0</v>
      </c>
      <c r="I22" s="16">
        <f>Таблица13234234[[#This Row],[7]]-Таблица13234234[[#This Row],[5]]</f>
        <v>-80</v>
      </c>
      <c r="J22" s="17">
        <f>Таблица13234234[[#This Row],[8]]-Таблица13234234[[#This Row],[6]]</f>
        <v>-21679.200000000001</v>
      </c>
    </row>
    <row r="23" spans="1:10" s="3" customFormat="1" x14ac:dyDescent="0.25">
      <c r="A23" s="10"/>
      <c r="B23" s="11"/>
      <c r="C23" s="12" t="s">
        <v>21</v>
      </c>
      <c r="D23" s="13" t="s">
        <v>51</v>
      </c>
      <c r="E23" s="14">
        <v>50</v>
      </c>
      <c r="F23" s="15">
        <v>57196.5</v>
      </c>
      <c r="G23" s="14">
        <v>50</v>
      </c>
      <c r="H23" s="15">
        <v>57196.5</v>
      </c>
      <c r="I23" s="16">
        <f>Таблица13234234[[#This Row],[7]]-Таблица13234234[[#This Row],[5]]</f>
        <v>0</v>
      </c>
      <c r="J23" s="17">
        <f>Таблица13234234[[#This Row],[8]]-Таблица13234234[[#This Row],[6]]</f>
        <v>0</v>
      </c>
    </row>
    <row r="24" spans="1:10" s="3" customFormat="1" x14ac:dyDescent="0.25">
      <c r="A24" s="10">
        <v>150014</v>
      </c>
      <c r="B24" s="11" t="s">
        <v>29</v>
      </c>
      <c r="C24" s="12" t="s">
        <v>21</v>
      </c>
      <c r="D24" s="13" t="s">
        <v>49</v>
      </c>
      <c r="E24" s="14">
        <v>41</v>
      </c>
      <c r="F24" s="15">
        <v>58932.99</v>
      </c>
      <c r="G24" s="14">
        <v>41</v>
      </c>
      <c r="H24" s="15">
        <v>58932.99</v>
      </c>
      <c r="I24" s="16">
        <f>Таблица13234234[[#This Row],[7]]-Таблица13234234[[#This Row],[5]]</f>
        <v>0</v>
      </c>
      <c r="J24" s="17">
        <f>Таблица13234234[[#This Row],[8]]-Таблица13234234[[#This Row],[6]]</f>
        <v>0</v>
      </c>
    </row>
    <row r="25" spans="1:10" s="3" customFormat="1" x14ac:dyDescent="0.25">
      <c r="A25" s="10"/>
      <c r="B25" s="11"/>
      <c r="C25" s="12" t="s">
        <v>21</v>
      </c>
      <c r="D25" s="13" t="s">
        <v>53</v>
      </c>
      <c r="E25" s="14">
        <v>10</v>
      </c>
      <c r="F25" s="15">
        <v>16703.5</v>
      </c>
      <c r="G25" s="14">
        <v>0</v>
      </c>
      <c r="H25" s="15">
        <v>0</v>
      </c>
      <c r="I25" s="16">
        <f>Таблица13234234[[#This Row],[7]]-Таблица13234234[[#This Row],[5]]</f>
        <v>-10</v>
      </c>
      <c r="J25" s="17">
        <f>Таблица13234234[[#This Row],[8]]-Таблица13234234[[#This Row],[6]]</f>
        <v>-16703.5</v>
      </c>
    </row>
    <row r="26" spans="1:10" s="3" customFormat="1" x14ac:dyDescent="0.25">
      <c r="A26" s="10"/>
      <c r="B26" s="11"/>
      <c r="C26" s="12" t="s">
        <v>21</v>
      </c>
      <c r="D26" s="12" t="s">
        <v>50</v>
      </c>
      <c r="E26" s="14">
        <v>650</v>
      </c>
      <c r="F26" s="15">
        <v>176143.5</v>
      </c>
      <c r="G26" s="14">
        <v>650</v>
      </c>
      <c r="H26" s="15">
        <v>176143.5</v>
      </c>
      <c r="I26" s="16">
        <f>Таблица13234234[[#This Row],[7]]-Таблица13234234[[#This Row],[5]]</f>
        <v>0</v>
      </c>
      <c r="J26" s="17">
        <f>Таблица13234234[[#This Row],[8]]-Таблица13234234[[#This Row],[6]]</f>
        <v>0</v>
      </c>
    </row>
    <row r="27" spans="1:10" s="3" customFormat="1" x14ac:dyDescent="0.25">
      <c r="A27" s="10"/>
      <c r="B27" s="11"/>
      <c r="C27" s="12" t="s">
        <v>21</v>
      </c>
      <c r="D27" s="12" t="s">
        <v>54</v>
      </c>
      <c r="E27" s="14">
        <v>75</v>
      </c>
      <c r="F27" s="15">
        <v>88668.75</v>
      </c>
      <c r="G27" s="14">
        <v>0</v>
      </c>
      <c r="H27" s="15">
        <v>0</v>
      </c>
      <c r="I27" s="16">
        <f>Таблица13234234[[#This Row],[7]]-Таблица13234234[[#This Row],[5]]</f>
        <v>-75</v>
      </c>
      <c r="J27" s="17">
        <f>Таблица13234234[[#This Row],[8]]-Таблица13234234[[#This Row],[6]]</f>
        <v>-88668.75</v>
      </c>
    </row>
    <row r="28" spans="1:10" s="3" customFormat="1" x14ac:dyDescent="0.25">
      <c r="A28" s="10"/>
      <c r="B28" s="11"/>
      <c r="C28" s="12" t="s">
        <v>21</v>
      </c>
      <c r="D28" s="13" t="s">
        <v>51</v>
      </c>
      <c r="E28" s="14">
        <v>485</v>
      </c>
      <c r="F28" s="15">
        <v>554806.05000000005</v>
      </c>
      <c r="G28" s="14">
        <v>485</v>
      </c>
      <c r="H28" s="15">
        <v>554806.05000000005</v>
      </c>
      <c r="I28" s="16">
        <f>Таблица13234234[[#This Row],[7]]-Таблица13234234[[#This Row],[5]]</f>
        <v>0</v>
      </c>
      <c r="J28" s="17">
        <f>Таблица13234234[[#This Row],[8]]-Таблица13234234[[#This Row],[6]]</f>
        <v>0</v>
      </c>
    </row>
    <row r="29" spans="1:10" s="3" customFormat="1" x14ac:dyDescent="0.25">
      <c r="A29" s="10">
        <v>150016</v>
      </c>
      <c r="B29" s="11" t="s">
        <v>30</v>
      </c>
      <c r="C29" s="12" t="s">
        <v>21</v>
      </c>
      <c r="D29" s="13" t="s">
        <v>48</v>
      </c>
      <c r="E29" s="14">
        <v>110</v>
      </c>
      <c r="F29" s="15">
        <v>181577</v>
      </c>
      <c r="G29" s="14">
        <v>110</v>
      </c>
      <c r="H29" s="15">
        <v>181577</v>
      </c>
      <c r="I29" s="16">
        <f>Таблица13234234[[#This Row],[7]]-Таблица13234234[[#This Row],[5]]</f>
        <v>0</v>
      </c>
      <c r="J29" s="17">
        <f>Таблица13234234[[#This Row],[8]]-Таблица13234234[[#This Row],[6]]</f>
        <v>0</v>
      </c>
    </row>
    <row r="30" spans="1:10" s="3" customFormat="1" x14ac:dyDescent="0.25">
      <c r="A30" s="10"/>
      <c r="B30" s="11"/>
      <c r="C30" s="12" t="s">
        <v>21</v>
      </c>
      <c r="D30" s="13" t="s">
        <v>49</v>
      </c>
      <c r="E30" s="14">
        <v>70</v>
      </c>
      <c r="F30" s="15">
        <v>100617.3</v>
      </c>
      <c r="G30" s="14">
        <v>30</v>
      </c>
      <c r="H30" s="15">
        <v>43121.7</v>
      </c>
      <c r="I30" s="16">
        <f>Таблица13234234[[#This Row],[7]]-Таблица13234234[[#This Row],[5]]</f>
        <v>-40</v>
      </c>
      <c r="J30" s="17">
        <f>Таблица13234234[[#This Row],[8]]-Таблица13234234[[#This Row],[6]]</f>
        <v>-57495.600000000006</v>
      </c>
    </row>
    <row r="31" spans="1:10" s="3" customFormat="1" x14ac:dyDescent="0.25">
      <c r="A31" s="10"/>
      <c r="B31" s="11"/>
      <c r="C31" s="12" t="s">
        <v>21</v>
      </c>
      <c r="D31" s="13" t="s">
        <v>53</v>
      </c>
      <c r="E31" s="14">
        <v>20</v>
      </c>
      <c r="F31" s="15">
        <v>33407</v>
      </c>
      <c r="G31" s="14">
        <v>0</v>
      </c>
      <c r="H31" s="15">
        <v>0</v>
      </c>
      <c r="I31" s="16">
        <f>Таблица13234234[[#This Row],[7]]-Таблица13234234[[#This Row],[5]]</f>
        <v>-20</v>
      </c>
      <c r="J31" s="17">
        <f>Таблица13234234[[#This Row],[8]]-Таблица13234234[[#This Row],[6]]</f>
        <v>-33407</v>
      </c>
    </row>
    <row r="32" spans="1:10" s="3" customFormat="1" x14ac:dyDescent="0.25">
      <c r="A32" s="10"/>
      <c r="B32" s="11"/>
      <c r="C32" s="12" t="s">
        <v>21</v>
      </c>
      <c r="D32" s="13" t="s">
        <v>50</v>
      </c>
      <c r="E32" s="14">
        <v>360</v>
      </c>
      <c r="F32" s="15">
        <v>97556.4</v>
      </c>
      <c r="G32" s="14">
        <v>0</v>
      </c>
      <c r="H32" s="15">
        <v>0</v>
      </c>
      <c r="I32" s="16">
        <f>Таблица13234234[[#This Row],[7]]-Таблица13234234[[#This Row],[5]]</f>
        <v>-360</v>
      </c>
      <c r="J32" s="17">
        <f>Таблица13234234[[#This Row],[8]]-Таблица13234234[[#This Row],[6]]</f>
        <v>-97556.4</v>
      </c>
    </row>
    <row r="33" spans="1:10" s="3" customFormat="1" x14ac:dyDescent="0.25">
      <c r="A33" s="10"/>
      <c r="B33" s="11"/>
      <c r="C33" s="12" t="s">
        <v>21</v>
      </c>
      <c r="D33" s="13" t="s">
        <v>54</v>
      </c>
      <c r="E33" s="14">
        <v>120</v>
      </c>
      <c r="F33" s="15">
        <v>141870</v>
      </c>
      <c r="G33" s="14">
        <v>0</v>
      </c>
      <c r="H33" s="15">
        <v>0</v>
      </c>
      <c r="I33" s="16">
        <f>Таблица13234234[[#This Row],[7]]-Таблица13234234[[#This Row],[5]]</f>
        <v>-120</v>
      </c>
      <c r="J33" s="17">
        <f>Таблица13234234[[#This Row],[8]]-Таблица13234234[[#This Row],[6]]</f>
        <v>-141870</v>
      </c>
    </row>
    <row r="34" spans="1:10" s="3" customFormat="1" x14ac:dyDescent="0.25">
      <c r="A34" s="10"/>
      <c r="B34" s="11"/>
      <c r="C34" s="12" t="s">
        <v>21</v>
      </c>
      <c r="D34" s="13" t="s">
        <v>55</v>
      </c>
      <c r="E34" s="14">
        <v>200</v>
      </c>
      <c r="F34" s="15">
        <v>86112</v>
      </c>
      <c r="G34" s="14">
        <v>80</v>
      </c>
      <c r="H34" s="15">
        <v>34444.800000000003</v>
      </c>
      <c r="I34" s="16">
        <f>Таблица13234234[[#This Row],[7]]-Таблица13234234[[#This Row],[5]]</f>
        <v>-120</v>
      </c>
      <c r="J34" s="17">
        <f>Таблица13234234[[#This Row],[8]]-Таблица13234234[[#This Row],[6]]</f>
        <v>-51667.199999999997</v>
      </c>
    </row>
    <row r="35" spans="1:10" s="3" customFormat="1" x14ac:dyDescent="0.25">
      <c r="A35" s="10"/>
      <c r="B35" s="11"/>
      <c r="C35" s="12" t="s">
        <v>21</v>
      </c>
      <c r="D35" s="13" t="s">
        <v>51</v>
      </c>
      <c r="E35" s="14">
        <v>495</v>
      </c>
      <c r="F35" s="15">
        <v>566245.35</v>
      </c>
      <c r="G35" s="14">
        <v>445</v>
      </c>
      <c r="H35" s="15">
        <v>509048.85</v>
      </c>
      <c r="I35" s="16">
        <f>Таблица13234234[[#This Row],[7]]-Таблица13234234[[#This Row],[5]]</f>
        <v>-50</v>
      </c>
      <c r="J35" s="17">
        <f>Таблица13234234[[#This Row],[8]]-Таблица13234234[[#This Row],[6]]</f>
        <v>-57196.5</v>
      </c>
    </row>
    <row r="36" spans="1:10" s="3" customFormat="1" x14ac:dyDescent="0.25">
      <c r="A36" s="10"/>
      <c r="B36" s="11"/>
      <c r="C36" s="12" t="s">
        <v>21</v>
      </c>
      <c r="D36" s="18" t="s">
        <v>56</v>
      </c>
      <c r="E36" s="14">
        <v>220</v>
      </c>
      <c r="F36" s="19">
        <v>195142.2</v>
      </c>
      <c r="G36" s="14">
        <v>220</v>
      </c>
      <c r="H36" s="15">
        <v>195142.2</v>
      </c>
      <c r="I36" s="14">
        <f>Таблица13234234[[#This Row],[7]]-Таблица13234234[[#This Row],[5]]</f>
        <v>0</v>
      </c>
      <c r="J36" s="15">
        <f>Таблица13234234[[#This Row],[8]]-Таблица13234234[[#This Row],[6]]</f>
        <v>0</v>
      </c>
    </row>
    <row r="37" spans="1:10" x14ac:dyDescent="0.25">
      <c r="A37" s="10">
        <v>150019</v>
      </c>
      <c r="B37" s="20" t="s">
        <v>44</v>
      </c>
      <c r="C37" s="12" t="s">
        <v>21</v>
      </c>
      <c r="D37" s="21" t="s">
        <v>49</v>
      </c>
      <c r="E37" s="14">
        <v>35</v>
      </c>
      <c r="F37" s="22">
        <v>50308.65</v>
      </c>
      <c r="G37" s="14">
        <v>35</v>
      </c>
      <c r="H37" s="15">
        <v>50308.65</v>
      </c>
      <c r="I37" s="14">
        <f>Таблица13234234[[#This Row],[7]]-Таблица13234234[[#This Row],[5]]</f>
        <v>0</v>
      </c>
      <c r="J37" s="15">
        <f>Таблица13234234[[#This Row],[8]]-Таблица13234234[[#This Row],[6]]</f>
        <v>0</v>
      </c>
    </row>
    <row r="38" spans="1:10" x14ac:dyDescent="0.25">
      <c r="A38" s="10"/>
      <c r="B38" s="20"/>
      <c r="C38" s="12" t="s">
        <v>21</v>
      </c>
      <c r="D38" s="21" t="s">
        <v>53</v>
      </c>
      <c r="E38" s="14">
        <v>10</v>
      </c>
      <c r="F38" s="22">
        <v>16703.5</v>
      </c>
      <c r="G38" s="14">
        <v>0</v>
      </c>
      <c r="H38" s="15">
        <v>0</v>
      </c>
      <c r="I38" s="14">
        <f>Таблица13234234[[#This Row],[7]]-Таблица13234234[[#This Row],[5]]</f>
        <v>-10</v>
      </c>
      <c r="J38" s="15">
        <f>Таблица13234234[[#This Row],[8]]-Таблица13234234[[#This Row],[6]]</f>
        <v>-16703.5</v>
      </c>
    </row>
    <row r="39" spans="1:10" x14ac:dyDescent="0.25">
      <c r="A39" s="10"/>
      <c r="B39" s="20"/>
      <c r="C39" s="12" t="s">
        <v>21</v>
      </c>
      <c r="D39" s="21" t="s">
        <v>56</v>
      </c>
      <c r="E39" s="14">
        <v>370</v>
      </c>
      <c r="F39" s="22">
        <v>328193.7</v>
      </c>
      <c r="G39" s="14">
        <v>370</v>
      </c>
      <c r="H39" s="15">
        <v>328193.7</v>
      </c>
      <c r="I39" s="14">
        <f>Таблица13234234[[#This Row],[7]]-Таблица13234234[[#This Row],[5]]</f>
        <v>0</v>
      </c>
      <c r="J39" s="15">
        <f>Таблица13234234[[#This Row],[8]]-Таблица13234234[[#This Row],[6]]</f>
        <v>0</v>
      </c>
    </row>
    <row r="40" spans="1:10" x14ac:dyDescent="0.25">
      <c r="A40" s="10">
        <v>150031</v>
      </c>
      <c r="B40" s="20" t="s">
        <v>31</v>
      </c>
      <c r="C40" s="12" t="s">
        <v>21</v>
      </c>
      <c r="D40" s="21" t="s">
        <v>53</v>
      </c>
      <c r="E40" s="14">
        <v>150</v>
      </c>
      <c r="F40" s="22">
        <v>250552.5</v>
      </c>
      <c r="G40" s="14">
        <v>350</v>
      </c>
      <c r="H40" s="15">
        <v>584622.5</v>
      </c>
      <c r="I40" s="14">
        <f>Таблица13234234[[#This Row],[7]]-Таблица13234234[[#This Row],[5]]</f>
        <v>200</v>
      </c>
      <c r="J40" s="15">
        <f>Таблица13234234[[#This Row],[8]]-Таблица13234234[[#This Row],[6]]</f>
        <v>334070</v>
      </c>
    </row>
    <row r="41" spans="1:10" x14ac:dyDescent="0.25">
      <c r="A41" s="10"/>
      <c r="B41" s="20"/>
      <c r="C41" s="12" t="s">
        <v>21</v>
      </c>
      <c r="D41" s="21" t="s">
        <v>50</v>
      </c>
      <c r="E41" s="14">
        <v>200</v>
      </c>
      <c r="F41" s="22">
        <v>54198</v>
      </c>
      <c r="G41" s="14">
        <v>200</v>
      </c>
      <c r="H41" s="15">
        <v>54198</v>
      </c>
      <c r="I41" s="14">
        <f>Таблица13234234[[#This Row],[7]]-Таблица13234234[[#This Row],[5]]</f>
        <v>0</v>
      </c>
      <c r="J41" s="15">
        <f>Таблица13234234[[#This Row],[8]]-Таблица13234234[[#This Row],[6]]</f>
        <v>0</v>
      </c>
    </row>
    <row r="42" spans="1:10" x14ac:dyDescent="0.25">
      <c r="A42" s="10"/>
      <c r="B42" s="20"/>
      <c r="C42" s="12" t="s">
        <v>21</v>
      </c>
      <c r="D42" s="21" t="s">
        <v>54</v>
      </c>
      <c r="E42" s="14">
        <v>100</v>
      </c>
      <c r="F42" s="22">
        <v>118225</v>
      </c>
      <c r="G42" s="14">
        <v>295</v>
      </c>
      <c r="H42" s="15">
        <v>348763.75</v>
      </c>
      <c r="I42" s="14">
        <f>Таблица13234234[[#This Row],[7]]-Таблица13234234[[#This Row],[5]]</f>
        <v>195</v>
      </c>
      <c r="J42" s="15">
        <f>Таблица13234234[[#This Row],[8]]-Таблица13234234[[#This Row],[6]]</f>
        <v>230538.75</v>
      </c>
    </row>
    <row r="43" spans="1:10" x14ac:dyDescent="0.25">
      <c r="A43" s="10"/>
      <c r="B43" s="20"/>
      <c r="C43" s="12" t="s">
        <v>21</v>
      </c>
      <c r="D43" s="21" t="s">
        <v>55</v>
      </c>
      <c r="E43" s="14"/>
      <c r="F43" s="22"/>
      <c r="G43" s="14">
        <v>120</v>
      </c>
      <c r="H43" s="15">
        <v>51667.199999999997</v>
      </c>
      <c r="I43" s="14">
        <f>Таблица13234234[[#This Row],[7]]-Таблица13234234[[#This Row],[5]]</f>
        <v>120</v>
      </c>
      <c r="J43" s="15">
        <f>Таблица13234234[[#This Row],[8]]-Таблица13234234[[#This Row],[6]]</f>
        <v>51667.199999999997</v>
      </c>
    </row>
    <row r="44" spans="1:10" x14ac:dyDescent="0.25">
      <c r="A44" s="10"/>
      <c r="B44" s="20"/>
      <c r="C44" s="12" t="s">
        <v>21</v>
      </c>
      <c r="D44" s="21" t="s">
        <v>51</v>
      </c>
      <c r="E44" s="14">
        <v>570</v>
      </c>
      <c r="F44" s="22">
        <v>652040.1</v>
      </c>
      <c r="G44" s="14">
        <v>1006</v>
      </c>
      <c r="H44" s="15">
        <v>1150793.58</v>
      </c>
      <c r="I44" s="14">
        <f>Таблица13234234[[#This Row],[7]]-Таблица13234234[[#This Row],[5]]</f>
        <v>436</v>
      </c>
      <c r="J44" s="15">
        <f>Таблица13234234[[#This Row],[8]]-Таблица13234234[[#This Row],[6]]</f>
        <v>498753.4800000001</v>
      </c>
    </row>
    <row r="45" spans="1:10" x14ac:dyDescent="0.25">
      <c r="A45" s="10">
        <v>150035</v>
      </c>
      <c r="B45" s="20" t="s">
        <v>32</v>
      </c>
      <c r="C45" s="12" t="s">
        <v>21</v>
      </c>
      <c r="D45" s="21" t="s">
        <v>48</v>
      </c>
      <c r="E45" s="14">
        <v>85</v>
      </c>
      <c r="F45" s="22">
        <v>140309.5</v>
      </c>
      <c r="G45" s="14">
        <v>185</v>
      </c>
      <c r="H45" s="15">
        <v>305379.5</v>
      </c>
      <c r="I45" s="14">
        <f>Таблица13234234[[#This Row],[7]]-Таблица13234234[[#This Row],[5]]</f>
        <v>100</v>
      </c>
      <c r="J45" s="15">
        <f>Таблица13234234[[#This Row],[8]]-Таблица13234234[[#This Row],[6]]</f>
        <v>165070</v>
      </c>
    </row>
    <row r="46" spans="1:10" x14ac:dyDescent="0.25">
      <c r="A46" s="10"/>
      <c r="B46" s="20"/>
      <c r="C46" s="12" t="s">
        <v>21</v>
      </c>
      <c r="D46" s="21" t="s">
        <v>49</v>
      </c>
      <c r="E46" s="14">
        <v>105</v>
      </c>
      <c r="F46" s="22">
        <v>150925.95000000001</v>
      </c>
      <c r="G46" s="14">
        <v>170</v>
      </c>
      <c r="H46" s="15">
        <v>244356.3</v>
      </c>
      <c r="I46" s="14">
        <f>Таблица13234234[[#This Row],[7]]-Таблица13234234[[#This Row],[5]]</f>
        <v>65</v>
      </c>
      <c r="J46" s="15">
        <f>Таблица13234234[[#This Row],[8]]-Таблица13234234[[#This Row],[6]]</f>
        <v>93430.349999999977</v>
      </c>
    </row>
    <row r="47" spans="1:10" x14ac:dyDescent="0.25">
      <c r="A47" s="10"/>
      <c r="B47" s="20"/>
      <c r="C47" s="12" t="s">
        <v>21</v>
      </c>
      <c r="D47" s="21" t="s">
        <v>53</v>
      </c>
      <c r="E47" s="14">
        <v>90</v>
      </c>
      <c r="F47" s="22">
        <v>150331.5</v>
      </c>
      <c r="G47" s="14">
        <v>90</v>
      </c>
      <c r="H47" s="15">
        <v>150331.5</v>
      </c>
      <c r="I47" s="14">
        <f>Таблица13234234[[#This Row],[7]]-Таблица13234234[[#This Row],[5]]</f>
        <v>0</v>
      </c>
      <c r="J47" s="15">
        <f>Таблица13234234[[#This Row],[8]]-Таблица13234234[[#This Row],[6]]</f>
        <v>0</v>
      </c>
    </row>
    <row r="48" spans="1:10" x14ac:dyDescent="0.25">
      <c r="A48" s="10"/>
      <c r="B48" s="20"/>
      <c r="C48" s="12" t="s">
        <v>21</v>
      </c>
      <c r="D48" s="21" t="s">
        <v>50</v>
      </c>
      <c r="E48" s="14">
        <v>953</v>
      </c>
      <c r="F48" s="22">
        <v>258253.47</v>
      </c>
      <c r="G48" s="14">
        <v>1991</v>
      </c>
      <c r="H48" s="15">
        <v>539541.09</v>
      </c>
      <c r="I48" s="14">
        <f>Таблица13234234[[#This Row],[7]]-Таблица13234234[[#This Row],[5]]</f>
        <v>1038</v>
      </c>
      <c r="J48" s="15">
        <f>Таблица13234234[[#This Row],[8]]-Таблица13234234[[#This Row],[6]]</f>
        <v>281287.62</v>
      </c>
    </row>
    <row r="49" spans="1:10" x14ac:dyDescent="0.25">
      <c r="A49" s="10"/>
      <c r="B49" s="20"/>
      <c r="C49" s="12" t="s">
        <v>21</v>
      </c>
      <c r="D49" s="21" t="s">
        <v>52</v>
      </c>
      <c r="E49" s="14">
        <v>70</v>
      </c>
      <c r="F49" s="22">
        <v>22962.1</v>
      </c>
      <c r="G49" s="14">
        <v>298</v>
      </c>
      <c r="H49" s="15">
        <v>97752.94</v>
      </c>
      <c r="I49" s="14">
        <f>Таблица13234234[[#This Row],[7]]-Таблица13234234[[#This Row],[5]]</f>
        <v>228</v>
      </c>
      <c r="J49" s="15">
        <f>Таблица13234234[[#This Row],[8]]-Таблица13234234[[#This Row],[6]]</f>
        <v>74790.84</v>
      </c>
    </row>
    <row r="50" spans="1:10" x14ac:dyDescent="0.25">
      <c r="A50" s="10"/>
      <c r="B50" s="20"/>
      <c r="C50" s="12" t="s">
        <v>21</v>
      </c>
      <c r="D50" s="21" t="s">
        <v>51</v>
      </c>
      <c r="E50" s="14">
        <v>1175</v>
      </c>
      <c r="F50" s="22">
        <v>1344117.75</v>
      </c>
      <c r="G50" s="14">
        <v>1175</v>
      </c>
      <c r="H50" s="15">
        <v>1344117.75</v>
      </c>
      <c r="I50" s="14">
        <f>Таблица13234234[[#This Row],[7]]-Таблица13234234[[#This Row],[5]]</f>
        <v>0</v>
      </c>
      <c r="J50" s="15">
        <f>Таблица13234234[[#This Row],[8]]-Таблица13234234[[#This Row],[6]]</f>
        <v>0</v>
      </c>
    </row>
    <row r="51" spans="1:10" x14ac:dyDescent="0.25">
      <c r="A51" s="10"/>
      <c r="B51" s="20"/>
      <c r="C51" s="12" t="s">
        <v>21</v>
      </c>
      <c r="D51" s="21" t="s">
        <v>56</v>
      </c>
      <c r="E51" s="14">
        <v>175</v>
      </c>
      <c r="F51" s="22">
        <v>155226.75</v>
      </c>
      <c r="G51" s="14">
        <v>575</v>
      </c>
      <c r="H51" s="15">
        <v>510030.75</v>
      </c>
      <c r="I51" s="14">
        <f>Таблица13234234[[#This Row],[7]]-Таблица13234234[[#This Row],[5]]</f>
        <v>400</v>
      </c>
      <c r="J51" s="15">
        <f>Таблица13234234[[#This Row],[8]]-Таблица13234234[[#This Row],[6]]</f>
        <v>354804</v>
      </c>
    </row>
    <row r="52" spans="1:10" x14ac:dyDescent="0.25">
      <c r="A52" s="10">
        <v>150036</v>
      </c>
      <c r="B52" s="20" t="s">
        <v>45</v>
      </c>
      <c r="C52" s="12" t="s">
        <v>21</v>
      </c>
      <c r="D52" s="21" t="s">
        <v>49</v>
      </c>
      <c r="E52" s="14">
        <v>320</v>
      </c>
      <c r="F52" s="22">
        <v>459964.8</v>
      </c>
      <c r="G52" s="14">
        <v>320</v>
      </c>
      <c r="H52" s="15">
        <v>459964.8</v>
      </c>
      <c r="I52" s="14">
        <f>Таблица13234234[[#This Row],[7]]-Таблица13234234[[#This Row],[5]]</f>
        <v>0</v>
      </c>
      <c r="J52" s="15">
        <f>Таблица13234234[[#This Row],[8]]-Таблица13234234[[#This Row],[6]]</f>
        <v>0</v>
      </c>
    </row>
    <row r="53" spans="1:10" x14ac:dyDescent="0.25">
      <c r="A53" s="10"/>
      <c r="B53" s="20"/>
      <c r="C53" s="12" t="s">
        <v>21</v>
      </c>
      <c r="D53" s="21" t="s">
        <v>53</v>
      </c>
      <c r="E53" s="14">
        <v>160</v>
      </c>
      <c r="F53" s="22">
        <v>267256</v>
      </c>
      <c r="G53" s="14">
        <v>0</v>
      </c>
      <c r="H53" s="15">
        <v>0</v>
      </c>
      <c r="I53" s="14">
        <f>Таблица13234234[[#This Row],[7]]-Таблица13234234[[#This Row],[5]]</f>
        <v>-160</v>
      </c>
      <c r="J53" s="15">
        <f>Таблица13234234[[#This Row],[8]]-Таблица13234234[[#This Row],[6]]</f>
        <v>-267256</v>
      </c>
    </row>
    <row r="54" spans="1:10" x14ac:dyDescent="0.25">
      <c r="A54" s="10"/>
      <c r="B54" s="20"/>
      <c r="C54" s="12" t="s">
        <v>21</v>
      </c>
      <c r="D54" s="21" t="s">
        <v>50</v>
      </c>
      <c r="E54" s="14">
        <v>800</v>
      </c>
      <c r="F54" s="22">
        <v>216792</v>
      </c>
      <c r="G54" s="14">
        <v>800</v>
      </c>
      <c r="H54" s="15">
        <v>216792</v>
      </c>
      <c r="I54" s="14">
        <f>Таблица13234234[[#This Row],[7]]-Таблица13234234[[#This Row],[5]]</f>
        <v>0</v>
      </c>
      <c r="J54" s="15">
        <f>Таблица13234234[[#This Row],[8]]-Таблица13234234[[#This Row],[6]]</f>
        <v>0</v>
      </c>
    </row>
    <row r="55" spans="1:10" x14ac:dyDescent="0.25">
      <c r="A55" s="10"/>
      <c r="B55" s="20"/>
      <c r="C55" s="12" t="s">
        <v>21</v>
      </c>
      <c r="D55" s="21" t="s">
        <v>51</v>
      </c>
      <c r="E55" s="14">
        <v>570</v>
      </c>
      <c r="F55" s="22">
        <v>652040.1</v>
      </c>
      <c r="G55" s="14">
        <v>570</v>
      </c>
      <c r="H55" s="15">
        <v>652040.1</v>
      </c>
      <c r="I55" s="14">
        <f>Таблица13234234[[#This Row],[7]]-Таблица13234234[[#This Row],[5]]</f>
        <v>0</v>
      </c>
      <c r="J55" s="15">
        <f>Таблица13234234[[#This Row],[8]]-Таблица13234234[[#This Row],[6]]</f>
        <v>0</v>
      </c>
    </row>
    <row r="56" spans="1:10" x14ac:dyDescent="0.25">
      <c r="A56" s="10">
        <v>150041</v>
      </c>
      <c r="B56" s="20" t="s">
        <v>57</v>
      </c>
      <c r="C56" s="12" t="s">
        <v>21</v>
      </c>
      <c r="D56" s="21" t="s">
        <v>49</v>
      </c>
      <c r="E56" s="14">
        <v>37</v>
      </c>
      <c r="F56" s="22">
        <v>53183.43</v>
      </c>
      <c r="G56" s="14">
        <v>37</v>
      </c>
      <c r="H56" s="15">
        <v>53183.43</v>
      </c>
      <c r="I56" s="14">
        <f>Таблица13234234[[#This Row],[7]]-Таблица13234234[[#This Row],[5]]</f>
        <v>0</v>
      </c>
      <c r="J56" s="15">
        <f>Таблица13234234[[#This Row],[8]]-Таблица13234234[[#This Row],[6]]</f>
        <v>0</v>
      </c>
    </row>
    <row r="57" spans="1:10" x14ac:dyDescent="0.25">
      <c r="A57" s="10"/>
      <c r="B57" s="20"/>
      <c r="C57" s="12" t="s">
        <v>21</v>
      </c>
      <c r="D57" s="21" t="s">
        <v>50</v>
      </c>
      <c r="E57" s="14">
        <v>1570</v>
      </c>
      <c r="F57" s="22">
        <v>425454.3</v>
      </c>
      <c r="G57" s="14">
        <v>1570</v>
      </c>
      <c r="H57" s="15">
        <v>425454.3</v>
      </c>
      <c r="I57" s="14">
        <f>Таблица13234234[[#This Row],[7]]-Таблица13234234[[#This Row],[5]]</f>
        <v>0</v>
      </c>
      <c r="J57" s="15">
        <f>Таблица13234234[[#This Row],[8]]-Таблица13234234[[#This Row],[6]]</f>
        <v>0</v>
      </c>
    </row>
    <row r="58" spans="1:10" x14ac:dyDescent="0.25">
      <c r="A58" s="10"/>
      <c r="B58" s="20"/>
      <c r="C58" s="12" t="s">
        <v>21</v>
      </c>
      <c r="D58" s="21" t="s">
        <v>51</v>
      </c>
      <c r="E58" s="14">
        <v>439</v>
      </c>
      <c r="F58" s="22">
        <v>502185.27</v>
      </c>
      <c r="G58" s="14">
        <v>869</v>
      </c>
      <c r="H58" s="15">
        <v>994075.17</v>
      </c>
      <c r="I58" s="14">
        <f>Таблица13234234[[#This Row],[7]]-Таблица13234234[[#This Row],[5]]</f>
        <v>430</v>
      </c>
      <c r="J58" s="15">
        <f>Таблица13234234[[#This Row],[8]]-Таблица13234234[[#This Row],[6]]</f>
        <v>491889.9</v>
      </c>
    </row>
    <row r="59" spans="1:10" x14ac:dyDescent="0.25">
      <c r="A59" s="10">
        <v>150042</v>
      </c>
      <c r="B59" s="20" t="s">
        <v>46</v>
      </c>
      <c r="C59" s="12" t="s">
        <v>21</v>
      </c>
      <c r="D59" s="21" t="s">
        <v>51</v>
      </c>
      <c r="E59" s="14">
        <v>329</v>
      </c>
      <c r="F59" s="22">
        <v>376352.97</v>
      </c>
      <c r="G59" s="14">
        <v>139</v>
      </c>
      <c r="H59" s="15">
        <v>159006.26999999999</v>
      </c>
      <c r="I59" s="14">
        <f>Таблица13234234[[#This Row],[7]]-Таблица13234234[[#This Row],[5]]</f>
        <v>-190</v>
      </c>
      <c r="J59" s="15">
        <f>Таблица13234234[[#This Row],[8]]-Таблица13234234[[#This Row],[6]]</f>
        <v>-217346.69999999998</v>
      </c>
    </row>
    <row r="60" spans="1:10" x14ac:dyDescent="0.25">
      <c r="A60" s="10">
        <v>150043</v>
      </c>
      <c r="B60" s="20" t="s">
        <v>47</v>
      </c>
      <c r="C60" s="12" t="s">
        <v>21</v>
      </c>
      <c r="D60" s="21" t="s">
        <v>51</v>
      </c>
      <c r="E60" s="14">
        <v>200</v>
      </c>
      <c r="F60" s="22">
        <v>228786</v>
      </c>
      <c r="G60" s="14">
        <v>110</v>
      </c>
      <c r="H60" s="15">
        <v>125832.3</v>
      </c>
      <c r="I60" s="14">
        <f>Таблица13234234[[#This Row],[7]]-Таблица13234234[[#This Row],[5]]</f>
        <v>-90</v>
      </c>
      <c r="J60" s="15">
        <f>Таблица13234234[[#This Row],[8]]-Таблица13234234[[#This Row],[6]]</f>
        <v>-102953.7</v>
      </c>
    </row>
    <row r="61" spans="1:10" x14ac:dyDescent="0.25">
      <c r="A61" s="10">
        <v>150112</v>
      </c>
      <c r="B61" s="20" t="s">
        <v>33</v>
      </c>
      <c r="C61" s="12" t="s">
        <v>21</v>
      </c>
      <c r="D61" s="21" t="s">
        <v>50</v>
      </c>
      <c r="E61" s="14">
        <v>246</v>
      </c>
      <c r="F61" s="22">
        <v>66663.539999999994</v>
      </c>
      <c r="G61" s="14">
        <v>0</v>
      </c>
      <c r="H61" s="15">
        <v>0</v>
      </c>
      <c r="I61" s="14">
        <f>Таблица13234234[[#This Row],[7]]-Таблица13234234[[#This Row],[5]]</f>
        <v>-246</v>
      </c>
      <c r="J61" s="15">
        <f>Таблица13234234[[#This Row],[8]]-Таблица13234234[[#This Row],[6]]</f>
        <v>-66663.539999999994</v>
      </c>
    </row>
    <row r="62" spans="1:10" x14ac:dyDescent="0.25">
      <c r="A62" s="10"/>
      <c r="B62" s="20"/>
      <c r="C62" s="12" t="s">
        <v>21</v>
      </c>
      <c r="D62" s="21" t="s">
        <v>56</v>
      </c>
      <c r="E62" s="14">
        <v>928</v>
      </c>
      <c r="F62" s="22">
        <v>823145.28</v>
      </c>
      <c r="G62" s="14">
        <v>528</v>
      </c>
      <c r="H62" s="15">
        <v>468341.28</v>
      </c>
      <c r="I62" s="14">
        <f>Таблица13234234[[#This Row],[7]]-Таблица13234234[[#This Row],[5]]</f>
        <v>-400</v>
      </c>
      <c r="J62" s="15">
        <f>Таблица13234234[[#This Row],[8]]-Таблица13234234[[#This Row],[6]]</f>
        <v>-354804</v>
      </c>
    </row>
    <row r="63" spans="1:10" x14ac:dyDescent="0.25">
      <c r="A63" s="10"/>
      <c r="B63" s="20"/>
      <c r="C63" s="12" t="s">
        <v>21</v>
      </c>
      <c r="D63" s="21"/>
      <c r="E63" s="14"/>
      <c r="F63" s="22"/>
      <c r="G63" s="14"/>
      <c r="H63" s="15"/>
      <c r="I63" s="14">
        <f>Таблица13234234[[#This Row],[7]]-Таблица13234234[[#This Row],[5]]</f>
        <v>0</v>
      </c>
      <c r="J63" s="15">
        <f>Таблица13234234[[#This Row],[8]]-Таблица13234234[[#This Row],[6]]</f>
        <v>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honeticPr fontId="4" type="noConversion"/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28EF-E464-452B-94CC-BC20D8E7BFB4}">
  <sheetPr>
    <pageSetUpPr fitToPage="1"/>
  </sheetPr>
  <dimension ref="A1:J12"/>
  <sheetViews>
    <sheetView workbookViewId="0">
      <selection activeCell="B16" sqref="B16"/>
    </sheetView>
  </sheetViews>
  <sheetFormatPr defaultRowHeight="15" x14ac:dyDescent="0.25"/>
  <cols>
    <col min="1" max="1" width="11.85546875" customWidth="1"/>
    <col min="2" max="2" width="41.7109375" style="1" customWidth="1"/>
    <col min="3" max="3" width="9.140625" customWidth="1"/>
    <col min="4" max="4" width="53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61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36</v>
      </c>
    </row>
    <row r="6" spans="1:10" ht="60" customHeight="1" x14ac:dyDescent="0.25">
      <c r="A6" s="4" t="s">
        <v>2</v>
      </c>
      <c r="B6" s="4" t="s">
        <v>3</v>
      </c>
      <c r="C6" s="4" t="s">
        <v>4</v>
      </c>
      <c r="D6" s="5" t="s">
        <v>5</v>
      </c>
      <c r="E6" s="23" t="s">
        <v>22</v>
      </c>
      <c r="F6" s="24"/>
      <c r="G6" s="4" t="s">
        <v>6</v>
      </c>
      <c r="H6" s="4"/>
      <c r="I6" s="4" t="s">
        <v>7</v>
      </c>
      <c r="J6" s="4"/>
    </row>
    <row r="7" spans="1:10" ht="30" customHeight="1" x14ac:dyDescent="0.25">
      <c r="A7" s="4"/>
      <c r="B7" s="4"/>
      <c r="C7" s="4"/>
      <c r="D7" s="6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</row>
    <row r="8" spans="1:10" x14ac:dyDescent="0.25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</row>
    <row r="9" spans="1:10" x14ac:dyDescent="0.25">
      <c r="A9" s="10">
        <v>150001</v>
      </c>
      <c r="B9" s="11" t="s">
        <v>23</v>
      </c>
      <c r="C9" s="12" t="s">
        <v>21</v>
      </c>
      <c r="D9" s="13" t="s">
        <v>60</v>
      </c>
      <c r="E9" s="14">
        <v>28604</v>
      </c>
      <c r="F9" s="15">
        <v>13844336</v>
      </c>
      <c r="G9" s="14">
        <v>23604</v>
      </c>
      <c r="H9" s="15">
        <v>11424336</v>
      </c>
      <c r="I9" s="16">
        <f>Таблица132342345[[#This Row],[7]]-Таблица132342345[[#This Row],[5]]</f>
        <v>-5000</v>
      </c>
      <c r="J9" s="17">
        <f>Таблица132342345[[#This Row],[8]]-Таблица132342345[[#This Row],[6]]</f>
        <v>-2420000</v>
      </c>
    </row>
    <row r="10" spans="1:10" s="3" customFormat="1" x14ac:dyDescent="0.25">
      <c r="A10" s="10">
        <v>150030</v>
      </c>
      <c r="B10" s="11" t="s">
        <v>59</v>
      </c>
      <c r="C10" s="12" t="s">
        <v>21</v>
      </c>
      <c r="D10" s="13" t="s">
        <v>60</v>
      </c>
      <c r="E10" s="14">
        <v>10757</v>
      </c>
      <c r="F10" s="15">
        <v>5206388</v>
      </c>
      <c r="G10" s="14">
        <v>5757</v>
      </c>
      <c r="H10" s="15">
        <v>2786388</v>
      </c>
      <c r="I10" s="16">
        <f>Таблица132342345[[#This Row],[7]]-Таблица132342345[[#This Row],[5]]</f>
        <v>-5000</v>
      </c>
      <c r="J10" s="17">
        <f>Таблица132342345[[#This Row],[8]]-Таблица132342345[[#This Row],[6]]</f>
        <v>-2420000</v>
      </c>
    </row>
    <row r="11" spans="1:10" s="3" customFormat="1" x14ac:dyDescent="0.25">
      <c r="A11" s="10">
        <v>150035</v>
      </c>
      <c r="B11" s="11" t="s">
        <v>32</v>
      </c>
      <c r="C11" s="12" t="s">
        <v>21</v>
      </c>
      <c r="D11" s="13" t="s">
        <v>60</v>
      </c>
      <c r="E11" s="14">
        <v>15420</v>
      </c>
      <c r="F11" s="15">
        <v>7463280</v>
      </c>
      <c r="G11" s="14">
        <v>28520</v>
      </c>
      <c r="H11" s="15">
        <v>13803680</v>
      </c>
      <c r="I11" s="16">
        <f>Таблица132342345[[#This Row],[7]]-Таблица132342345[[#This Row],[5]]</f>
        <v>13100</v>
      </c>
      <c r="J11" s="17">
        <f>Таблица132342345[[#This Row],[8]]-Таблица132342345[[#This Row],[6]]</f>
        <v>6340400</v>
      </c>
    </row>
    <row r="12" spans="1:10" s="3" customFormat="1" x14ac:dyDescent="0.25">
      <c r="A12" s="10">
        <v>150112</v>
      </c>
      <c r="B12" s="11" t="s">
        <v>33</v>
      </c>
      <c r="C12" s="12" t="s">
        <v>21</v>
      </c>
      <c r="D12" s="13" t="s">
        <v>60</v>
      </c>
      <c r="E12" s="14">
        <v>10077</v>
      </c>
      <c r="F12" s="15">
        <v>4877268</v>
      </c>
      <c r="G12" s="14">
        <v>6977</v>
      </c>
      <c r="H12" s="15">
        <v>3376868</v>
      </c>
      <c r="I12" s="16">
        <f>Таблица132342345[[#This Row],[7]]-Таблица132342345[[#This Row],[5]]</f>
        <v>-3100</v>
      </c>
      <c r="J12" s="17">
        <f>Таблица132342345[[#This Row],[8]]-Таблица132342345[[#This Row],[6]]</f>
        <v>-1500400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1.1</vt:lpstr>
      <vt:lpstr>Приложение 1.2</vt:lpstr>
      <vt:lpstr>Приложение 1.3</vt:lpstr>
      <vt:lpstr>Приложение 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dcterms:created xsi:type="dcterms:W3CDTF">2022-09-01T13:25:10Z</dcterms:created>
  <dcterms:modified xsi:type="dcterms:W3CDTF">2022-09-01T14:19:08Z</dcterms:modified>
</cp:coreProperties>
</file>