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srv\Общая\КСГ 2021\2021-03-12 Протокол № 3\"/>
    </mc:Choice>
  </mc:AlternateContent>
  <xr:revisionPtr revIDLastSave="0" documentId="13_ncr:1_{5F98292E-A0DC-4297-8A9F-0FCC47AEF2E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6" l="1"/>
  <c r="J9" i="6"/>
  <c r="I4" i="6"/>
  <c r="I11" i="1"/>
  <c r="I12" i="1"/>
  <c r="I13" i="1"/>
  <c r="I14" i="1"/>
  <c r="J11" i="1"/>
  <c r="J12" i="1"/>
  <c r="J13" i="1"/>
  <c r="J14" i="1"/>
  <c r="I31" i="4" l="1"/>
  <c r="J31" i="4"/>
  <c r="I29" i="4"/>
  <c r="I30" i="4"/>
  <c r="J29" i="4"/>
  <c r="J30" i="4"/>
  <c r="I27" i="4"/>
  <c r="I28" i="4"/>
  <c r="J27" i="4"/>
  <c r="J28" i="4"/>
  <c r="I26" i="4"/>
  <c r="J26" i="4"/>
  <c r="I25" i="4"/>
  <c r="J25" i="4"/>
  <c r="I24" i="4"/>
  <c r="J24" i="4"/>
  <c r="I23" i="4"/>
  <c r="J23" i="4"/>
  <c r="I22" i="4"/>
  <c r="J22" i="4"/>
  <c r="I20" i="4"/>
  <c r="I21" i="4"/>
  <c r="J20" i="4"/>
  <c r="J21" i="4"/>
  <c r="I19" i="4"/>
  <c r="J19" i="4"/>
  <c r="I17" i="4"/>
  <c r="I18" i="4"/>
  <c r="J17" i="4"/>
  <c r="J18" i="4"/>
  <c r="J16" i="4" l="1"/>
  <c r="I16" i="4"/>
  <c r="J15" i="4"/>
  <c r="I15" i="4"/>
  <c r="J14" i="4"/>
  <c r="I14" i="4"/>
  <c r="J13" i="4"/>
  <c r="I13" i="4"/>
  <c r="J12" i="4"/>
  <c r="I12" i="4"/>
  <c r="J11" i="4"/>
  <c r="I11" i="4"/>
  <c r="J10" i="4"/>
  <c r="I10" i="4"/>
  <c r="J9" i="4"/>
  <c r="I9" i="4"/>
  <c r="I4" i="4"/>
  <c r="I15" i="3" l="1"/>
  <c r="I16" i="3"/>
  <c r="J15" i="3"/>
  <c r="J16" i="3"/>
  <c r="I13" i="3"/>
  <c r="I14" i="3"/>
  <c r="J13" i="3"/>
  <c r="J14" i="3"/>
  <c r="I12" i="3"/>
  <c r="J12" i="3"/>
  <c r="I11" i="3"/>
  <c r="J11" i="3"/>
  <c r="J10" i="3" l="1"/>
  <c r="I10" i="3"/>
  <c r="J9" i="3"/>
  <c r="I9" i="3"/>
  <c r="I4" i="3"/>
  <c r="I4" i="2" l="1"/>
  <c r="J10" i="2" l="1"/>
  <c r="I10" i="2"/>
  <c r="J9" i="2"/>
  <c r="I9" i="2"/>
  <c r="J9" i="1"/>
  <c r="J10" i="1"/>
  <c r="I9" i="1"/>
  <c r="I10" i="1"/>
</calcChain>
</file>

<file path=xl/sharedStrings.xml><?xml version="1.0" encoding="utf-8"?>
<sst xmlns="http://schemas.openxmlformats.org/spreadsheetml/2006/main" count="225" uniqueCount="75">
  <si>
    <t>Код МО</t>
  </si>
  <si>
    <t>Наименование МО</t>
  </si>
  <si>
    <t>Вид МО</t>
  </si>
  <si>
    <t>Профиль</t>
  </si>
  <si>
    <t>Кол-во</t>
  </si>
  <si>
    <t>Сумма, руб.</t>
  </si>
  <si>
    <t xml:space="preserve">Отклонение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</si>
  <si>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</si>
  <si>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</si>
  <si>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</si>
  <si>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</si>
  <si>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</si>
  <si>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</si>
  <si>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</si>
  <si>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</si>
  <si>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</si>
  <si>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</si>
  <si>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к Протоколу заседания </t>
  </si>
  <si>
    <t xml:space="preserve"> Комиссии по разработке  </t>
  </si>
  <si>
    <t xml:space="preserve"> Приложение № 1 </t>
  </si>
  <si>
    <t>КС (КСГ)</t>
  </si>
  <si>
    <t xml:space="preserve"> ГБУЗ "Родильный дом №1" </t>
  </si>
  <si>
    <t>128-Для беременных и рожениц</t>
  </si>
  <si>
    <t xml:space="preserve"> Приложение № 2 </t>
  </si>
  <si>
    <t xml:space="preserve"> ТП ОМС № 3 от 12.03.2021 г. </t>
  </si>
  <si>
    <t xml:space="preserve"> ГБУЗ "Родильный дом №2" </t>
  </si>
  <si>
    <t xml:space="preserve"> Приложение № 3</t>
  </si>
  <si>
    <t>Плановые объемы на 2021 год по Протоколу №15 от 25.12.2020 г.</t>
  </si>
  <si>
    <t xml:space="preserve"> ФГБОУ ВО  СОГМА МЗ</t>
  </si>
  <si>
    <t>029-Кардиология</t>
  </si>
  <si>
    <t>053-Неврология</t>
  </si>
  <si>
    <t>077-Ревматология</t>
  </si>
  <si>
    <t>097-Терапия</t>
  </si>
  <si>
    <t>100-Травматология и ортопедия</t>
  </si>
  <si>
    <t>112-Хирургия (в т.ч.  абдоминальная)</t>
  </si>
  <si>
    <t xml:space="preserve"> Приложение № 4</t>
  </si>
  <si>
    <t xml:space="preserve"> ГБУЗ "РДКБ" </t>
  </si>
  <si>
    <t>004-Аллергология и иммунология</t>
  </si>
  <si>
    <t>011-Гастроэнтерология</t>
  </si>
  <si>
    <t>012-Гематология</t>
  </si>
  <si>
    <t>017-Детская кардиология</t>
  </si>
  <si>
    <t>018-Детская онкология</t>
  </si>
  <si>
    <t>019-Детская урология-андрология</t>
  </si>
  <si>
    <t>020-Детская хирургия</t>
  </si>
  <si>
    <t>021-Детская эндокринология</t>
  </si>
  <si>
    <t>028-Инфекционные болезни</t>
  </si>
  <si>
    <t>054-Нейрохирургия</t>
  </si>
  <si>
    <t>055-Неонатология</t>
  </si>
  <si>
    <t>056-Нефрология</t>
  </si>
  <si>
    <t>065-Офтальмология</t>
  </si>
  <si>
    <t>068-Педиатрия</t>
  </si>
  <si>
    <t>075-Пульмонология</t>
  </si>
  <si>
    <t>116-Челюстно-лицевая хирургия</t>
  </si>
  <si>
    <t>158-Медицинская реабилитация</t>
  </si>
  <si>
    <t>162-Оториноларингология (без кохлеарной)</t>
  </si>
  <si>
    <t>114-Хирургия (комбустиология)</t>
  </si>
  <si>
    <t xml:space="preserve"> ГБУЗ "РКБСМП" </t>
  </si>
  <si>
    <t>ООО "Алания Хелскеа"</t>
  </si>
  <si>
    <t>Гемодиализ  (АПП), oбращения по заболеванию</t>
  </si>
  <si>
    <t>056-Нефрология (Диализ АПП)</t>
  </si>
  <si>
    <t>ООО "БМК"</t>
  </si>
  <si>
    <t>ООО "КБ"</t>
  </si>
  <si>
    <t>Посещения с профилактической и иными целями(дети)</t>
  </si>
  <si>
    <t>Разовые посещения по заболеванию (взрослые)</t>
  </si>
  <si>
    <t>085-Стоматология</t>
  </si>
  <si>
    <t>АО "Стоматология" стоматологическая поликлиника</t>
  </si>
  <si>
    <t>Разовые посещения по заболеванию (дети)</t>
  </si>
  <si>
    <t>Неотложная помощь в медорганизации (дети)</t>
  </si>
  <si>
    <t>Неотложная помощь в медорганизации (взрослые)</t>
  </si>
  <si>
    <t xml:space="preserve"> Приложение № 5</t>
  </si>
  <si>
    <t>ООО "Пэтскан"</t>
  </si>
  <si>
    <t>ПЭТ и КТ</t>
  </si>
  <si>
    <t>Наименование услуги</t>
  </si>
  <si>
    <t>Диагностические и лабороторные исследования</t>
  </si>
  <si>
    <t>Измененные объемы на 2021 год по Протоколу №3 от 12.03.2021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</si>
</sst>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1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3" xfId="0" applyNumberFormat="1" applyFont="1" applyBorder="1"/>
    <xf numFmtId="164" fontId="0" fillId="0" borderId="0" xfId="1" applyFont="1" applyBorder="1"/>
    <xf numFmtId="0" fontId="0" fillId="0" borderId="0" xfId="0" applyBorder="1" applyAlignment="1">
      <alignment horizontal="center" vertical="center"/>
    </xf>
    <xf numFmtId="164" fontId="0" fillId="0" borderId="0" xfId="1" applyNumberFormat="1" applyFont="1"/>
    <xf numFmtId="164" fontId="0" fillId="0" borderId="0" xfId="1" applyNumberFormat="1" applyFont="1" applyBorder="1"/>
    <xf numFmtId="165" fontId="0" fillId="0" borderId="0" xfId="1" applyNumberFormat="1" applyFont="1" applyBorder="1"/>
    <xf numFmtId="165" fontId="0" fillId="0" borderId="0" xfId="1" applyNumberFormat="1" applyFont="1"/>
    <xf numFmtId="0" fontId="3" fillId="0" borderId="4" xfId="0" applyNumberFormat="1" applyFont="1" applyBorder="1"/>
    <xf numFmtId="164" fontId="3" fillId="0" borderId="0" xfId="1" applyNumberFormat="1" applyFont="1"/>
    <xf numFmtId="0" fontId="3" fillId="0" borderId="5" xfId="0" applyNumberFormat="1" applyFont="1" applyBorder="1"/>
    <xf numFmtId="164" fontId="3" fillId="0" borderId="0" xfId="1" applyNumberFormat="1" applyFont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45">
    <dxf>
      <numFmt numFmtId="164" formatCode="_-* #,##0.00\ _₽_-;\-* #,##0.00\ _₽_-;_-* &quot;-&quot;??\ _₽_-;_-@_-"/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_₽_-;\-* #,##0.00\ _₽_-;_-* &quot;-&quot;??\ _₽_-;_-@_-"/>
    </dxf>
    <dxf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_-* #,##0.00\ _₽_-;\-* #,##0.00\ _₽_-;_-* &quot;-&quot;??\ _₽_-;_-@_-"/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_₽_-;\-* #,##0.00\ _₽_-;_-* &quot;-&quot;??\ _₽_-;_-@_-"/>
    </dxf>
    <dxf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_-* #,##0.00\ _₽_-;\-* #,##0.00\ _₽_-;_-* &quot;-&quot;??\ _₽_-;_-@_-"/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_₽_-;\-* #,##0.00\ _₽_-;_-* &quot;-&quot;??\ _₽_-;_-@_-"/>
    </dxf>
    <dxf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_-* #,##0.00\ _₽_-;\-* #,##0.00\ _₽_-;_-* &quot;-&quot;??\ _₽_-;_-@_-"/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_₽_-;\-* #,##0.00\ _₽_-;_-* &quot;-&quot;??\ _₽_-;_-@_-"/>
    </dxf>
    <dxf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_-* #,##0.00\ _₽_-;\-* #,##0.00\ _₽_-;_-* &quot;-&quot;??\ _₽_-;_-@_-"/>
    </dxf>
    <dxf>
      <numFmt numFmtId="165" formatCode="_-* #,##0\ _₽_-;\-* #,##0\ _₽_-;_-* &quot;-&quot;??\ _₽_-;_-@_-"/>
    </dxf>
    <dxf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.00\ _₽_-;\-* #,##0.00\ _₽_-;_-* &quot;-&quot;??\ _₽_-;_-@_-"/>
    </dxf>
    <dxf>
      <numFmt numFmtId="165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8:J14" totalsRowShown="0" headerRowDxfId="44" headerRowBorderDxfId="43">
  <autoFilter ref="A8:J14" xr:uid="{00000000-0009-0000-0100-000001000000}"/>
  <tableColumns count="10">
    <tableColumn id="1" xr3:uid="{00000000-0010-0000-0000-000001000000}" name="1"/>
    <tableColumn id="2" xr3:uid="{00000000-0010-0000-0000-000002000000}" name="2"/>
    <tableColumn id="3" xr3:uid="{00000000-0010-0000-0000-000003000000}" name="3" dataDxfId="42"/>
    <tableColumn id="4" xr3:uid="{00000000-0010-0000-0000-000004000000}" name="4" dataDxfId="41"/>
    <tableColumn id="5" xr3:uid="{00000000-0010-0000-0000-000005000000}" name="5" dataDxfId="40" dataCellStyle="Финансовый"/>
    <tableColumn id="6" xr3:uid="{00000000-0010-0000-0000-000006000000}" name="6" dataDxfId="39" dataCellStyle="Финансовый"/>
    <tableColumn id="7" xr3:uid="{00000000-0010-0000-0000-000007000000}" name="7" dataDxfId="38" dataCellStyle="Финансовый"/>
    <tableColumn id="8" xr3:uid="{00000000-0010-0000-0000-000008000000}" name="8" dataCellStyle="Финансовый"/>
    <tableColumn id="9" xr3:uid="{00000000-0010-0000-0000-000009000000}" name="9" dataDxfId="37" dataCellStyle="Финансовый">
      <calculatedColumnFormula>Таблица1[[#This Row],[7]]-Таблица1[[#This Row],[5]]</calculatedColumnFormula>
    </tableColumn>
    <tableColumn id="10" xr3:uid="{00000000-0010-0000-0000-00000A000000}" name="10" dataDxfId="36" dataCellStyle="Финансовый">
      <calculatedColumnFormula>Таблица1[[#This Row],[8]]-Таблица1[[#This Row],[6]]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Таблица13" displayName="Таблица13" ref="A8:J10" totalsRowShown="0" headerRowDxfId="35" headerRowBorderDxfId="34">
  <autoFilter ref="A8:J10" xr:uid="{00000000-0009-0000-0100-000002000000}"/>
  <tableColumns count="10">
    <tableColumn id="1" xr3:uid="{00000000-0010-0000-0100-000001000000}" name="1"/>
    <tableColumn id="2" xr3:uid="{00000000-0010-0000-0100-000002000000}" name="2"/>
    <tableColumn id="3" xr3:uid="{00000000-0010-0000-0100-000003000000}" name="3" dataDxfId="33"/>
    <tableColumn id="4" xr3:uid="{00000000-0010-0000-0100-000004000000}" name="4" dataDxfId="32"/>
    <tableColumn id="5" xr3:uid="{00000000-0010-0000-0100-000005000000}" name="5" dataDxfId="31" dataCellStyle="Финансовый"/>
    <tableColumn id="6" xr3:uid="{00000000-0010-0000-0100-000006000000}" name="6" dataDxfId="30" dataCellStyle="Финансовый"/>
    <tableColumn id="7" xr3:uid="{00000000-0010-0000-0100-000007000000}" name="7" dataDxfId="29" dataCellStyle="Финансовый"/>
    <tableColumn id="8" xr3:uid="{00000000-0010-0000-0100-000008000000}" name="8" dataCellStyle="Финансовый"/>
    <tableColumn id="9" xr3:uid="{00000000-0010-0000-0100-000009000000}" name="9" dataDxfId="28" dataCellStyle="Финансовый">
      <calculatedColumnFormula>Таблица13[[#This Row],[7]]-Таблица13[[#This Row],[5]]</calculatedColumnFormula>
    </tableColumn>
    <tableColumn id="10" xr3:uid="{00000000-0010-0000-0100-00000A000000}" name="10" dataDxfId="27" dataCellStyle="Финансовый">
      <calculatedColumnFormula>Таблица13[[#This Row],[8]]-Таблица13[[#This Row],[6]]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Таблица134" displayName="Таблица134" ref="A8:J16" totalsRowShown="0" headerRowDxfId="26" headerRowBorderDxfId="25">
  <autoFilter ref="A8:J16" xr:uid="{00000000-0009-0000-0100-000003000000}"/>
  <tableColumns count="10">
    <tableColumn id="1" xr3:uid="{00000000-0010-0000-0200-000001000000}" name="1"/>
    <tableColumn id="2" xr3:uid="{00000000-0010-0000-0200-000002000000}" name="2"/>
    <tableColumn id="3" xr3:uid="{00000000-0010-0000-0200-000003000000}" name="3" dataDxfId="24"/>
    <tableColumn id="4" xr3:uid="{00000000-0010-0000-0200-000004000000}" name="4" dataDxfId="23"/>
    <tableColumn id="5" xr3:uid="{00000000-0010-0000-0200-000005000000}" name="5" dataDxfId="22" dataCellStyle="Финансовый"/>
    <tableColumn id="6" xr3:uid="{00000000-0010-0000-0200-000006000000}" name="6" dataDxfId="21" dataCellStyle="Финансовый"/>
    <tableColumn id="7" xr3:uid="{00000000-0010-0000-0200-000007000000}" name="7" dataDxfId="20" dataCellStyle="Финансовый"/>
    <tableColumn id="8" xr3:uid="{00000000-0010-0000-0200-000008000000}" name="8" dataCellStyle="Финансовый"/>
    <tableColumn id="9" xr3:uid="{00000000-0010-0000-0200-000009000000}" name="9" dataDxfId="19" dataCellStyle="Финансовый">
      <calculatedColumnFormula>Таблица134[[#This Row],[7]]-Таблица134[[#This Row],[5]]</calculatedColumnFormula>
    </tableColumn>
    <tableColumn id="10" xr3:uid="{00000000-0010-0000-0200-00000A000000}" name="10" dataDxfId="18" dataCellStyle="Финансовый">
      <calculatedColumnFormula>Таблица134[[#This Row],[8]]-Таблица134[[#This Row],[6]]</calculatedColumnFormula>
    </tableColumn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Таблица1345" displayName="Таблица1345" ref="A8:J31" totalsRowShown="0" headerRowDxfId="17" headerRowBorderDxfId="16">
  <autoFilter ref="A8:J31" xr:uid="{00000000-0009-0000-0100-000004000000}"/>
  <tableColumns count="10">
    <tableColumn id="1" xr3:uid="{00000000-0010-0000-0300-000001000000}" name="1"/>
    <tableColumn id="2" xr3:uid="{00000000-0010-0000-0300-000002000000}" name="2"/>
    <tableColumn id="3" xr3:uid="{00000000-0010-0000-0300-000003000000}" name="3" dataDxfId="15"/>
    <tableColumn id="4" xr3:uid="{00000000-0010-0000-0300-000004000000}" name="4" dataDxfId="14"/>
    <tableColumn id="5" xr3:uid="{00000000-0010-0000-0300-000005000000}" name="5" dataDxfId="13" dataCellStyle="Финансовый"/>
    <tableColumn id="6" xr3:uid="{00000000-0010-0000-0300-000006000000}" name="6" dataDxfId="12" dataCellStyle="Финансовый"/>
    <tableColumn id="7" xr3:uid="{00000000-0010-0000-0300-000007000000}" name="7" dataDxfId="11" dataCellStyle="Финансовый"/>
    <tableColumn id="8" xr3:uid="{00000000-0010-0000-0300-000008000000}" name="8" dataCellStyle="Финансовый"/>
    <tableColumn id="9" xr3:uid="{00000000-0010-0000-0300-000009000000}" name="9" dataDxfId="10" dataCellStyle="Финансовый">
      <calculatedColumnFormula>Таблица1345[[#This Row],[7]]-Таблица1345[[#This Row],[5]]</calculatedColumnFormula>
    </tableColumn>
    <tableColumn id="10" xr3:uid="{00000000-0010-0000-0300-00000A000000}" name="10" dataDxfId="9" dataCellStyle="Финансовый">
      <calculatedColumnFormula>Таблица1345[[#This Row],[8]]-Таблица1345[[#This Row],[6]]</calculatedColumnFormula>
    </tableColumn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Таблица136" displayName="Таблица136" ref="A8:J9" totalsRowShown="0" headerRowDxfId="8" headerRowBorderDxfId="7">
  <autoFilter ref="A8:J9" xr:uid="{00000000-0009-0000-0100-000005000000}"/>
  <tableColumns count="10">
    <tableColumn id="1" xr3:uid="{00000000-0010-0000-0400-000001000000}" name="1"/>
    <tableColumn id="2" xr3:uid="{00000000-0010-0000-0400-000002000000}" name="2"/>
    <tableColumn id="3" xr3:uid="{00000000-0010-0000-0400-000003000000}" name="3" dataDxfId="6"/>
    <tableColumn id="4" xr3:uid="{00000000-0010-0000-0400-000004000000}" name="4" dataDxfId="5"/>
    <tableColumn id="5" xr3:uid="{00000000-0010-0000-0400-000005000000}" name="5" dataDxfId="4" dataCellStyle="Финансовый"/>
    <tableColumn id="6" xr3:uid="{00000000-0010-0000-0400-000006000000}" name="6" dataDxfId="3" dataCellStyle="Финансовый"/>
    <tableColumn id="7" xr3:uid="{00000000-0010-0000-0400-000007000000}" name="7" dataDxfId="2" dataCellStyle="Финансовый"/>
    <tableColumn id="8" xr3:uid="{00000000-0010-0000-0400-000008000000}" name="8" dataCellStyle="Финансовый"/>
    <tableColumn id="9" xr3:uid="{00000000-0010-0000-0400-000009000000}" name="9" dataDxfId="1" dataCellStyle="Финансовый">
      <calculatedColumnFormula>Таблица136[[#This Row],[7]]-Таблица136[[#This Row],[5]]</calculatedColumnFormula>
    </tableColumn>
    <tableColumn id="10" xr3:uid="{00000000-0010-0000-0400-00000A000000}" name="10" dataDxfId="0" dataCellStyle="Финансовый">
      <calculatedColumnFormula>Таблица136[[#This Row],[8]]-Таблица136[[#This Row],[6]]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"/>
  <sheetViews>
    <sheetView tabSelected="1" workbookViewId="0">
      <selection activeCell="A4" sqref="A4"/>
    </sheetView>
  </sheetViews>
  <sheetFormatPr defaultRowHeight="15" x14ac:dyDescent="0.25"/>
  <cols>
    <col min="1" max="1" width="11.85546875" customWidth="1"/>
    <col min="2" max="2" width="46.5703125" customWidth="1"/>
    <col min="3" max="3" width="53.7109375" bestFit="1" customWidth="1"/>
    <col min="4" max="4" width="26.5703125" customWidth="1"/>
    <col min="5" max="5" width="11.85546875" customWidth="1"/>
    <col min="6" max="6" width="16.5703125" bestFit="1" customWidth="1"/>
    <col min="7" max="7" width="11.85546875" customWidth="1"/>
    <col min="8" max="8" width="16.5703125" bestFit="1" customWidth="1"/>
    <col min="9" max="9" width="11.85546875" customWidth="1"/>
    <col min="10" max="10" width="16.5703125" bestFit="1" customWidth="1"/>
  </cols>
  <sheetData>
    <row r="1" spans="1:10" x14ac:dyDescent="0.25">
      <c r="I1" s="18" t="s">
        <v>19</v>
      </c>
      <c r="J1" s="18"/>
    </row>
    <row r="2" spans="1:10" x14ac:dyDescent="0.25">
      <c r="I2" t="s">
        <v>17</v>
      </c>
    </row>
    <row r="3" spans="1:10" x14ac:dyDescent="0.25">
      <c r="I3" t="s">
        <v>18</v>
      </c>
    </row>
    <row r="4" spans="1:10" x14ac:dyDescent="0.25">
      <c r="I4" t="s">
        <v>24</v>
      </c>
    </row>
    <row r="6" spans="1:10" ht="63.75" customHeight="1" x14ac:dyDescent="0.25">
      <c r="A6" s="19" t="s">
        <v>0</v>
      </c>
      <c r="B6" s="19" t="s">
        <v>1</v>
      </c>
      <c r="C6" s="19" t="s">
        <v>2</v>
      </c>
      <c r="D6" s="19" t="s">
        <v>3</v>
      </c>
      <c r="E6" s="19" t="s">
        <v>27</v>
      </c>
      <c r="F6" s="19"/>
      <c r="G6" s="19" t="s">
        <v>74</v>
      </c>
      <c r="H6" s="19"/>
      <c r="I6" s="19" t="s">
        <v>6</v>
      </c>
      <c r="J6" s="19"/>
    </row>
    <row r="7" spans="1:10" x14ac:dyDescent="0.25">
      <c r="A7" s="19"/>
      <c r="B7" s="19"/>
      <c r="C7" s="19"/>
      <c r="D7" s="19"/>
      <c r="E7" s="3" t="s">
        <v>4</v>
      </c>
      <c r="F7" s="3" t="s">
        <v>5</v>
      </c>
      <c r="G7" s="3" t="s">
        <v>4</v>
      </c>
      <c r="H7" s="3" t="s">
        <v>5</v>
      </c>
      <c r="I7" s="3" t="s">
        <v>4</v>
      </c>
      <c r="J7" s="3" t="s">
        <v>5</v>
      </c>
    </row>
    <row r="8" spans="1:10" x14ac:dyDescent="0.2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</row>
    <row r="9" spans="1:10" x14ac:dyDescent="0.25">
      <c r="A9">
        <v>150138</v>
      </c>
      <c r="B9" t="s">
        <v>57</v>
      </c>
      <c r="C9" s="2" t="s">
        <v>58</v>
      </c>
      <c r="D9" s="4" t="s">
        <v>59</v>
      </c>
      <c r="E9" s="13">
        <v>732</v>
      </c>
      <c r="F9" s="10">
        <v>41368240.68</v>
      </c>
      <c r="G9" s="13">
        <v>702</v>
      </c>
      <c r="H9" s="1">
        <v>39672820.979999997</v>
      </c>
      <c r="I9" s="13">
        <f>Таблица1[[#This Row],[7]]-Таблица1[[#This Row],[5]]</f>
        <v>-30</v>
      </c>
      <c r="J9" s="1">
        <f>Таблица1[[#This Row],[8]]-Таблица1[[#This Row],[6]]</f>
        <v>-1695419.700000003</v>
      </c>
    </row>
    <row r="10" spans="1:10" x14ac:dyDescent="0.25">
      <c r="A10" s="6">
        <v>150104</v>
      </c>
      <c r="B10" s="6" t="s">
        <v>60</v>
      </c>
      <c r="C10" s="2" t="s">
        <v>58</v>
      </c>
      <c r="D10" s="4" t="s">
        <v>59</v>
      </c>
      <c r="E10" s="12">
        <v>240</v>
      </c>
      <c r="F10" s="11">
        <v>13563357.6</v>
      </c>
      <c r="G10" s="12">
        <v>270</v>
      </c>
      <c r="H10" s="8">
        <v>15258777.300000001</v>
      </c>
      <c r="I10" s="12">
        <f>Таблица1[[#This Row],[7]]-Таблица1[[#This Row],[5]]</f>
        <v>30</v>
      </c>
      <c r="J10" s="8">
        <f>Таблица1[[#This Row],[8]]-Таблица1[[#This Row],[6]]</f>
        <v>1695419.7000000011</v>
      </c>
    </row>
    <row r="11" spans="1:10" x14ac:dyDescent="0.25">
      <c r="A11">
        <v>150032</v>
      </c>
      <c r="B11" t="s">
        <v>65</v>
      </c>
      <c r="C11" s="2" t="s">
        <v>66</v>
      </c>
      <c r="D11" s="14" t="s">
        <v>64</v>
      </c>
      <c r="E11" s="13">
        <v>13944</v>
      </c>
      <c r="F11" s="15">
        <v>7945291.2000000002</v>
      </c>
      <c r="G11" s="13">
        <v>24086</v>
      </c>
      <c r="H11" s="1">
        <v>13724202.800000001</v>
      </c>
      <c r="I11" s="13">
        <f>Таблица1[[#This Row],[7]]-Таблица1[[#This Row],[5]]</f>
        <v>10142</v>
      </c>
      <c r="J11" s="10">
        <f>Таблица1[[#This Row],[8]]-Таблица1[[#This Row],[6]]</f>
        <v>5778911.6000000006</v>
      </c>
    </row>
    <row r="12" spans="1:10" x14ac:dyDescent="0.25">
      <c r="A12">
        <v>150032</v>
      </c>
      <c r="B12" t="s">
        <v>65</v>
      </c>
      <c r="C12" s="2" t="s">
        <v>63</v>
      </c>
      <c r="D12" s="14" t="s">
        <v>64</v>
      </c>
      <c r="E12" s="13">
        <v>36523</v>
      </c>
      <c r="F12" s="15">
        <v>16908688.079999998</v>
      </c>
      <c r="G12" s="13">
        <v>25185</v>
      </c>
      <c r="H12" s="1">
        <v>11659647.6</v>
      </c>
      <c r="I12" s="13">
        <f>Таблица1[[#This Row],[7]]-Таблица1[[#This Row],[5]]</f>
        <v>-11338</v>
      </c>
      <c r="J12" s="10">
        <f>Таблица1[[#This Row],[8]]-Таблица1[[#This Row],[6]]</f>
        <v>-5249040.4799999986</v>
      </c>
    </row>
    <row r="13" spans="1:10" x14ac:dyDescent="0.25">
      <c r="A13">
        <v>150032</v>
      </c>
      <c r="B13" t="s">
        <v>65</v>
      </c>
      <c r="C13" s="2" t="s">
        <v>67</v>
      </c>
      <c r="D13" s="14" t="s">
        <v>64</v>
      </c>
      <c r="E13" s="13">
        <v>1900</v>
      </c>
      <c r="F13" s="15">
        <v>1948716</v>
      </c>
      <c r="G13" s="13">
        <v>1679</v>
      </c>
      <c r="H13" s="1">
        <v>1722049.56</v>
      </c>
      <c r="I13" s="13">
        <f>Таблица1[[#This Row],[7]]-Таблица1[[#This Row],[5]]</f>
        <v>-221</v>
      </c>
      <c r="J13" s="10">
        <f>Таблица1[[#This Row],[8]]-Таблица1[[#This Row],[6]]</f>
        <v>-226666.43999999994</v>
      </c>
    </row>
    <row r="14" spans="1:10" x14ac:dyDescent="0.25">
      <c r="A14" s="6">
        <v>150032</v>
      </c>
      <c r="B14" s="6" t="s">
        <v>65</v>
      </c>
      <c r="C14" s="9" t="s">
        <v>68</v>
      </c>
      <c r="D14" s="16" t="s">
        <v>64</v>
      </c>
      <c r="E14" s="12">
        <v>3500</v>
      </c>
      <c r="F14" s="17">
        <v>2916655</v>
      </c>
      <c r="G14" s="12">
        <v>3136</v>
      </c>
      <c r="H14" s="8">
        <v>2613322.88</v>
      </c>
      <c r="I14" s="12">
        <f>Таблица1[[#This Row],[7]]-Таблица1[[#This Row],[5]]</f>
        <v>-364</v>
      </c>
      <c r="J14" s="11">
        <f>Таблица1[[#This Row],[8]]-Таблица1[[#This Row],[6]]</f>
        <v>-303332.12000000011</v>
      </c>
    </row>
  </sheetData>
  <mergeCells count="8">
    <mergeCell ref="I1:J1"/>
    <mergeCell ref="E6:F6"/>
    <mergeCell ref="G6:H6"/>
    <mergeCell ref="I6:J6"/>
    <mergeCell ref="A6:A7"/>
    <mergeCell ref="B6:B7"/>
    <mergeCell ref="C6:C7"/>
    <mergeCell ref="D6:D7"/>
  </mergeCells>
  <pageMargins left="0.25" right="0.25" top="0.75" bottom="0.75" header="0.3" footer="0.3"/>
  <pageSetup paperSize="9" scale="6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"/>
  <sheetViews>
    <sheetView workbookViewId="0">
      <selection activeCell="G6" sqref="G6:H6"/>
    </sheetView>
  </sheetViews>
  <sheetFormatPr defaultRowHeight="15" x14ac:dyDescent="0.25"/>
  <cols>
    <col min="1" max="1" width="11.85546875" customWidth="1"/>
    <col min="2" max="2" width="19.5703125" customWidth="1"/>
    <col min="3" max="3" width="53.28515625" bestFit="1" customWidth="1"/>
    <col min="4" max="4" width="17.7109375" bestFit="1" customWidth="1"/>
    <col min="5" max="5" width="11.85546875" customWidth="1"/>
    <col min="6" max="6" width="16.5703125" bestFit="1" customWidth="1"/>
    <col min="7" max="7" width="11.85546875" customWidth="1"/>
    <col min="8" max="8" width="16.5703125" bestFit="1" customWidth="1"/>
    <col min="9" max="9" width="11.85546875" customWidth="1"/>
    <col min="10" max="10" width="16.5703125" bestFit="1" customWidth="1"/>
  </cols>
  <sheetData>
    <row r="1" spans="1:10" x14ac:dyDescent="0.25">
      <c r="I1" s="18" t="s">
        <v>23</v>
      </c>
      <c r="J1" s="18"/>
    </row>
    <row r="2" spans="1:10" x14ac:dyDescent="0.25">
      <c r="I2" t="s">
        <v>17</v>
      </c>
    </row>
    <row r="3" spans="1:10" x14ac:dyDescent="0.25">
      <c r="I3" t="s">
        <v>18</v>
      </c>
    </row>
    <row r="4" spans="1:10" x14ac:dyDescent="0.25">
      <c r="I4" t="str">
        <f>'Приложение 1'!I4</f>
        <v xml:space="preserve"> ТП ОМС № 3 от 12.03.2021 г. </v>
      </c>
    </row>
    <row r="6" spans="1:10" ht="63.75" customHeight="1" x14ac:dyDescent="0.25">
      <c r="A6" s="19" t="s">
        <v>0</v>
      </c>
      <c r="B6" s="19" t="s">
        <v>1</v>
      </c>
      <c r="C6" s="19" t="s">
        <v>2</v>
      </c>
      <c r="D6" s="19" t="s">
        <v>3</v>
      </c>
      <c r="E6" s="19" t="s">
        <v>27</v>
      </c>
      <c r="F6" s="19"/>
      <c r="G6" s="19" t="s">
        <v>74</v>
      </c>
      <c r="H6" s="19"/>
      <c r="I6" s="19" t="s">
        <v>6</v>
      </c>
      <c r="J6" s="19"/>
    </row>
    <row r="7" spans="1:10" x14ac:dyDescent="0.25">
      <c r="A7" s="19"/>
      <c r="B7" s="19"/>
      <c r="C7" s="19"/>
      <c r="D7" s="19"/>
      <c r="E7" s="3" t="s">
        <v>4</v>
      </c>
      <c r="F7" s="3" t="s">
        <v>5</v>
      </c>
      <c r="G7" s="3" t="s">
        <v>4</v>
      </c>
      <c r="H7" s="3" t="s">
        <v>5</v>
      </c>
      <c r="I7" s="3" t="s">
        <v>4</v>
      </c>
      <c r="J7" s="3" t="s">
        <v>5</v>
      </c>
    </row>
    <row r="8" spans="1:10" x14ac:dyDescent="0.2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</row>
    <row r="9" spans="1:10" x14ac:dyDescent="0.25">
      <c r="A9">
        <v>150078</v>
      </c>
      <c r="B9" t="s">
        <v>61</v>
      </c>
      <c r="C9" s="2" t="s">
        <v>62</v>
      </c>
      <c r="D9" s="4" t="s">
        <v>64</v>
      </c>
      <c r="E9" s="12">
        <v>2349</v>
      </c>
      <c r="F9" s="11">
        <v>1274731.83</v>
      </c>
      <c r="G9" s="13">
        <v>920</v>
      </c>
      <c r="H9" s="1">
        <v>499256.4</v>
      </c>
      <c r="I9" s="13">
        <f>Таблица13[[#This Row],[7]]-Таблица13[[#This Row],[5]]</f>
        <v>-1429</v>
      </c>
      <c r="J9" s="1">
        <f>Таблица13[[#This Row],[8]]-Таблица13[[#This Row],[6]]</f>
        <v>-775475.43</v>
      </c>
    </row>
    <row r="10" spans="1:10" x14ac:dyDescent="0.25">
      <c r="A10" s="6">
        <v>150078</v>
      </c>
      <c r="B10" s="6" t="s">
        <v>61</v>
      </c>
      <c r="C10" s="2" t="s">
        <v>63</v>
      </c>
      <c r="D10" s="7" t="s">
        <v>64</v>
      </c>
      <c r="E10" s="12">
        <v>4230</v>
      </c>
      <c r="F10" s="11">
        <v>1958320.8</v>
      </c>
      <c r="G10" s="12">
        <v>5904</v>
      </c>
      <c r="H10" s="8">
        <v>2733315.84</v>
      </c>
      <c r="I10" s="12">
        <f>Таблица13[[#This Row],[7]]-Таблица13[[#This Row],[5]]</f>
        <v>1674</v>
      </c>
      <c r="J10" s="8">
        <f>Таблица13[[#This Row],[8]]-Таблица13[[#This Row],[6]]</f>
        <v>774995.0399999998</v>
      </c>
    </row>
  </sheetData>
  <mergeCells count="8">
    <mergeCell ref="I1:J1"/>
    <mergeCell ref="A6:A7"/>
    <mergeCell ref="B6:B7"/>
    <mergeCell ref="C6:C7"/>
    <mergeCell ref="D6:D7"/>
    <mergeCell ref="E6:F6"/>
    <mergeCell ref="G6:H6"/>
    <mergeCell ref="I6:J6"/>
  </mergeCells>
  <phoneticPr fontId="4" type="noConversion"/>
  <pageMargins left="0.25" right="0.25" top="0.75" bottom="0.75" header="0.3" footer="0.3"/>
  <pageSetup paperSize="9" scale="76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6"/>
  <sheetViews>
    <sheetView workbookViewId="0">
      <selection activeCell="G6" sqref="G6:H6"/>
    </sheetView>
  </sheetViews>
  <sheetFormatPr defaultRowHeight="15" x14ac:dyDescent="0.25"/>
  <cols>
    <col min="1" max="1" width="11.85546875" customWidth="1"/>
    <col min="2" max="2" width="27.85546875" customWidth="1"/>
    <col min="3" max="3" width="11.28515625" customWidth="1"/>
    <col min="4" max="4" width="31" bestFit="1" customWidth="1"/>
    <col min="5" max="5" width="11.85546875" customWidth="1"/>
    <col min="6" max="6" width="16.5703125" bestFit="1" customWidth="1"/>
    <col min="7" max="7" width="11.85546875" customWidth="1"/>
    <col min="8" max="8" width="16.5703125" bestFit="1" customWidth="1"/>
    <col min="9" max="9" width="11.85546875" customWidth="1"/>
    <col min="10" max="10" width="16.5703125" bestFit="1" customWidth="1"/>
  </cols>
  <sheetData>
    <row r="1" spans="1:10" x14ac:dyDescent="0.25">
      <c r="I1" s="18" t="s">
        <v>26</v>
      </c>
      <c r="J1" s="18"/>
    </row>
    <row r="2" spans="1:10" x14ac:dyDescent="0.25">
      <c r="I2" t="s">
        <v>17</v>
      </c>
    </row>
    <row r="3" spans="1:10" x14ac:dyDescent="0.25">
      <c r="I3" t="s">
        <v>18</v>
      </c>
    </row>
    <row r="4" spans="1:10" x14ac:dyDescent="0.25">
      <c r="I4" t="str">
        <f>'Приложение 1'!I4</f>
        <v xml:space="preserve"> ТП ОМС № 3 от 12.03.2021 г. </v>
      </c>
    </row>
    <row r="6" spans="1:10" ht="63.75" customHeight="1" x14ac:dyDescent="0.25">
      <c r="A6" s="19" t="s">
        <v>0</v>
      </c>
      <c r="B6" s="19" t="s">
        <v>1</v>
      </c>
      <c r="C6" s="19" t="s">
        <v>2</v>
      </c>
      <c r="D6" s="19" t="s">
        <v>3</v>
      </c>
      <c r="E6" s="19" t="s">
        <v>27</v>
      </c>
      <c r="F6" s="19"/>
      <c r="G6" s="19" t="s">
        <v>74</v>
      </c>
      <c r="H6" s="19"/>
      <c r="I6" s="19" t="s">
        <v>6</v>
      </c>
      <c r="J6" s="19"/>
    </row>
    <row r="7" spans="1:10" x14ac:dyDescent="0.25">
      <c r="A7" s="19"/>
      <c r="B7" s="19"/>
      <c r="C7" s="19"/>
      <c r="D7" s="19"/>
      <c r="E7" s="3" t="s">
        <v>4</v>
      </c>
      <c r="F7" s="3" t="s">
        <v>5</v>
      </c>
      <c r="G7" s="3" t="s">
        <v>4</v>
      </c>
      <c r="H7" s="3" t="s">
        <v>5</v>
      </c>
      <c r="I7" s="3" t="s">
        <v>4</v>
      </c>
      <c r="J7" s="3" t="s">
        <v>5</v>
      </c>
    </row>
    <row r="8" spans="1:10" x14ac:dyDescent="0.2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</row>
    <row r="9" spans="1:10" x14ac:dyDescent="0.25">
      <c r="A9">
        <v>150023</v>
      </c>
      <c r="B9" t="s">
        <v>21</v>
      </c>
      <c r="C9" s="2" t="s">
        <v>20</v>
      </c>
      <c r="D9" s="4" t="s">
        <v>22</v>
      </c>
      <c r="E9" s="12">
        <v>1467</v>
      </c>
      <c r="F9" s="11">
        <v>35016908.359999999</v>
      </c>
      <c r="G9" s="13">
        <v>1047</v>
      </c>
      <c r="H9" s="1">
        <v>24991617.622985683</v>
      </c>
      <c r="I9" s="13">
        <f>Таблица134[[#This Row],[7]]-Таблица134[[#This Row],[5]]</f>
        <v>-420</v>
      </c>
      <c r="J9" s="1">
        <f>Таблица134[[#This Row],[8]]-Таблица134[[#This Row],[6]]</f>
        <v>-10025290.737014316</v>
      </c>
    </row>
    <row r="10" spans="1:10" x14ac:dyDescent="0.25">
      <c r="A10" s="6">
        <v>150024</v>
      </c>
      <c r="B10" s="6" t="s">
        <v>25</v>
      </c>
      <c r="C10" s="2" t="s">
        <v>20</v>
      </c>
      <c r="D10" s="7" t="s">
        <v>22</v>
      </c>
      <c r="E10" s="12">
        <v>1681</v>
      </c>
      <c r="F10" s="11">
        <v>40109532.689999998</v>
      </c>
      <c r="G10" s="12">
        <v>1801</v>
      </c>
      <c r="H10" s="8">
        <v>42972794.9879179</v>
      </c>
      <c r="I10" s="12">
        <f>Таблица134[[#This Row],[7]]-Таблица134[[#This Row],[5]]</f>
        <v>120</v>
      </c>
      <c r="J10" s="8">
        <f>Таблица134[[#This Row],[8]]-Таблица134[[#This Row],[6]]</f>
        <v>2863262.2979179025</v>
      </c>
    </row>
    <row r="11" spans="1:10" x14ac:dyDescent="0.25">
      <c r="A11" s="6">
        <v>150015</v>
      </c>
      <c r="B11" s="6" t="s">
        <v>28</v>
      </c>
      <c r="C11" s="2" t="s">
        <v>20</v>
      </c>
      <c r="D11" s="16" t="s">
        <v>29</v>
      </c>
      <c r="E11" s="12"/>
      <c r="F11" s="17"/>
      <c r="G11" s="12">
        <v>13</v>
      </c>
      <c r="H11" s="8">
        <v>235311.95</v>
      </c>
      <c r="I11" s="12">
        <f>Таблица134[[#This Row],[7]]-Таблица134[[#This Row],[5]]</f>
        <v>13</v>
      </c>
      <c r="J11" s="11">
        <f>Таблица134[[#This Row],[8]]-Таблица134[[#This Row],[6]]</f>
        <v>235311.95</v>
      </c>
    </row>
    <row r="12" spans="1:10" x14ac:dyDescent="0.25">
      <c r="A12" s="6"/>
      <c r="B12" s="6"/>
      <c r="C12" s="2" t="s">
        <v>20</v>
      </c>
      <c r="D12" s="16" t="s">
        <v>30</v>
      </c>
      <c r="E12" s="12">
        <v>123</v>
      </c>
      <c r="F12" s="17">
        <v>2830657.81</v>
      </c>
      <c r="G12" s="12">
        <v>151</v>
      </c>
      <c r="H12" s="8">
        <v>3045218.2199999997</v>
      </c>
      <c r="I12" s="12">
        <f>Таблица134[[#This Row],[7]]-Таблица134[[#This Row],[5]]</f>
        <v>28</v>
      </c>
      <c r="J12" s="11">
        <f>Таблица134[[#This Row],[8]]-Таблица134[[#This Row],[6]]</f>
        <v>214560.40999999968</v>
      </c>
    </row>
    <row r="13" spans="1:10" x14ac:dyDescent="0.25">
      <c r="C13" s="2" t="s">
        <v>20</v>
      </c>
      <c r="D13" s="14" t="s">
        <v>31</v>
      </c>
      <c r="E13" s="13"/>
      <c r="F13" s="15"/>
      <c r="G13" s="13">
        <v>7</v>
      </c>
      <c r="H13" s="1">
        <v>379838.6</v>
      </c>
      <c r="I13" s="13">
        <f>Таблица134[[#This Row],[7]]-Таблица134[[#This Row],[5]]</f>
        <v>7</v>
      </c>
      <c r="J13" s="10">
        <f>Таблица134[[#This Row],[8]]-Таблица134[[#This Row],[6]]</f>
        <v>379838.6</v>
      </c>
    </row>
    <row r="14" spans="1:10" x14ac:dyDescent="0.25">
      <c r="A14" s="6"/>
      <c r="B14" s="6"/>
      <c r="C14" s="2" t="s">
        <v>20</v>
      </c>
      <c r="D14" s="16" t="s">
        <v>32</v>
      </c>
      <c r="E14" s="12">
        <v>87</v>
      </c>
      <c r="F14" s="17">
        <v>1765585.88</v>
      </c>
      <c r="G14" s="12">
        <v>112</v>
      </c>
      <c r="H14" s="8">
        <v>2276253.6</v>
      </c>
      <c r="I14" s="12">
        <f>Таблица134[[#This Row],[7]]-Таблица134[[#This Row],[5]]</f>
        <v>25</v>
      </c>
      <c r="J14" s="11">
        <f>Таблица134[[#This Row],[8]]-Таблица134[[#This Row],[6]]</f>
        <v>510667.7200000002</v>
      </c>
    </row>
    <row r="15" spans="1:10" x14ac:dyDescent="0.25">
      <c r="C15" s="2" t="s">
        <v>20</v>
      </c>
      <c r="D15" s="14" t="s">
        <v>33</v>
      </c>
      <c r="E15" s="13">
        <v>10</v>
      </c>
      <c r="F15" s="15">
        <v>475739.19</v>
      </c>
      <c r="G15" s="13">
        <v>5</v>
      </c>
      <c r="H15" s="1">
        <v>230156.42</v>
      </c>
      <c r="I15" s="13">
        <f>Таблица134[[#This Row],[7]]-Таблица134[[#This Row],[5]]</f>
        <v>-5</v>
      </c>
      <c r="J15" s="10">
        <f>Таблица134[[#This Row],[8]]-Таблица134[[#This Row],[6]]</f>
        <v>-245582.77</v>
      </c>
    </row>
    <row r="16" spans="1:10" x14ac:dyDescent="0.25">
      <c r="A16" s="6"/>
      <c r="B16" s="6"/>
      <c r="C16" s="2" t="s">
        <v>20</v>
      </c>
      <c r="D16" s="16" t="s">
        <v>34</v>
      </c>
      <c r="E16" s="12">
        <v>64</v>
      </c>
      <c r="F16" s="17">
        <v>2613905.1800000002</v>
      </c>
      <c r="G16" s="12">
        <v>55</v>
      </c>
      <c r="H16" s="8">
        <v>3399245.38</v>
      </c>
      <c r="I16" s="12">
        <f>Таблица134[[#This Row],[7]]-Таблица134[[#This Row],[5]]</f>
        <v>-9</v>
      </c>
      <c r="J16" s="11">
        <f>Таблица134[[#This Row],[8]]-Таблица134[[#This Row],[6]]</f>
        <v>785340.19999999972</v>
      </c>
    </row>
  </sheetData>
  <mergeCells count="8">
    <mergeCell ref="I1:J1"/>
    <mergeCell ref="A6:A7"/>
    <mergeCell ref="B6:B7"/>
    <mergeCell ref="C6:C7"/>
    <mergeCell ref="D6:D7"/>
    <mergeCell ref="E6:F6"/>
    <mergeCell ref="G6:H6"/>
    <mergeCell ref="I6:J6"/>
  </mergeCells>
  <pageMargins left="0.25" right="0.25" top="0.75" bottom="0.75" header="0.3" footer="0.3"/>
  <pageSetup paperSize="9" scale="85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G6" sqref="G6:H6"/>
    </sheetView>
  </sheetViews>
  <sheetFormatPr defaultRowHeight="15" x14ac:dyDescent="0.25"/>
  <cols>
    <col min="1" max="1" width="11.85546875" customWidth="1"/>
    <col min="2" max="2" width="31.140625" customWidth="1"/>
    <col min="3" max="3" width="11.28515625" customWidth="1"/>
    <col min="4" max="4" width="31" bestFit="1" customWidth="1"/>
    <col min="5" max="5" width="11.85546875" customWidth="1"/>
    <col min="6" max="6" width="16.5703125" bestFit="1" customWidth="1"/>
    <col min="7" max="7" width="11.85546875" customWidth="1"/>
    <col min="8" max="8" width="16.5703125" bestFit="1" customWidth="1"/>
    <col min="9" max="9" width="11.85546875" customWidth="1"/>
    <col min="10" max="10" width="16.5703125" bestFit="1" customWidth="1"/>
  </cols>
  <sheetData>
    <row r="1" spans="1:10" x14ac:dyDescent="0.25">
      <c r="I1" s="18" t="s">
        <v>35</v>
      </c>
      <c r="J1" s="18"/>
    </row>
    <row r="2" spans="1:10" x14ac:dyDescent="0.25">
      <c r="I2" t="s">
        <v>17</v>
      </c>
    </row>
    <row r="3" spans="1:10" x14ac:dyDescent="0.25">
      <c r="I3" t="s">
        <v>18</v>
      </c>
    </row>
    <row r="4" spans="1:10" x14ac:dyDescent="0.25">
      <c r="I4" t="str">
        <f>'Приложение 1'!I4</f>
        <v xml:space="preserve"> ТП ОМС № 3 от 12.03.2021 г. </v>
      </c>
    </row>
    <row r="6" spans="1:10" ht="63.75" customHeight="1" x14ac:dyDescent="0.25">
      <c r="A6" s="19" t="s">
        <v>0</v>
      </c>
      <c r="B6" s="19" t="s">
        <v>1</v>
      </c>
      <c r="C6" s="19" t="s">
        <v>2</v>
      </c>
      <c r="D6" s="19" t="s">
        <v>3</v>
      </c>
      <c r="E6" s="19" t="s">
        <v>27</v>
      </c>
      <c r="F6" s="19"/>
      <c r="G6" s="19" t="s">
        <v>74</v>
      </c>
      <c r="H6" s="19"/>
      <c r="I6" s="19" t="s">
        <v>6</v>
      </c>
      <c r="J6" s="19"/>
    </row>
    <row r="7" spans="1:10" x14ac:dyDescent="0.25">
      <c r="A7" s="19"/>
      <c r="B7" s="19"/>
      <c r="C7" s="19"/>
      <c r="D7" s="19"/>
      <c r="E7" s="3" t="s">
        <v>4</v>
      </c>
      <c r="F7" s="3" t="s">
        <v>5</v>
      </c>
      <c r="G7" s="3" t="s">
        <v>4</v>
      </c>
      <c r="H7" s="3" t="s">
        <v>5</v>
      </c>
      <c r="I7" s="3" t="s">
        <v>4</v>
      </c>
      <c r="J7" s="3" t="s">
        <v>5</v>
      </c>
    </row>
    <row r="8" spans="1:10" x14ac:dyDescent="0.2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</row>
    <row r="9" spans="1:10" x14ac:dyDescent="0.25">
      <c r="A9" s="2">
        <v>150002</v>
      </c>
      <c r="B9" t="s">
        <v>36</v>
      </c>
      <c r="C9" s="2" t="s">
        <v>20</v>
      </c>
      <c r="D9" s="4" t="s">
        <v>37</v>
      </c>
      <c r="E9" s="12">
        <v>230</v>
      </c>
      <c r="F9" s="11">
        <v>2174487.44</v>
      </c>
      <c r="G9" s="13">
        <v>242</v>
      </c>
      <c r="H9" s="1">
        <v>2422110.0886086961</v>
      </c>
      <c r="I9" s="13">
        <f>Таблица1345[[#This Row],[7]]-Таблица1345[[#This Row],[5]]</f>
        <v>12</v>
      </c>
      <c r="J9" s="1">
        <f>Таблица1345[[#This Row],[8]]-Таблица1345[[#This Row],[6]]</f>
        <v>247622.64860869618</v>
      </c>
    </row>
    <row r="10" spans="1:10" x14ac:dyDescent="0.25">
      <c r="A10" s="6"/>
      <c r="B10" s="6"/>
      <c r="C10" s="2" t="s">
        <v>20</v>
      </c>
      <c r="D10" s="7" t="s">
        <v>38</v>
      </c>
      <c r="E10" s="12">
        <v>500</v>
      </c>
      <c r="F10" s="11">
        <v>8050718.1299999999</v>
      </c>
      <c r="G10" s="12">
        <v>500</v>
      </c>
      <c r="H10" s="8">
        <v>8050718.1300000008</v>
      </c>
      <c r="I10" s="12">
        <f>Таблица1345[[#This Row],[7]]-Таблица1345[[#This Row],[5]]</f>
        <v>0</v>
      </c>
      <c r="J10" s="8">
        <f>Таблица1345[[#This Row],[8]]-Таблица1345[[#This Row],[6]]</f>
        <v>0</v>
      </c>
    </row>
    <row r="11" spans="1:10" x14ac:dyDescent="0.25">
      <c r="A11" s="6"/>
      <c r="B11" s="6"/>
      <c r="C11" s="2" t="s">
        <v>20</v>
      </c>
      <c r="D11" s="16" t="s">
        <v>39</v>
      </c>
      <c r="E11" s="12">
        <v>315</v>
      </c>
      <c r="F11" s="17">
        <v>31991344.370000005</v>
      </c>
      <c r="G11" s="12">
        <v>250</v>
      </c>
      <c r="H11" s="8">
        <v>25389955.849206354</v>
      </c>
      <c r="I11" s="12">
        <f>Таблица1345[[#This Row],[7]]-Таблица1345[[#This Row],[5]]</f>
        <v>-65</v>
      </c>
      <c r="J11" s="11">
        <f>Таблица1345[[#This Row],[8]]-Таблица1345[[#This Row],[6]]</f>
        <v>-6601388.5207936503</v>
      </c>
    </row>
    <row r="12" spans="1:10" x14ac:dyDescent="0.25">
      <c r="A12" s="6"/>
      <c r="B12" s="6"/>
      <c r="C12" s="2" t="s">
        <v>20</v>
      </c>
      <c r="D12" s="16" t="s">
        <v>40</v>
      </c>
      <c r="E12" s="12">
        <v>525</v>
      </c>
      <c r="F12" s="17">
        <v>17446983.66</v>
      </c>
      <c r="G12" s="12">
        <v>525</v>
      </c>
      <c r="H12" s="8">
        <v>17446983.660000004</v>
      </c>
      <c r="I12" s="12">
        <f>Таблица1345[[#This Row],[7]]-Таблица1345[[#This Row],[5]]</f>
        <v>0</v>
      </c>
      <c r="J12" s="11">
        <f>Таблица1345[[#This Row],[8]]-Таблица1345[[#This Row],[6]]</f>
        <v>0</v>
      </c>
    </row>
    <row r="13" spans="1:10" x14ac:dyDescent="0.25">
      <c r="C13" s="2" t="s">
        <v>20</v>
      </c>
      <c r="D13" s="14" t="s">
        <v>41</v>
      </c>
      <c r="E13" s="13">
        <v>160</v>
      </c>
      <c r="F13" s="15">
        <v>17387468.119999997</v>
      </c>
      <c r="G13" s="13">
        <v>160</v>
      </c>
      <c r="H13" s="1">
        <v>17387468.119999997</v>
      </c>
      <c r="I13" s="13">
        <f>Таблица1345[[#This Row],[7]]-Таблица1345[[#This Row],[5]]</f>
        <v>0</v>
      </c>
      <c r="J13" s="10">
        <f>Таблица1345[[#This Row],[8]]-Таблица1345[[#This Row],[6]]</f>
        <v>0</v>
      </c>
    </row>
    <row r="14" spans="1:10" x14ac:dyDescent="0.25">
      <c r="A14" s="6"/>
      <c r="B14" s="6"/>
      <c r="C14" s="2" t="s">
        <v>20</v>
      </c>
      <c r="D14" s="16" t="s">
        <v>42</v>
      </c>
      <c r="E14" s="12">
        <v>1342</v>
      </c>
      <c r="F14" s="17">
        <v>31209706.759999998</v>
      </c>
      <c r="G14" s="12">
        <v>1175</v>
      </c>
      <c r="H14" s="8">
        <v>27325935.501490317</v>
      </c>
      <c r="I14" s="12">
        <f>Таблица1345[[#This Row],[7]]-Таблица1345[[#This Row],[5]]</f>
        <v>-167</v>
      </c>
      <c r="J14" s="11">
        <f>Таблица1345[[#This Row],[8]]-Таблица1345[[#This Row],[6]]</f>
        <v>-3883771.2585096806</v>
      </c>
    </row>
    <row r="15" spans="1:10" x14ac:dyDescent="0.25">
      <c r="C15" s="2" t="s">
        <v>20</v>
      </c>
      <c r="D15" s="14" t="s">
        <v>43</v>
      </c>
      <c r="E15" s="13">
        <v>1356</v>
      </c>
      <c r="F15" s="15">
        <v>22960628.239999998</v>
      </c>
      <c r="G15" s="13">
        <v>1368</v>
      </c>
      <c r="H15" s="1">
        <v>23544546.160353977</v>
      </c>
      <c r="I15" s="13">
        <f>Таблица1345[[#This Row],[7]]-Таблица1345[[#This Row],[5]]</f>
        <v>12</v>
      </c>
      <c r="J15" s="10">
        <f>Таблица1345[[#This Row],[8]]-Таблица1345[[#This Row],[6]]</f>
        <v>583917.92035397887</v>
      </c>
    </row>
    <row r="16" spans="1:10" x14ac:dyDescent="0.25">
      <c r="A16" s="6"/>
      <c r="B16" s="6"/>
      <c r="C16" s="2" t="s">
        <v>20</v>
      </c>
      <c r="D16" s="16" t="s">
        <v>44</v>
      </c>
      <c r="E16" s="12">
        <v>260</v>
      </c>
      <c r="F16" s="17">
        <v>10119875.440000001</v>
      </c>
      <c r="G16" s="12">
        <v>250</v>
      </c>
      <c r="H16" s="8">
        <v>9730649.4615384638</v>
      </c>
      <c r="I16" s="12">
        <f>Таблица1345[[#This Row],[7]]-Таблица1345[[#This Row],[5]]</f>
        <v>-10</v>
      </c>
      <c r="J16" s="11">
        <f>Таблица1345[[#This Row],[8]]-Таблица1345[[#This Row],[6]]</f>
        <v>-389225.97846153751</v>
      </c>
    </row>
    <row r="17" spans="1:10" x14ac:dyDescent="0.25">
      <c r="C17" s="2" t="s">
        <v>20</v>
      </c>
      <c r="D17" s="14" t="s">
        <v>45</v>
      </c>
      <c r="E17" s="13">
        <v>4441</v>
      </c>
      <c r="F17" s="15">
        <v>73338731.620000005</v>
      </c>
      <c r="G17" s="13">
        <v>4778</v>
      </c>
      <c r="H17" s="1">
        <v>90721900.582425117</v>
      </c>
      <c r="I17" s="13">
        <f>Таблица1345[[#This Row],[7]]-Таблица1345[[#This Row],[5]]</f>
        <v>337</v>
      </c>
      <c r="J17" s="10">
        <f>Таблица1345[[#This Row],[8]]-Таблица1345[[#This Row],[6]]</f>
        <v>17383168.962425113</v>
      </c>
    </row>
    <row r="18" spans="1:10" x14ac:dyDescent="0.25">
      <c r="A18" s="6"/>
      <c r="B18" s="6"/>
      <c r="C18" s="2" t="s">
        <v>20</v>
      </c>
      <c r="D18" s="16" t="s">
        <v>30</v>
      </c>
      <c r="E18" s="12">
        <v>844</v>
      </c>
      <c r="F18" s="17">
        <v>25347177.07</v>
      </c>
      <c r="G18" s="12">
        <v>794</v>
      </c>
      <c r="H18" s="8">
        <v>23845567.054004736</v>
      </c>
      <c r="I18" s="12">
        <f>Таблица1345[[#This Row],[7]]-Таблица1345[[#This Row],[5]]</f>
        <v>-50</v>
      </c>
      <c r="J18" s="11">
        <f>Таблица1345[[#This Row],[8]]-Таблица1345[[#This Row],[6]]</f>
        <v>-1501610.0159952641</v>
      </c>
    </row>
    <row r="19" spans="1:10" x14ac:dyDescent="0.25">
      <c r="A19" s="6"/>
      <c r="B19" s="6"/>
      <c r="C19" s="2" t="s">
        <v>20</v>
      </c>
      <c r="D19" s="16" t="s">
        <v>46</v>
      </c>
      <c r="E19" s="12">
        <v>398</v>
      </c>
      <c r="F19" s="17">
        <v>11951218.499999998</v>
      </c>
      <c r="G19" s="12">
        <v>466</v>
      </c>
      <c r="H19" s="8">
        <v>15406245.118643209</v>
      </c>
      <c r="I19" s="12">
        <f>Таблица1345[[#This Row],[7]]-Таблица1345[[#This Row],[5]]</f>
        <v>68</v>
      </c>
      <c r="J19" s="11">
        <f>Таблица1345[[#This Row],[8]]-Таблица1345[[#This Row],[6]]</f>
        <v>3455026.6186432112</v>
      </c>
    </row>
    <row r="20" spans="1:10" x14ac:dyDescent="0.25">
      <c r="C20" s="2" t="s">
        <v>20</v>
      </c>
      <c r="D20" s="14" t="s">
        <v>47</v>
      </c>
      <c r="E20" s="13">
        <v>600</v>
      </c>
      <c r="F20" s="15">
        <v>45676672.43999999</v>
      </c>
      <c r="G20" s="13">
        <v>670</v>
      </c>
      <c r="H20" s="1">
        <v>47267230.797999993</v>
      </c>
      <c r="I20" s="13">
        <f>Таблица1345[[#This Row],[7]]-Таблица1345[[#This Row],[5]]</f>
        <v>70</v>
      </c>
      <c r="J20" s="10">
        <f>Таблица1345[[#This Row],[8]]-Таблица1345[[#This Row],[6]]</f>
        <v>1590558.3580000028</v>
      </c>
    </row>
    <row r="21" spans="1:10" x14ac:dyDescent="0.25">
      <c r="A21" s="6"/>
      <c r="B21" s="6"/>
      <c r="C21" s="2" t="s">
        <v>20</v>
      </c>
      <c r="D21" s="16" t="s">
        <v>48</v>
      </c>
      <c r="E21" s="12">
        <v>300</v>
      </c>
      <c r="F21" s="17">
        <v>6959103.7400000002</v>
      </c>
      <c r="G21" s="12">
        <v>325</v>
      </c>
      <c r="H21" s="8">
        <v>7932168.7016666653</v>
      </c>
      <c r="I21" s="12">
        <f>Таблица1345[[#This Row],[7]]-Таблица1345[[#This Row],[5]]</f>
        <v>25</v>
      </c>
      <c r="J21" s="11">
        <f>Таблица1345[[#This Row],[8]]-Таблица1345[[#This Row],[6]]</f>
        <v>973064.96166666504</v>
      </c>
    </row>
    <row r="22" spans="1:10" x14ac:dyDescent="0.25">
      <c r="A22" s="6"/>
      <c r="B22" s="6"/>
      <c r="C22" s="2" t="s">
        <v>20</v>
      </c>
      <c r="D22" s="16" t="s">
        <v>49</v>
      </c>
      <c r="E22" s="12">
        <v>536</v>
      </c>
      <c r="F22" s="17">
        <v>7584017.0200000005</v>
      </c>
      <c r="G22" s="12">
        <v>587</v>
      </c>
      <c r="H22" s="8">
        <v>8577884.0197388064</v>
      </c>
      <c r="I22" s="12">
        <f>Таблица1345[[#This Row],[7]]-Таблица1345[[#This Row],[5]]</f>
        <v>51</v>
      </c>
      <c r="J22" s="11">
        <f>Таблица1345[[#This Row],[8]]-Таблица1345[[#This Row],[6]]</f>
        <v>993866.99973880593</v>
      </c>
    </row>
    <row r="23" spans="1:10" x14ac:dyDescent="0.25">
      <c r="A23" s="6"/>
      <c r="B23" s="6"/>
      <c r="C23" s="2" t="s">
        <v>20</v>
      </c>
      <c r="D23" s="16" t="s">
        <v>50</v>
      </c>
      <c r="E23" s="12">
        <v>246</v>
      </c>
      <c r="F23" s="17">
        <v>17061868.460000001</v>
      </c>
      <c r="G23" s="12">
        <v>201</v>
      </c>
      <c r="H23" s="8">
        <v>13940794.961219512</v>
      </c>
      <c r="I23" s="12">
        <f>Таблица1345[[#This Row],[7]]-Таблица1345[[#This Row],[5]]</f>
        <v>-45</v>
      </c>
      <c r="J23" s="11">
        <f>Таблица1345[[#This Row],[8]]-Таблица1345[[#This Row],[6]]</f>
        <v>-3121073.498780489</v>
      </c>
    </row>
    <row r="24" spans="1:10" x14ac:dyDescent="0.25">
      <c r="A24" s="6"/>
      <c r="B24" s="6"/>
      <c r="C24" s="2" t="s">
        <v>20</v>
      </c>
      <c r="D24" s="16" t="s">
        <v>51</v>
      </c>
      <c r="E24" s="12">
        <v>658</v>
      </c>
      <c r="F24" s="17">
        <v>14951248.660000002</v>
      </c>
      <c r="G24" s="12">
        <v>588</v>
      </c>
      <c r="H24" s="8">
        <v>13360690.291914895</v>
      </c>
      <c r="I24" s="12">
        <f>Таблица1345[[#This Row],[7]]-Таблица1345[[#This Row],[5]]</f>
        <v>-70</v>
      </c>
      <c r="J24" s="11">
        <f>Таблица1345[[#This Row],[8]]-Таблица1345[[#This Row],[6]]</f>
        <v>-1590558.3680851068</v>
      </c>
    </row>
    <row r="25" spans="1:10" x14ac:dyDescent="0.25">
      <c r="A25" s="6"/>
      <c r="B25" s="6"/>
      <c r="C25" s="2" t="s">
        <v>20</v>
      </c>
      <c r="D25" s="16" t="s">
        <v>31</v>
      </c>
      <c r="E25" s="12">
        <v>313</v>
      </c>
      <c r="F25" s="17">
        <v>29515497.43</v>
      </c>
      <c r="G25" s="12">
        <v>273</v>
      </c>
      <c r="H25" s="8">
        <v>25743548.876645368</v>
      </c>
      <c r="I25" s="12">
        <f>Таблица1345[[#This Row],[7]]-Таблица1345[[#This Row],[5]]</f>
        <v>-40</v>
      </c>
      <c r="J25" s="11">
        <f>Таблица1345[[#This Row],[8]]-Таблица1345[[#This Row],[6]]</f>
        <v>-3771948.5533546321</v>
      </c>
    </row>
    <row r="26" spans="1:10" x14ac:dyDescent="0.25">
      <c r="A26" s="6"/>
      <c r="B26" s="6"/>
      <c r="C26" s="2" t="s">
        <v>20</v>
      </c>
      <c r="D26" s="16" t="s">
        <v>33</v>
      </c>
      <c r="E26" s="12">
        <v>1491</v>
      </c>
      <c r="F26" s="17">
        <v>36208269.070000008</v>
      </c>
      <c r="G26" s="12">
        <v>1491</v>
      </c>
      <c r="H26" s="8">
        <v>36208269.070000008</v>
      </c>
      <c r="I26" s="12">
        <f>Таблица1345[[#This Row],[7]]-Таблица1345[[#This Row],[5]]</f>
        <v>0</v>
      </c>
      <c r="J26" s="11">
        <f>Таблица1345[[#This Row],[8]]-Таблица1345[[#This Row],[6]]</f>
        <v>0</v>
      </c>
    </row>
    <row r="27" spans="1:10" x14ac:dyDescent="0.25">
      <c r="C27" s="2" t="s">
        <v>20</v>
      </c>
      <c r="D27" s="14" t="s">
        <v>52</v>
      </c>
      <c r="E27" s="13">
        <v>410</v>
      </c>
      <c r="F27" s="15">
        <v>8460433.1099999994</v>
      </c>
      <c r="G27" s="13">
        <v>398</v>
      </c>
      <c r="H27" s="1">
        <v>8212810.6775121959</v>
      </c>
      <c r="I27" s="13">
        <f>Таблица1345[[#This Row],[7]]-Таблица1345[[#This Row],[5]]</f>
        <v>-12</v>
      </c>
      <c r="J27" s="10">
        <f>Таблица1345[[#This Row],[8]]-Таблица1345[[#This Row],[6]]</f>
        <v>-247622.43248780351</v>
      </c>
    </row>
    <row r="28" spans="1:10" x14ac:dyDescent="0.25">
      <c r="A28" s="6"/>
      <c r="B28" s="6"/>
      <c r="C28" s="2" t="s">
        <v>20</v>
      </c>
      <c r="D28" s="16" t="s">
        <v>53</v>
      </c>
      <c r="E28" s="12">
        <v>507</v>
      </c>
      <c r="F28" s="17">
        <v>24383273.109999999</v>
      </c>
      <c r="G28" s="12">
        <v>442</v>
      </c>
      <c r="H28" s="8">
        <v>21257212.454871792</v>
      </c>
      <c r="I28" s="12">
        <f>Таблица1345[[#This Row],[7]]-Таблица1345[[#This Row],[5]]</f>
        <v>-65</v>
      </c>
      <c r="J28" s="11">
        <f>Таблица1345[[#This Row],[8]]-Таблица1345[[#This Row],[6]]</f>
        <v>-3126060.6551282071</v>
      </c>
    </row>
    <row r="29" spans="1:10" x14ac:dyDescent="0.25">
      <c r="C29" s="2" t="s">
        <v>20</v>
      </c>
      <c r="D29" s="14" t="s">
        <v>54</v>
      </c>
      <c r="E29" s="13">
        <v>634</v>
      </c>
      <c r="F29" s="15">
        <v>12355130.74</v>
      </c>
      <c r="G29" s="13">
        <v>583</v>
      </c>
      <c r="H29" s="1">
        <v>11361263.756182965</v>
      </c>
      <c r="I29" s="13">
        <f>Таблица1345[[#This Row],[7]]-Таблица1345[[#This Row],[5]]</f>
        <v>-51</v>
      </c>
      <c r="J29" s="10">
        <f>Таблица1345[[#This Row],[8]]-Таблица1345[[#This Row],[6]]</f>
        <v>-993866.98381703533</v>
      </c>
    </row>
    <row r="30" spans="1:10" x14ac:dyDescent="0.25">
      <c r="A30" s="6"/>
      <c r="B30" s="6"/>
      <c r="C30" s="2" t="s">
        <v>20</v>
      </c>
      <c r="D30" s="16" t="s">
        <v>55</v>
      </c>
      <c r="E30" s="12"/>
      <c r="F30" s="17"/>
      <c r="G30" s="12">
        <v>150</v>
      </c>
      <c r="H30" s="8">
        <v>12857590.771389</v>
      </c>
      <c r="I30" s="12">
        <f>Таблица1345[[#This Row],[7]]-Таблица1345[[#This Row],[5]]</f>
        <v>150</v>
      </c>
      <c r="J30" s="11">
        <f>Таблица1345[[#This Row],[8]]-Таблица1345[[#This Row],[6]]</f>
        <v>12857590.771389</v>
      </c>
    </row>
    <row r="31" spans="1:10" x14ac:dyDescent="0.25">
      <c r="A31" s="6">
        <v>150003</v>
      </c>
      <c r="B31" s="6" t="s">
        <v>56</v>
      </c>
      <c r="C31" s="2" t="s">
        <v>20</v>
      </c>
      <c r="D31" s="16" t="s">
        <v>55</v>
      </c>
      <c r="E31" s="12">
        <v>409</v>
      </c>
      <c r="F31" s="17">
        <v>42546275.569999993</v>
      </c>
      <c r="G31" s="12">
        <v>259</v>
      </c>
      <c r="H31" s="8">
        <v>26942507.023545232</v>
      </c>
      <c r="I31" s="12">
        <f>Таблица1345[[#This Row],[7]]-Таблица1345[[#This Row],[5]]</f>
        <v>-150</v>
      </c>
      <c r="J31" s="11">
        <f>Таблица1345[[#This Row],[8]]-Таблица1345[[#This Row],[6]]</f>
        <v>-15603768.546454761</v>
      </c>
    </row>
  </sheetData>
  <mergeCells count="8">
    <mergeCell ref="I1:J1"/>
    <mergeCell ref="A6:A7"/>
    <mergeCell ref="B6:B7"/>
    <mergeCell ref="C6:C7"/>
    <mergeCell ref="D6:D7"/>
    <mergeCell ref="E6:F6"/>
    <mergeCell ref="G6:H6"/>
    <mergeCell ref="I6:J6"/>
  </mergeCells>
  <pageMargins left="0.25" right="0.25" top="0.75" bottom="0.75" header="0.3" footer="0.3"/>
  <pageSetup paperSize="9" scale="83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9"/>
  <sheetViews>
    <sheetView workbookViewId="0">
      <selection activeCell="F19" sqref="F19"/>
    </sheetView>
  </sheetViews>
  <sheetFormatPr defaultRowHeight="15" x14ac:dyDescent="0.25"/>
  <cols>
    <col min="1" max="1" width="11.85546875" customWidth="1"/>
    <col min="2" max="2" width="21.42578125" customWidth="1"/>
    <col min="3" max="3" width="49.85546875" customWidth="1"/>
    <col min="4" max="4" width="15.7109375" customWidth="1"/>
    <col min="5" max="5" width="10.7109375" customWidth="1"/>
    <col min="6" max="6" width="16.5703125" bestFit="1" customWidth="1"/>
    <col min="7" max="7" width="10.7109375" customWidth="1"/>
    <col min="8" max="8" width="16.5703125" bestFit="1" customWidth="1"/>
    <col min="9" max="9" width="11.85546875" customWidth="1"/>
    <col min="10" max="10" width="16.5703125" bestFit="1" customWidth="1"/>
  </cols>
  <sheetData>
    <row r="1" spans="1:10" x14ac:dyDescent="0.25">
      <c r="I1" s="18" t="s">
        <v>69</v>
      </c>
      <c r="J1" s="18"/>
    </row>
    <row r="2" spans="1:10" x14ac:dyDescent="0.25">
      <c r="I2" t="s">
        <v>17</v>
      </c>
    </row>
    <row r="3" spans="1:10" x14ac:dyDescent="0.25">
      <c r="I3" t="s">
        <v>18</v>
      </c>
    </row>
    <row r="4" spans="1:10" x14ac:dyDescent="0.25">
      <c r="I4" t="str">
        <f>'Приложение 1'!I4</f>
        <v xml:space="preserve"> ТП ОМС № 3 от 12.03.2021 г. </v>
      </c>
    </row>
    <row r="6" spans="1:10" ht="63.75" customHeight="1" x14ac:dyDescent="0.25">
      <c r="A6" s="19" t="s">
        <v>0</v>
      </c>
      <c r="B6" s="19" t="s">
        <v>1</v>
      </c>
      <c r="C6" s="19" t="s">
        <v>2</v>
      </c>
      <c r="D6" s="19" t="s">
        <v>72</v>
      </c>
      <c r="E6" s="19" t="s">
        <v>27</v>
      </c>
      <c r="F6" s="19"/>
      <c r="G6" s="19" t="s">
        <v>74</v>
      </c>
      <c r="H6" s="19"/>
      <c r="I6" s="19" t="s">
        <v>6</v>
      </c>
      <c r="J6" s="19"/>
    </row>
    <row r="7" spans="1:10" x14ac:dyDescent="0.25">
      <c r="A7" s="19"/>
      <c r="B7" s="19"/>
      <c r="C7" s="19"/>
      <c r="D7" s="19"/>
      <c r="E7" s="3" t="s">
        <v>4</v>
      </c>
      <c r="F7" s="3" t="s">
        <v>5</v>
      </c>
      <c r="G7" s="3" t="s">
        <v>4</v>
      </c>
      <c r="H7" s="3" t="s">
        <v>5</v>
      </c>
      <c r="I7" s="3" t="s">
        <v>4</v>
      </c>
      <c r="J7" s="3" t="s">
        <v>5</v>
      </c>
    </row>
    <row r="8" spans="1:10" x14ac:dyDescent="0.2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</row>
    <row r="9" spans="1:10" x14ac:dyDescent="0.25">
      <c r="A9">
        <v>150172</v>
      </c>
      <c r="B9" t="s">
        <v>70</v>
      </c>
      <c r="C9" s="2" t="s">
        <v>73</v>
      </c>
      <c r="D9" s="2" t="s">
        <v>71</v>
      </c>
      <c r="E9" s="12">
        <v>481</v>
      </c>
      <c r="F9" s="11">
        <v>16594500</v>
      </c>
      <c r="G9" s="13">
        <v>481</v>
      </c>
      <c r="H9" s="1">
        <v>16594500</v>
      </c>
      <c r="I9" s="13">
        <f>Таблица136[[#This Row],[7]]-Таблица136[[#This Row],[5]]</f>
        <v>0</v>
      </c>
      <c r="J9" s="1">
        <f>Таблица136[[#This Row],[8]]-Таблица136[[#This Row],[6]]</f>
        <v>0</v>
      </c>
    </row>
  </sheetData>
  <mergeCells count="8">
    <mergeCell ref="I1:J1"/>
    <mergeCell ref="A6:A7"/>
    <mergeCell ref="B6:B7"/>
    <mergeCell ref="C6:C7"/>
    <mergeCell ref="D6:D7"/>
    <mergeCell ref="E6:F6"/>
    <mergeCell ref="G6:H6"/>
    <mergeCell ref="I6:J6"/>
  </mergeCells>
  <pageMargins left="0.25" right="0.25" top="0.75" bottom="0.75" header="0.3" footer="0.3"/>
  <pageSetup paperSize="9" scale="7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Приложение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Олейникова И. З.</dc:creator>
  <cp:lastModifiedBy>Боциева Р. А.</cp:lastModifiedBy>
  <cp:lastPrinted>2021-04-01T13:27:32Z</cp:lastPrinted>
  <dcterms:created xsi:type="dcterms:W3CDTF">2021-03-15T11:54:38Z</dcterms:created>
  <dcterms:modified xsi:type="dcterms:W3CDTF">2021-04-06T09:34:06Z</dcterms:modified>
</cp:coreProperties>
</file>