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3\2023-11-24 Протокол №10\"/>
    </mc:Choice>
  </mc:AlternateContent>
  <bookViews>
    <workbookView xWindow="-120" yWindow="-120" windowWidth="29040" windowHeight="15840" tabRatio="672" activeTab="5"/>
  </bookViews>
  <sheets>
    <sheet name="Приложение 1" sheetId="14" r:id="rId1"/>
    <sheet name="Приложение 2" sheetId="7" r:id="rId2"/>
    <sheet name="Приложение 3" sheetId="15" r:id="rId3"/>
    <sheet name="Приложение 4" sheetId="11" r:id="rId4"/>
    <sheet name="Приложение 5" sheetId="13" r:id="rId5"/>
    <sheet name="Приложение 6" sheetId="4" r:id="rId6"/>
    <sheet name="Приложение 7" sheetId="5" r:id="rId7"/>
    <sheet name="Приложение 8" sheetId="12" r:id="rId8"/>
    <sheet name="Приложение 9" sheetId="16" r:id="rId9"/>
  </sheets>
  <externalReferences>
    <externalReference r:id="rId10"/>
    <externalReference r:id="rId11"/>
    <externalReference r:id="rId12"/>
    <externalReference r:id="rId13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1'!$9:$11</definedName>
    <definedName name="_xlnm.Print_Titles" localSheetId="1">'Приложение 2'!$9:$11</definedName>
    <definedName name="_xlnm.Print_Titles" localSheetId="2">'Приложение 3'!$9:$11</definedName>
    <definedName name="_xlnm.Print_Titles" localSheetId="3">'Приложение 4'!$9:$11</definedName>
    <definedName name="_xlnm.Print_Titles" localSheetId="4">'Приложение 5'!$9:$11</definedName>
    <definedName name="_xlnm.Print_Titles" localSheetId="5">'Приложение 6'!$9:$11</definedName>
    <definedName name="_xlnm.Print_Titles" localSheetId="6">'Приложение 7'!$9:$11</definedName>
    <definedName name="_xlnm.Print_Titles" localSheetId="7">'Приложение 8'!$9:$11</definedName>
    <definedName name="_xlnm.Print_Titles" localSheetId="8">'Приложение 9'!$9:$11</definedName>
    <definedName name="_xlnm.Print_Area" localSheetId="1">'Приложение 2'!$A$1:$K$29</definedName>
    <definedName name="ФАПЫ">'[4]Численность '!$D$138:$J$213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1" l="1"/>
  <c r="J60" i="11"/>
  <c r="I57" i="11"/>
  <c r="J57" i="11"/>
  <c r="I55" i="11"/>
  <c r="J55" i="11"/>
  <c r="I28" i="11"/>
  <c r="J28" i="11"/>
  <c r="I19" i="11"/>
  <c r="J19" i="11"/>
  <c r="I15" i="11"/>
  <c r="J15" i="11"/>
  <c r="I31" i="15"/>
  <c r="I32" i="15"/>
  <c r="I33" i="15"/>
  <c r="J31" i="15"/>
  <c r="J32" i="15"/>
  <c r="J33" i="15"/>
  <c r="I30" i="15"/>
  <c r="J30" i="15"/>
  <c r="I87" i="14" l="1"/>
  <c r="J87" i="14"/>
  <c r="I62" i="14"/>
  <c r="J62" i="14"/>
  <c r="I18" i="14" l="1"/>
  <c r="J18" i="14"/>
  <c r="I43" i="4" l="1"/>
  <c r="J43" i="4"/>
  <c r="I13" i="15"/>
  <c r="J13" i="15"/>
  <c r="I15" i="15"/>
  <c r="J15" i="15"/>
  <c r="I39" i="14"/>
  <c r="J39" i="14"/>
  <c r="I40" i="14"/>
  <c r="J40" i="14"/>
  <c r="I51" i="14" l="1"/>
  <c r="J51" i="14"/>
  <c r="I61" i="14"/>
  <c r="J61" i="14"/>
  <c r="I42" i="14"/>
  <c r="J42" i="14"/>
  <c r="I68" i="14" l="1"/>
  <c r="J68" i="14"/>
  <c r="I65" i="11" l="1"/>
  <c r="J65" i="11"/>
  <c r="I32" i="11"/>
  <c r="J32" i="11"/>
  <c r="I27" i="11"/>
  <c r="J27" i="11"/>
  <c r="I23" i="11"/>
  <c r="J23" i="11"/>
  <c r="I56" i="11"/>
  <c r="J56" i="11"/>
  <c r="I58" i="11"/>
  <c r="J58" i="11"/>
  <c r="I59" i="11"/>
  <c r="J59" i="11"/>
  <c r="I48" i="11"/>
  <c r="J48" i="11"/>
  <c r="I40" i="11"/>
  <c r="J40" i="11"/>
  <c r="I36" i="11" l="1"/>
  <c r="J36" i="11"/>
  <c r="J73" i="14"/>
  <c r="J74" i="14"/>
  <c r="J75" i="14"/>
  <c r="J13" i="16" l="1"/>
  <c r="J14" i="16"/>
  <c r="J15" i="16"/>
  <c r="J16" i="16"/>
  <c r="J12" i="16"/>
  <c r="I12" i="16"/>
  <c r="I13" i="16"/>
  <c r="I14" i="16"/>
  <c r="I15" i="16"/>
  <c r="I16" i="16"/>
  <c r="J93" i="5" l="1"/>
  <c r="K93" i="5"/>
  <c r="J151" i="5"/>
  <c r="K151" i="5"/>
  <c r="I62" i="11"/>
  <c r="J62" i="11"/>
  <c r="I41" i="4"/>
  <c r="J41" i="4"/>
  <c r="I70" i="4"/>
  <c r="J70" i="4"/>
  <c r="I83" i="14"/>
  <c r="J83" i="14"/>
  <c r="I17" i="14"/>
  <c r="J17" i="14"/>
  <c r="I29" i="15" l="1"/>
  <c r="J29" i="15"/>
  <c r="I28" i="15"/>
  <c r="J28" i="15"/>
  <c r="I27" i="15"/>
  <c r="J27" i="15"/>
  <c r="I64" i="14"/>
  <c r="J64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4" i="14"/>
  <c r="I85" i="14"/>
  <c r="I86" i="14"/>
  <c r="J69" i="14"/>
  <c r="J70" i="14"/>
  <c r="J71" i="14"/>
  <c r="J72" i="14"/>
  <c r="J76" i="14"/>
  <c r="J77" i="14"/>
  <c r="J78" i="14"/>
  <c r="J79" i="14"/>
  <c r="J80" i="14"/>
  <c r="J81" i="14"/>
  <c r="J82" i="14"/>
  <c r="J84" i="14"/>
  <c r="J85" i="14"/>
  <c r="J86" i="14"/>
  <c r="I67" i="14"/>
  <c r="J67" i="14"/>
  <c r="I66" i="14"/>
  <c r="J66" i="14"/>
  <c r="I60" i="14"/>
  <c r="J60" i="14"/>
  <c r="I65" i="14"/>
  <c r="J65" i="14"/>
  <c r="I63" i="14"/>
  <c r="J63" i="14"/>
  <c r="I21" i="14"/>
  <c r="J21" i="14"/>
  <c r="I22" i="14"/>
  <c r="J22" i="14"/>
  <c r="I19" i="14"/>
  <c r="J19" i="14"/>
  <c r="I20" i="14"/>
  <c r="J20" i="14"/>
  <c r="I15" i="14" l="1"/>
  <c r="J15" i="14"/>
  <c r="I13" i="14"/>
  <c r="J13" i="14"/>
  <c r="I14" i="14"/>
  <c r="J14" i="14"/>
  <c r="I16" i="14"/>
  <c r="J16" i="14"/>
  <c r="I59" i="14" l="1"/>
  <c r="J59" i="14"/>
  <c r="I58" i="14"/>
  <c r="J58" i="14"/>
  <c r="I50" i="14"/>
  <c r="I52" i="14"/>
  <c r="I53" i="14"/>
  <c r="I54" i="14"/>
  <c r="I55" i="14"/>
  <c r="I56" i="14"/>
  <c r="I57" i="14"/>
  <c r="J50" i="14"/>
  <c r="J52" i="14"/>
  <c r="J53" i="14"/>
  <c r="J54" i="14"/>
  <c r="J55" i="14"/>
  <c r="J56" i="14"/>
  <c r="J57" i="14"/>
  <c r="I49" i="14"/>
  <c r="J49" i="14"/>
  <c r="I12" i="14" l="1"/>
  <c r="J12" i="14"/>
  <c r="I44" i="14"/>
  <c r="I45" i="14"/>
  <c r="I46" i="14"/>
  <c r="I47" i="14"/>
  <c r="I48" i="14"/>
  <c r="J44" i="14"/>
  <c r="J45" i="14"/>
  <c r="J46" i="14"/>
  <c r="J47" i="14"/>
  <c r="J48" i="14"/>
  <c r="I43" i="14"/>
  <c r="J43" i="14"/>
  <c r="J26" i="15" l="1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4" i="15"/>
  <c r="I14" i="15"/>
  <c r="J12" i="15"/>
  <c r="I12" i="15"/>
  <c r="J41" i="14"/>
  <c r="I41" i="14"/>
  <c r="J38" i="14"/>
  <c r="I38" i="14"/>
  <c r="J37" i="14"/>
  <c r="I37" i="14"/>
  <c r="J36" i="14"/>
  <c r="I36" i="14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I53" i="4" l="1"/>
  <c r="J53" i="4"/>
  <c r="J18" i="5"/>
  <c r="K18" i="5"/>
  <c r="J102" i="5" l="1"/>
  <c r="K102" i="5"/>
  <c r="J103" i="5"/>
  <c r="K103" i="5"/>
  <c r="J148" i="5" l="1"/>
  <c r="K148" i="5"/>
  <c r="J149" i="5"/>
  <c r="K149" i="5"/>
  <c r="J116" i="5"/>
  <c r="K116" i="5"/>
  <c r="J117" i="5"/>
  <c r="K117" i="5"/>
  <c r="J118" i="5"/>
  <c r="K118" i="5"/>
  <c r="J119" i="5"/>
  <c r="K119" i="5"/>
  <c r="J113" i="5"/>
  <c r="K113" i="5"/>
  <c r="J114" i="5"/>
  <c r="K114" i="5"/>
  <c r="J89" i="5"/>
  <c r="K89" i="5"/>
  <c r="J90" i="5"/>
  <c r="K90" i="5"/>
  <c r="J91" i="5"/>
  <c r="K91" i="5"/>
  <c r="J92" i="5"/>
  <c r="K92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112" i="5"/>
  <c r="K112" i="5"/>
  <c r="J115" i="5"/>
  <c r="K115" i="5"/>
  <c r="I16" i="13"/>
  <c r="I17" i="13"/>
  <c r="I18" i="13"/>
  <c r="I19" i="13"/>
  <c r="I20" i="13"/>
  <c r="I21" i="13"/>
  <c r="I22" i="13"/>
  <c r="I23" i="13"/>
  <c r="I24" i="13"/>
  <c r="J16" i="13"/>
  <c r="J17" i="13"/>
  <c r="J18" i="13"/>
  <c r="J19" i="13"/>
  <c r="J20" i="13"/>
  <c r="J21" i="13"/>
  <c r="J22" i="13"/>
  <c r="J23" i="13"/>
  <c r="J24" i="13"/>
  <c r="J15" i="13"/>
  <c r="I15" i="13"/>
  <c r="J14" i="13"/>
  <c r="I14" i="13"/>
  <c r="J13" i="13"/>
  <c r="I13" i="13"/>
  <c r="J12" i="13"/>
  <c r="I12" i="13"/>
  <c r="I34" i="11" l="1"/>
  <c r="I35" i="11"/>
  <c r="I37" i="11"/>
  <c r="I38" i="11"/>
  <c r="I39" i="11"/>
  <c r="I41" i="11"/>
  <c r="I42" i="11"/>
  <c r="I43" i="11"/>
  <c r="I44" i="11"/>
  <c r="I45" i="11"/>
  <c r="I46" i="11"/>
  <c r="I47" i="11"/>
  <c r="I49" i="11"/>
  <c r="I50" i="11"/>
  <c r="I51" i="11"/>
  <c r="I52" i="11"/>
  <c r="I53" i="11"/>
  <c r="I54" i="11"/>
  <c r="I61" i="11"/>
  <c r="I63" i="11"/>
  <c r="I64" i="11"/>
  <c r="I66" i="11"/>
  <c r="J34" i="11"/>
  <c r="J35" i="11"/>
  <c r="J37" i="11"/>
  <c r="J38" i="11"/>
  <c r="J39" i="11"/>
  <c r="J41" i="11"/>
  <c r="J42" i="11"/>
  <c r="J43" i="11"/>
  <c r="J44" i="11"/>
  <c r="J45" i="11"/>
  <c r="J46" i="11"/>
  <c r="J47" i="11"/>
  <c r="J49" i="11"/>
  <c r="J50" i="11"/>
  <c r="J51" i="11"/>
  <c r="J52" i="11"/>
  <c r="J53" i="11"/>
  <c r="J54" i="11"/>
  <c r="J61" i="11"/>
  <c r="J63" i="11"/>
  <c r="J64" i="11"/>
  <c r="J66" i="11"/>
  <c r="J75" i="5"/>
  <c r="J76" i="5"/>
  <c r="J77" i="5"/>
  <c r="J78" i="5"/>
  <c r="J79" i="5"/>
  <c r="J94" i="5"/>
  <c r="J95" i="5"/>
  <c r="J96" i="5"/>
  <c r="J97" i="5"/>
  <c r="J98" i="5"/>
  <c r="J99" i="5"/>
  <c r="J100" i="5"/>
  <c r="J101" i="5"/>
  <c r="J104" i="5"/>
  <c r="J105" i="5"/>
  <c r="J106" i="5"/>
  <c r="J107" i="5"/>
  <c r="J108" i="5"/>
  <c r="J109" i="5"/>
  <c r="J110" i="5"/>
  <c r="J111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50" i="5"/>
  <c r="J152" i="5"/>
  <c r="K75" i="5"/>
  <c r="K76" i="5"/>
  <c r="K77" i="5"/>
  <c r="K78" i="5"/>
  <c r="K79" i="5"/>
  <c r="K94" i="5"/>
  <c r="K95" i="5"/>
  <c r="K96" i="5"/>
  <c r="K97" i="5"/>
  <c r="K98" i="5"/>
  <c r="K99" i="5"/>
  <c r="K100" i="5"/>
  <c r="K101" i="5"/>
  <c r="K104" i="5"/>
  <c r="K105" i="5"/>
  <c r="K106" i="5"/>
  <c r="K107" i="5"/>
  <c r="K108" i="5"/>
  <c r="K109" i="5"/>
  <c r="K110" i="5"/>
  <c r="K111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50" i="5"/>
  <c r="K152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I29" i="4"/>
  <c r="J29" i="4"/>
  <c r="I59" i="4" l="1"/>
  <c r="I60" i="4"/>
  <c r="I61" i="4"/>
  <c r="I62" i="4"/>
  <c r="I63" i="4"/>
  <c r="I64" i="4"/>
  <c r="I65" i="4"/>
  <c r="I66" i="4"/>
  <c r="I67" i="4"/>
  <c r="I68" i="4"/>
  <c r="I69" i="4"/>
  <c r="I71" i="4"/>
  <c r="I72" i="4"/>
  <c r="I73" i="4"/>
  <c r="I74" i="4"/>
  <c r="I75" i="4"/>
  <c r="I76" i="4"/>
  <c r="J59" i="4"/>
  <c r="J60" i="4"/>
  <c r="J61" i="4"/>
  <c r="J62" i="4"/>
  <c r="J63" i="4"/>
  <c r="J64" i="4"/>
  <c r="J65" i="4"/>
  <c r="J66" i="4"/>
  <c r="J67" i="4"/>
  <c r="J68" i="4"/>
  <c r="J69" i="4"/>
  <c r="J71" i="4"/>
  <c r="J72" i="4"/>
  <c r="J73" i="4"/>
  <c r="J74" i="4"/>
  <c r="J75" i="4"/>
  <c r="J76" i="4"/>
  <c r="J17" i="7" l="1"/>
  <c r="K17" i="7"/>
  <c r="J18" i="7"/>
  <c r="K18" i="7"/>
  <c r="J19" i="7"/>
  <c r="K19" i="7"/>
  <c r="J24" i="7"/>
  <c r="K24" i="7"/>
  <c r="J19" i="5" l="1"/>
  <c r="K19" i="5"/>
  <c r="J16" i="5"/>
  <c r="K16" i="5"/>
  <c r="J20" i="7"/>
  <c r="K20" i="7"/>
  <c r="I58" i="4"/>
  <c r="J58" i="4"/>
  <c r="I57" i="4"/>
  <c r="J57" i="4"/>
  <c r="I26" i="4"/>
  <c r="J26" i="4"/>
  <c r="I50" i="4"/>
  <c r="J50" i="4"/>
  <c r="I49" i="4"/>
  <c r="J49" i="4"/>
  <c r="I47" i="4"/>
  <c r="J47" i="4"/>
  <c r="I48" i="4"/>
  <c r="J48" i="4"/>
  <c r="I51" i="4" l="1"/>
  <c r="J51" i="4"/>
  <c r="I52" i="4"/>
  <c r="J52" i="4"/>
  <c r="J15" i="12" l="1"/>
  <c r="I15" i="12"/>
  <c r="J14" i="12"/>
  <c r="I14" i="12"/>
  <c r="J13" i="12"/>
  <c r="I13" i="12"/>
  <c r="J12" i="12"/>
  <c r="I12" i="12"/>
  <c r="J33" i="11"/>
  <c r="I33" i="11"/>
  <c r="J31" i="11"/>
  <c r="I31" i="11"/>
  <c r="J30" i="11"/>
  <c r="I30" i="11"/>
  <c r="J29" i="11"/>
  <c r="I29" i="11"/>
  <c r="J26" i="11"/>
  <c r="I26" i="11"/>
  <c r="J25" i="11"/>
  <c r="I25" i="11"/>
  <c r="J24" i="11"/>
  <c r="I24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4" i="11"/>
  <c r="I14" i="11"/>
  <c r="J13" i="11"/>
  <c r="I13" i="11"/>
  <c r="J12" i="11"/>
  <c r="I12" i="11"/>
  <c r="I45" i="4" l="1"/>
  <c r="J45" i="4"/>
  <c r="I46" i="4"/>
  <c r="J46" i="4"/>
  <c r="I54" i="4"/>
  <c r="J54" i="4"/>
  <c r="I55" i="4"/>
  <c r="J55" i="4"/>
  <c r="I19" i="4" l="1"/>
  <c r="J19" i="4"/>
  <c r="I20" i="4"/>
  <c r="J20" i="4"/>
  <c r="I21" i="4"/>
  <c r="J21" i="4"/>
  <c r="I22" i="4"/>
  <c r="J22" i="4"/>
  <c r="I16" i="4" l="1"/>
  <c r="J16" i="4"/>
  <c r="J21" i="7" l="1"/>
  <c r="K21" i="7"/>
  <c r="J22" i="7" l="1"/>
  <c r="J23" i="7"/>
  <c r="J25" i="7"/>
  <c r="J26" i="7"/>
  <c r="J27" i="7"/>
  <c r="J28" i="7"/>
  <c r="J29" i="7"/>
  <c r="K22" i="7"/>
  <c r="K23" i="7"/>
  <c r="K25" i="7"/>
  <c r="K26" i="7"/>
  <c r="K27" i="7"/>
  <c r="K28" i="7"/>
  <c r="K29" i="7"/>
  <c r="J22" i="5"/>
  <c r="K22" i="5"/>
  <c r="J23" i="5"/>
  <c r="K23" i="5"/>
  <c r="J24" i="5"/>
  <c r="K24" i="5"/>
  <c r="I42" i="4" l="1"/>
  <c r="I44" i="4"/>
  <c r="I56" i="4"/>
  <c r="J42" i="4"/>
  <c r="J44" i="4"/>
  <c r="J56" i="4"/>
  <c r="I35" i="4" l="1"/>
  <c r="J35" i="4"/>
  <c r="I36" i="4"/>
  <c r="J36" i="4"/>
  <c r="I25" i="4" l="1"/>
  <c r="J25" i="4"/>
  <c r="I24" i="4"/>
  <c r="J24" i="4"/>
  <c r="I23" i="4"/>
  <c r="J23" i="4"/>
  <c r="I17" i="4"/>
  <c r="J17" i="4"/>
  <c r="I18" i="4"/>
  <c r="J18" i="4"/>
  <c r="I13" i="4" l="1"/>
  <c r="J13" i="4"/>
  <c r="J15" i="5" l="1"/>
  <c r="K15" i="5"/>
  <c r="K16" i="7" l="1"/>
  <c r="J16" i="7"/>
  <c r="K15" i="7"/>
  <c r="J15" i="7"/>
  <c r="K14" i="7"/>
  <c r="J14" i="7"/>
  <c r="K13" i="7"/>
  <c r="J13" i="7"/>
  <c r="K12" i="7"/>
  <c r="J12" i="7"/>
  <c r="I31" i="4"/>
  <c r="J31" i="4"/>
  <c r="I30" i="4"/>
  <c r="J30" i="4"/>
  <c r="J14" i="5" l="1"/>
  <c r="K14" i="5"/>
  <c r="I32" i="4" l="1"/>
  <c r="J32" i="4"/>
  <c r="I33" i="4"/>
  <c r="J33" i="4"/>
  <c r="I34" i="4"/>
  <c r="J34" i="4"/>
  <c r="I37" i="4"/>
  <c r="J37" i="4"/>
  <c r="I38" i="4"/>
  <c r="J38" i="4"/>
  <c r="J26" i="5"/>
  <c r="J27" i="5"/>
  <c r="K26" i="5"/>
  <c r="K27" i="5"/>
  <c r="J21" i="5"/>
  <c r="J25" i="5"/>
  <c r="K21" i="5"/>
  <c r="K25" i="5"/>
  <c r="J20" i="5"/>
  <c r="K20" i="5"/>
  <c r="J17" i="5"/>
  <c r="K17" i="5"/>
  <c r="J12" i="5"/>
  <c r="J13" i="5"/>
  <c r="K13" i="5" l="1"/>
  <c r="K12" i="5"/>
  <c r="I28" i="4"/>
  <c r="J28" i="4"/>
  <c r="I27" i="4" l="1"/>
  <c r="J27" i="4"/>
  <c r="I40" i="4"/>
  <c r="J40" i="4"/>
  <c r="I39" i="4"/>
  <c r="J39" i="4"/>
  <c r="I14" i="4" l="1"/>
  <c r="I15" i="4"/>
  <c r="J14" i="4"/>
  <c r="J15" i="4"/>
  <c r="J12" i="4" l="1"/>
  <c r="I12" i="4"/>
</calcChain>
</file>

<file path=xl/sharedStrings.xml><?xml version="1.0" encoding="utf-8"?>
<sst xmlns="http://schemas.openxmlformats.org/spreadsheetml/2006/main" count="1374" uniqueCount="201">
  <si>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</si>
  <si>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</si>
  <si>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</si>
  <si>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</si>
  <si>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</si>
  <si>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</si>
  <si>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</si>
  <si>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</si>
  <si>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</si>
  <si>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</si>
  <si>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</si>
  <si>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</si>
  <si>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</si>
  <si>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</si>
  <si>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</si>
  <si>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>7</t>
  </si>
  <si>
    <t>10</t>
  </si>
  <si>
    <t>Профиль МП</t>
  </si>
  <si>
    <t>Условия оказания МП</t>
  </si>
  <si>
    <t>11</t>
  </si>
  <si>
    <t xml:space="preserve"> Приложение № 1</t>
  </si>
  <si>
    <t xml:space="preserve"> Приложение № 2</t>
  </si>
  <si>
    <t>Группа ВМП</t>
  </si>
  <si>
    <t>ГБУЗ "РКБСМП" МЗ РСО-АЛАНИЯ</t>
  </si>
  <si>
    <t>КС</t>
  </si>
  <si>
    <t>ГБУЗ РКБ МЗ РСО-АЛАНИЯ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</si>
  <si>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</si>
  <si>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112-хирургия</t>
  </si>
  <si>
    <t xml:space="preserve"> Приложение № 3</t>
  </si>
  <si>
    <t xml:space="preserve"> Приложение № 4</t>
  </si>
  <si>
    <t>ГБУЗ РОД МЗ РСО-АЛАНИЯ</t>
  </si>
  <si>
    <t>081-Сердечно-сосудистая хирургия</t>
  </si>
  <si>
    <t>ВМП 40</t>
  </si>
  <si>
    <t>ВМП 41</t>
  </si>
  <si>
    <t>ВМП 44</t>
  </si>
  <si>
    <t>ВМП 52</t>
  </si>
  <si>
    <t>100-Травматология и ортопедия</t>
  </si>
  <si>
    <t>054-Нейрохирургия</t>
  </si>
  <si>
    <t>060-Онкология</t>
  </si>
  <si>
    <t>011-Гастроэнтерология</t>
  </si>
  <si>
    <t>065-Офтальмология</t>
  </si>
  <si>
    <t xml:space="preserve"> Приложение № 5</t>
  </si>
  <si>
    <t>ФГБУ "СК ММЦ" МИНЗДРАВА РОССИИ (Г. БЕСЛАН)</t>
  </si>
  <si>
    <t>ВМП 28</t>
  </si>
  <si>
    <t>ВМП 51</t>
  </si>
  <si>
    <t>ВМП 59</t>
  </si>
  <si>
    <t>ВМП 63</t>
  </si>
  <si>
    <t>Измененные объемы на 2023 год по Протоколу № № 9 от 25.10.2023 г.</t>
  </si>
  <si>
    <t>ВМП 3</t>
  </si>
  <si>
    <t>ВМП 56</t>
  </si>
  <si>
    <t>ВМП 18</t>
  </si>
  <si>
    <t>ГАУЗ РОЦ МЗ РСО-АЛАНИЯ</t>
  </si>
  <si>
    <t>-</t>
  </si>
  <si>
    <t>ВМП 20</t>
  </si>
  <si>
    <t>ВМП 10</t>
  </si>
  <si>
    <t>ВМП 12</t>
  </si>
  <si>
    <t>ВМП 14</t>
  </si>
  <si>
    <t>ВМП 1</t>
  </si>
  <si>
    <t>ВМП 2</t>
  </si>
  <si>
    <t>ГБУЗ "РКБ" МЗ РСО-А</t>
  </si>
  <si>
    <t>ГБУЗ "РДКБ" МЗ РСО-А</t>
  </si>
  <si>
    <t>ГБУЗ "РКБСМП" МЗ РСО-А</t>
  </si>
  <si>
    <t>ГБУЗ "Алагирская ЦРБ" МЗ РСО-А</t>
  </si>
  <si>
    <t>ГБУЗ "Ардонская ЦРБ" МЗ РСО-А</t>
  </si>
  <si>
    <t>ГБУЗ "Ирафская ЦРБ" МЗ РСО-А</t>
  </si>
  <si>
    <t>ГБУЗ "Кировская ЦРБ" МЗ РСО-А</t>
  </si>
  <si>
    <t>ЧУЗ "КБ "РЖД-МЕДИЦИНА" г. Владикавказ</t>
  </si>
  <si>
    <t>ГБУЗ "Правобережная ЦРКБ" МЗ РСО-А</t>
  </si>
  <si>
    <t>ФГБОУ ВО СОГМА  МЗ РФ</t>
  </si>
  <si>
    <t>ГБУЗ "Пригородная ЦРБ" МЗ РСО-А</t>
  </si>
  <si>
    <t>ГБУЗ "Дигорская ЦРБ" МЗ РСО-А</t>
  </si>
  <si>
    <t>ГБУЗ "РКВД" МЗ РСО-А</t>
  </si>
  <si>
    <t>ГБУЗ "РОД" МЗ РСО-А</t>
  </si>
  <si>
    <t>ГБУЗ "Поликлиника №1" МЗ РСО-А</t>
  </si>
  <si>
    <t>ГБУЗ "Поликлиника №4" МЗ РСО-А</t>
  </si>
  <si>
    <t>ГБУЗ "Поликлиника №7" МЗ РСО-А</t>
  </si>
  <si>
    <t xml:space="preserve">ГБУЗ "Детская поликлиника № 1" </t>
  </si>
  <si>
    <t xml:space="preserve">ГБУЗ "Детская поликлиника № 2" </t>
  </si>
  <si>
    <t xml:space="preserve">ГБУЗ "Детская поликлиника № 3" </t>
  </si>
  <si>
    <t xml:space="preserve">ГБУЗ "Детская поликлиника№ 4" </t>
  </si>
  <si>
    <t>ФКУЗ "МСЧ-МВД России" по РСО-А</t>
  </si>
  <si>
    <t>ООО "Семейная Медицина"</t>
  </si>
  <si>
    <t>ФГБУ "СК ММЦ" МЗ РФ (г.Беслан)</t>
  </si>
  <si>
    <t>ООО "Клиника внутренних болезней"</t>
  </si>
  <si>
    <t>ГБУЗ "Моздокская ЦРБ" МЗ РСО-А</t>
  </si>
  <si>
    <t>ООО "Клиника Эксперт Владикавказ"</t>
  </si>
  <si>
    <t>COVID 19</t>
  </si>
  <si>
    <t xml:space="preserve">КТ </t>
  </si>
  <si>
    <t>МРТ</t>
  </si>
  <si>
    <t>УЗИ ССС</t>
  </si>
  <si>
    <t>ЭДИ</t>
  </si>
  <si>
    <t>ГИ</t>
  </si>
  <si>
    <t>МГИ</t>
  </si>
  <si>
    <t>АПП</t>
  </si>
  <si>
    <t>ГБУЗ "РЭД" МЗ РСО-А</t>
  </si>
  <si>
    <t>ГАУЗ "РОЦ" МЗ РСО-А</t>
  </si>
  <si>
    <t>ООО "ЦКДН"</t>
  </si>
  <si>
    <t>обращения</t>
  </si>
  <si>
    <t>004-Аллергология и иммунология</t>
  </si>
  <si>
    <t>028-Инфекционные болезни</t>
  </si>
  <si>
    <t>029-Кардиология</t>
  </si>
  <si>
    <t>030-Колопроктология</t>
  </si>
  <si>
    <t>053-Неврология</t>
  </si>
  <si>
    <t>056-Нефрология</t>
  </si>
  <si>
    <t>075-Пульмонология</t>
  </si>
  <si>
    <t>077-Ревматология</t>
  </si>
  <si>
    <t>108-Урология</t>
  </si>
  <si>
    <t>112-Хирургия</t>
  </si>
  <si>
    <t>116-Челюстно-лицевая хирургия</t>
  </si>
  <si>
    <t>136-Акушерство и гинекология</t>
  </si>
  <si>
    <t>162-Оториноларингология (за исключением кохлеарной имплантации)</t>
  </si>
  <si>
    <t>посещения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</si>
  <si>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</si>
  <si>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</si>
  <si>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</si>
  <si>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</si>
  <si>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</si>
  <si>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</si>
  <si>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068-Педиатрия</t>
  </si>
  <si>
    <t>097-Терапия</t>
  </si>
  <si>
    <t>122-Эндокринология</t>
  </si>
  <si>
    <t>016-Дерматовенерология</t>
  </si>
  <si>
    <t>Д.набл</t>
  </si>
  <si>
    <t>ДВ_4</t>
  </si>
  <si>
    <t>УД</t>
  </si>
  <si>
    <t>Вид  МП</t>
  </si>
  <si>
    <t>Школы сахарного диабета</t>
  </si>
  <si>
    <t xml:space="preserve">ГБУЗ "Станция скорой медицинской помощи" </t>
  </si>
  <si>
    <t>АПП Неотложка</t>
  </si>
  <si>
    <t>АПП КП</t>
  </si>
  <si>
    <t>Медицинская реабилитация</t>
  </si>
  <si>
    <t>ООО "КБ"</t>
  </si>
  <si>
    <t>085-Стоматология</t>
  </si>
  <si>
    <t>Измененные объемы на 2023 год по Протоколу № 10 от 24.11.2023 г.</t>
  </si>
  <si>
    <t xml:space="preserve"> ТП ОМС № 10 от 24.11.2023 г.</t>
  </si>
  <si>
    <t xml:space="preserve"> ТП ОМС № 9 от 24.11.2023 г.</t>
  </si>
  <si>
    <t>ГБУЗ "МЦРБ" МЗ РСО-АЛАНИЯ</t>
  </si>
  <si>
    <t>ДС</t>
  </si>
  <si>
    <t>029-кардиология</t>
  </si>
  <si>
    <t>053-неврология</t>
  </si>
  <si>
    <t>054-нейрохирургия</t>
  </si>
  <si>
    <t>065-офтальмология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</si>
  <si>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</si>
  <si>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</si>
  <si>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</si>
  <si>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</si>
  <si>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122-эндокринология</t>
  </si>
  <si>
    <t>ГБУЗ "АЛАГИРСКАЯ ЦРБ"</t>
  </si>
  <si>
    <t>028-инфекционные болезни</t>
  </si>
  <si>
    <t>068-педиатрия</t>
  </si>
  <si>
    <t>097-терапия</t>
  </si>
  <si>
    <t xml:space="preserve"> Приложение № 6</t>
  </si>
  <si>
    <t>ФГБОУ ВО СОГМА МИНЗДРАВА РОССИИ</t>
  </si>
  <si>
    <t>077-ревматология</t>
  </si>
  <si>
    <t xml:space="preserve"> Приложение № 7</t>
  </si>
  <si>
    <t>ЧУЗ "КБ "РЖД-МЕДИЦИНА" Г.ВЛАДИКАВКАЗ"</t>
  </si>
  <si>
    <t>114-хирургия (комбустиология)</t>
  </si>
  <si>
    <t>184-акушерство и гинекология (искусственное прерывание беременности)</t>
  </si>
  <si>
    <t>060-онкология</t>
  </si>
  <si>
    <t>ГБУЗ РДКБ МЗ РСО - АЛАНИЯ</t>
  </si>
  <si>
    <t>011-гастроэнтерология</t>
  </si>
  <si>
    <t>012-гематология</t>
  </si>
  <si>
    <t>019-детская урология-андрология</t>
  </si>
  <si>
    <t>055-неонатология</t>
  </si>
  <si>
    <t>162-оториноларингология (за исключением кохлеарной имплантации)</t>
  </si>
  <si>
    <t>ГБУЗ "ПРИГОРОДНАЯ ЦРБ" МЗ РСО-АЛАНИЯ</t>
  </si>
  <si>
    <t>ГБУЗ "ДИГОРСКАЯ ЦРБ" МЗ РСО-АЛАНИЯ</t>
  </si>
  <si>
    <t>ООО "Медэксперт"</t>
  </si>
  <si>
    <t>020-детская хирургия</t>
  </si>
  <si>
    <t>ООО "Мама Плюс"</t>
  </si>
  <si>
    <t>030-колопроктология</t>
  </si>
  <si>
    <t>056-нефрология</t>
  </si>
  <si>
    <t>116-челюстно-лицевая хирургия</t>
  </si>
  <si>
    <t>ГБУЗ "РОДИЛЬНЫЙ ДОМ №2" МЗ РСО-АЛАНИЯ</t>
  </si>
  <si>
    <t>ГБУЗ "РОДИЛЬНЫЙ ДОМ №1" МЗ РСО-АЛАНИЯ</t>
  </si>
  <si>
    <t>014-гериатрия</t>
  </si>
  <si>
    <t>158-медицинская реабилитация</t>
  </si>
  <si>
    <t>ГБУЗ "ИРАФСКАЯ ЦРБ" МЗ РСО - АЛАНИЯ</t>
  </si>
  <si>
    <t xml:space="preserve"> Приложение № 8</t>
  </si>
  <si>
    <t>ГБУЗ "ССМП"  МЗ РСО-А</t>
  </si>
  <si>
    <t>СМП</t>
  </si>
  <si>
    <t>Вызов ОБЩЕВРАЧЕБНОЙ бригады</t>
  </si>
  <si>
    <t>Вызов СПЕЦИАЛИЗИРОВАННОЙ бригады</t>
  </si>
  <si>
    <t>Вызов ФЕЛЬДШЕРСКОЙ бригады</t>
  </si>
  <si>
    <t xml:space="preserve">Вызов ВРАЧЕБНОЙ бригады </t>
  </si>
  <si>
    <t>СМП (вызов с тромболизисом)</t>
  </si>
  <si>
    <t xml:space="preserve"> Приложение № 9</t>
  </si>
  <si>
    <t>Проф.осмт.несоверш</t>
  </si>
  <si>
    <t>ОПВ</t>
  </si>
  <si>
    <t>021-детская эндокринология</t>
  </si>
  <si>
    <t>ГБУЗ РЦПП МЗ РСО-А</t>
  </si>
  <si>
    <t>Объемы специализированной медицинской помощи в условиях круглосуточного стационара на 2023 года.</t>
  </si>
  <si>
    <t>Объемы высокотехнологической медицинской помощи (ВМП) на 2023 год.</t>
  </si>
  <si>
    <t>Объемы специализированной медицинской помощи в условиях дневного стационара на 2023 года.</t>
  </si>
  <si>
    <t>Объемы медицинской помощи по проведению диспансеризации взрослого населения на 2023 год.</t>
  </si>
  <si>
    <t>Объемы медицинской помощи по проведению отдельных диагностических исследований на 2023 год.</t>
  </si>
  <si>
    <t>Объемы по оказанию амбулаторной медицинской помощи на 2023 год.</t>
  </si>
  <si>
    <t>Объемы медицинской помощи в рамках проведения "Школы сахарного диабета " на 2023 год.</t>
  </si>
  <si>
    <t>Объемы по оказанию скорой медиицнской помощи на 2023 год.</t>
  </si>
  <si>
    <t>Объемы по оказанию неотложной медицинской помощи на 2023 год.</t>
  </si>
  <si>
    <t>Дисп детей-сирот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</si>
</sst>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43" fontId="0" fillId="0" borderId="0" xfId="1" applyFont="1" applyFill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0" fontId="0" fillId="0" borderId="1" xfId="0" applyBorder="1"/>
    <xf numFmtId="43" fontId="0" fillId="0" borderId="0" xfId="1" applyFont="1"/>
    <xf numFmtId="43" fontId="0" fillId="0" borderId="0" xfId="0" applyNumberFormat="1"/>
    <xf numFmtId="165" fontId="6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165" fontId="8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0" fontId="10" fillId="0" borderId="0" xfId="0" applyFont="1" applyAlignment="1">
      <alignment horizontal="right"/>
    </xf>
    <xf numFmtId="165" fontId="11" fillId="0" borderId="0" xfId="1" applyNumberFormat="1" applyFont="1" applyFill="1" applyAlignment="1">
      <alignment vertical="center"/>
    </xf>
    <xf numFmtId="0" fontId="0" fillId="0" borderId="0" xfId="0" applyAlignment="1">
      <alignment horizontal="center" vertical="top"/>
    </xf>
    <xf numFmtId="43" fontId="0" fillId="0" borderId="0" xfId="1" applyFont="1" applyFill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43" fontId="0" fillId="0" borderId="0" xfId="1" applyFont="1" applyAlignment="1">
      <alignment horizontal="right"/>
    </xf>
    <xf numFmtId="43" fontId="2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3" fontId="0" fillId="0" borderId="0" xfId="1" applyFont="1" applyFill="1" applyAlignment="1">
      <alignment vertical="center"/>
    </xf>
    <xf numFmtId="0" fontId="0" fillId="0" borderId="1" xfId="0" applyBorder="1" applyAlignment="1">
      <alignment horizontal="center" vertical="top" wrapText="1"/>
    </xf>
    <xf numFmtId="165" fontId="12" fillId="0" borderId="0" xfId="1" applyNumberFormat="1" applyFont="1" applyFill="1" applyAlignment="1">
      <alignment vertical="center"/>
    </xf>
    <xf numFmtId="4" fontId="0" fillId="0" borderId="0" xfId="1" applyNumberFormat="1" applyFont="1" applyFill="1" applyAlignment="1">
      <alignment vertical="center"/>
    </xf>
    <xf numFmtId="4" fontId="3" fillId="0" borderId="0" xfId="1" applyNumberFormat="1" applyFont="1" applyFill="1" applyAlignment="1">
      <alignment vertical="center"/>
    </xf>
    <xf numFmtId="4" fontId="7" fillId="0" borderId="0" xfId="1" applyNumberFormat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4" fontId="9" fillId="0" borderId="0" xfId="1" applyNumberFormat="1" applyFont="1" applyFill="1" applyAlignment="1">
      <alignment vertical="center"/>
    </xf>
    <xf numFmtId="43" fontId="0" fillId="0" borderId="0" xfId="1" applyFont="1" applyFill="1" applyAlignment="1">
      <alignment horizontal="center" vertical="center"/>
    </xf>
    <xf numFmtId="165" fontId="0" fillId="0" borderId="0" xfId="0" applyNumberFormat="1"/>
    <xf numFmtId="0" fontId="1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2" xfId="2"/>
  </cellStyles>
  <dxfs count="163"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7" name="Таблица13234258" displayName="Таблица13234258" ref="A11:J87" headerRowDxfId="162" dataDxfId="160" totalsRowDxfId="159" headerRowBorderDxfId="161">
  <autoFilter ref="A11:J87"/>
  <tableColumns count="10">
    <tableColumn id="1" name="1" dataDxfId="158" totalsRowDxfId="157" dataCellStyle="Финансовый"/>
    <tableColumn id="2" name="2" dataDxfId="156" totalsRowDxfId="155"/>
    <tableColumn id="4" name="3" dataDxfId="154"/>
    <tableColumn id="3" name="4" dataDxfId="153"/>
    <tableColumn id="5" name="5" dataDxfId="152" dataCellStyle="Финансовый"/>
    <tableColumn id="6" name="6" dataDxfId="151" dataCellStyle="Финансовый"/>
    <tableColumn id="7" name="7" dataDxfId="150" dataCellStyle="Финансовый"/>
    <tableColumn id="8" name="8" dataDxfId="149" dataCellStyle="Финансовый"/>
    <tableColumn id="9" name="9" totalsRowFunction="sum" dataDxfId="148" dataCellStyle="Финансовый">
      <calculatedColumnFormula>Таблица13234258[[#This Row],[7]]-Таблица13234258[[#This Row],[5]]</calculatedColumnFormula>
    </tableColumn>
    <tableColumn id="10" name="10" totalsRowFunction="sum" dataDxfId="147" dataCellStyle="Финансовый">
      <calculatedColumnFormula>Таблица13234258[[#This Row],[8]]-Таблица13234258[[#This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4" name="Таблица1323425" displayName="Таблица1323425" ref="A11:K29" headerRowDxfId="146" dataDxfId="144" totalsRowDxfId="143" headerRowBorderDxfId="145">
  <autoFilter ref="A11:K29"/>
  <tableColumns count="11">
    <tableColumn id="1" name="1" dataDxfId="142" totalsRowDxfId="141" dataCellStyle="Финансовый"/>
    <tableColumn id="2" name="2" dataDxfId="140" totalsRowDxfId="139"/>
    <tableColumn id="4" name="3" dataDxfId="138"/>
    <tableColumn id="3" name="4" dataDxfId="137"/>
    <tableColumn id="11" name="5" dataDxfId="136"/>
    <tableColumn id="5" name="6" dataDxfId="135" dataCellStyle="Финансовый"/>
    <tableColumn id="6" name="7" dataDxfId="134" dataCellStyle="Финансовый"/>
    <tableColumn id="7" name="8" dataDxfId="133" dataCellStyle="Финансовый"/>
    <tableColumn id="8" name="9" dataDxfId="132" dataCellStyle="Финансовый"/>
    <tableColumn id="9" name="10" totalsRowFunction="sum" dataDxfId="131" dataCellStyle="Финансовый">
      <calculatedColumnFormula>Таблица1323425[[#This Row],[8]]-Таблица1323425[[#This Row],[6]]</calculatedColumnFormula>
    </tableColumn>
    <tableColumn id="10" name="11" totalsRowFunction="sum" dataDxfId="130" dataCellStyle="Финансовый">
      <calculatedColumnFormula>Таблица1323425[[#This Row],[9]]-Таблица1323425[[#This Row],[7]]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8" name="Таблица132342589" displayName="Таблица132342589" ref="A11:J33" headerRowDxfId="129" dataDxfId="127" totalsRowDxfId="126" headerRowBorderDxfId="128">
  <autoFilter ref="A11:J33"/>
  <tableColumns count="10">
    <tableColumn id="1" name="1" dataDxfId="125" totalsRowDxfId="124" dataCellStyle="Финансовый"/>
    <tableColumn id="2" name="2" dataDxfId="123" totalsRowDxfId="122"/>
    <tableColumn id="4" name="3" dataDxfId="121"/>
    <tableColumn id="3" name="4" dataDxfId="120"/>
    <tableColumn id="5" name="5" dataDxfId="119" dataCellStyle="Финансовый"/>
    <tableColumn id="6" name="6" dataDxfId="118" dataCellStyle="Финансовый"/>
    <tableColumn id="7" name="7" dataDxfId="117" dataCellStyle="Финансовый"/>
    <tableColumn id="8" name="8" dataDxfId="116" dataCellStyle="Финансовый"/>
    <tableColumn id="9" name="9" totalsRowFunction="sum" dataDxfId="115" dataCellStyle="Финансовый">
      <calculatedColumnFormula>Таблица132342589[[#This Row],[7]]-Таблица132342589[[#This Row],[5]]</calculatedColumnFormula>
    </tableColumn>
    <tableColumn id="10" name="10" totalsRowFunction="sum" dataDxfId="114" dataCellStyle="Финансовый">
      <calculatedColumnFormula>Таблица132342589[[#This Row],[8]]-Таблица132342589[[#This Row],[6]]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3" name="Таблица13234256" displayName="Таблица13234256" ref="A11:J66" headerRowDxfId="113" dataDxfId="111" totalsRowDxfId="110" headerRowBorderDxfId="112">
  <autoFilter ref="A11:J66"/>
  <tableColumns count="10">
    <tableColumn id="1" name="1" dataDxfId="109" totalsRowDxfId="108" dataCellStyle="Финансовый"/>
    <tableColumn id="2" name="2" dataDxfId="107" totalsRowDxfId="106"/>
    <tableColumn id="4" name="3" dataDxfId="105"/>
    <tableColumn id="3" name="4" dataDxfId="104"/>
    <tableColumn id="5" name="6" dataDxfId="103" dataCellStyle="Финансовый"/>
    <tableColumn id="6" name="7" dataDxfId="102" dataCellStyle="Финансовый"/>
    <tableColumn id="7" name="8" dataDxfId="101" dataCellStyle="Финансовый"/>
    <tableColumn id="8" name="9" dataDxfId="100" dataCellStyle="Финансовый"/>
    <tableColumn id="9" name="10" totalsRowFunction="sum" dataDxfId="99" dataCellStyle="Финансовый">
      <calculatedColumnFormula>Таблица13234256[[#This Row],[8]]-Таблица13234256[[#This Row],[6]]</calculatedColumnFormula>
    </tableColumn>
    <tableColumn id="10" name="11" totalsRowFunction="sum" dataDxfId="98" dataCellStyle="Финансовый">
      <calculatedColumnFormula>Таблица13234256[[#This Row],[9]]-Таблица13234256[[#This Row],[7]]</calculatedColumnFormula>
    </tableColumn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6" name="Таблица1323425647" displayName="Таблица1323425647" ref="A11:J24" totalsRowShown="0" headerRowDxfId="97" dataDxfId="95" totalsRowDxfId="94" headerRowBorderDxfId="96">
  <autoFilter ref="A11:J24"/>
  <tableColumns count="10">
    <tableColumn id="1" name="1" dataDxfId="93" totalsRowDxfId="92" dataCellStyle="Финансовый"/>
    <tableColumn id="2" name="2" dataDxfId="91" totalsRowDxfId="90"/>
    <tableColumn id="4" name="3" dataDxfId="89" totalsRowDxfId="88"/>
    <tableColumn id="3" name="4" dataDxfId="87" totalsRowDxfId="86"/>
    <tableColumn id="5" name="6" dataDxfId="85" totalsRowDxfId="84" dataCellStyle="Финансовый"/>
    <tableColumn id="6" name="7" dataDxfId="83" totalsRowDxfId="82" dataCellStyle="Финансовый"/>
    <tableColumn id="7" name="8" dataDxfId="81" totalsRowDxfId="80" dataCellStyle="Финансовый"/>
    <tableColumn id="8" name="9" dataDxfId="79" totalsRowDxfId="78" dataCellStyle="Финансовый"/>
    <tableColumn id="9" name="10" dataDxfId="77" totalsRowDxfId="76" dataCellStyle="Финансовый">
      <calculatedColumnFormula>Таблица1323425647[[#This Row],[8]]-Таблица1323425647[[#This Row],[6]]</calculatedColumnFormula>
    </tableColumn>
    <tableColumn id="10" name="11" dataDxfId="75" totalsRowDxfId="74" dataCellStyle="Финансовый">
      <calculatedColumnFormula>Таблица1323425647[[#This Row],[9]]-Таблица1323425647[[#This Row],[7]]</calculatedColumnFormula>
    </tableColumn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id="1" name="Таблица132342" displayName="Таблица132342" ref="A11:J76" headerRowDxfId="73" dataDxfId="71" totalsRowDxfId="70" headerRowBorderDxfId="72">
  <autoFilter ref="A11:J76"/>
  <tableColumns count="10">
    <tableColumn id="1" name="1" dataDxfId="69" totalsRowDxfId="68" dataCellStyle="Финансовый"/>
    <tableColumn id="2" name="2" dataDxfId="67" totalsRowDxfId="66"/>
    <tableColumn id="4" name="3" dataDxfId="65"/>
    <tableColumn id="3" name="4" dataDxfId="64"/>
    <tableColumn id="5" name="5" dataDxfId="63" dataCellStyle="Финансовый"/>
    <tableColumn id="6" name="6" dataDxfId="62" dataCellStyle="Финансовый"/>
    <tableColumn id="7" name="7" dataDxfId="61" dataCellStyle="Финансовый"/>
    <tableColumn id="8" name="8" dataDxfId="60" dataCellStyle="Финансовый"/>
    <tableColumn id="9" name="9" totalsRowFunction="sum" dataDxfId="59" dataCellStyle="Финансовый">
      <calculatedColumnFormula>Таблица132342[[#This Row],[7]]-Таблица132342[[#This Row],[5]]</calculatedColumnFormula>
    </tableColumn>
    <tableColumn id="10" name="10" totalsRowFunction="sum" dataDxfId="58" dataCellStyle="Финансовый">
      <calculatedColumnFormula>Таблица132342[[#This Row],[8]]-Таблица132342[[#This Row],[6]]</calculatedColumnFormula>
    </tableColumn>
  </tableColumns>
  <tableStyleInfo name="TableStyleLight15" showFirstColumn="0" showLastColumn="0" showRowStripes="0" showColumnStripes="0"/>
</table>
</file>

<file path=xl/tables/table7.xml><?xml version="1.0" encoding="utf-8"?>
<table xmlns="http://schemas.openxmlformats.org/spreadsheetml/2006/main" id="2" name="Таблица1323423" displayName="Таблица1323423" ref="A11:K152" totalsRowShown="0" headerRowDxfId="57" dataDxfId="55" totalsRowDxfId="54" headerRowBorderDxfId="56">
  <autoFilter ref="A11:K152"/>
  <tableColumns count="11">
    <tableColumn id="1" name="1" dataDxfId="53" totalsRowDxfId="52" dataCellStyle="Финансовый"/>
    <tableColumn id="2" name="2" dataDxfId="51" totalsRowDxfId="50"/>
    <tableColumn id="11" name="3" dataDxfId="49" totalsRowDxfId="48"/>
    <tableColumn id="4" name="4" dataDxfId="47" totalsRowDxfId="46"/>
    <tableColumn id="3" name="5" dataDxfId="45" totalsRowDxfId="44"/>
    <tableColumn id="5" name="6" dataDxfId="43" totalsRowDxfId="42" dataCellStyle="Финансовый"/>
    <tableColumn id="6" name="7" dataDxfId="41" totalsRowDxfId="40" dataCellStyle="Финансовый"/>
    <tableColumn id="7" name="8" dataDxfId="39" totalsRowDxfId="38" dataCellStyle="Финансовый"/>
    <tableColumn id="8" name="9" dataDxfId="37" totalsRowDxfId="36" dataCellStyle="Финансовый"/>
    <tableColumn id="9" name="10" dataDxfId="35" totalsRowDxfId="34" dataCellStyle="Финансовый">
      <calculatedColumnFormula>Таблица1323423[[#This Row],[8]]-Таблица1323423[[#This Row],[6]]</calculatedColumnFormula>
    </tableColumn>
    <tableColumn id="10" name="11" dataDxfId="33" totalsRowDxfId="32" dataCellStyle="Финансовый">
      <calculatedColumnFormula>Таблица1323423[[#This Row],[9]]-Таблица1323423[[#This Row],[7]]</calculatedColumnFormula>
    </tableColumn>
  </tableColumns>
  <tableStyleInfo name="TableStyleLight15" showFirstColumn="0" showLastColumn="0" showRowStripes="0" showColumnStripes="0"/>
</table>
</file>

<file path=xl/tables/table8.xml><?xml version="1.0" encoding="utf-8"?>
<table xmlns="http://schemas.openxmlformats.org/spreadsheetml/2006/main" id="5" name="Таблица132342564" displayName="Таблица132342564" ref="A11:J15" headerRowDxfId="31" dataDxfId="29" totalsRowDxfId="28" headerRowBorderDxfId="30">
  <autoFilter ref="A11:J15"/>
  <tableColumns count="10">
    <tableColumn id="1" name="1" dataDxfId="27" totalsRowDxfId="26" dataCellStyle="Финансовый"/>
    <tableColumn id="2" name="2" dataDxfId="25" totalsRowDxfId="24"/>
    <tableColumn id="4" name="3" dataDxfId="23"/>
    <tableColumn id="3" name="4" dataDxfId="22"/>
    <tableColumn id="5" name="6" dataDxfId="21" dataCellStyle="Финансовый"/>
    <tableColumn id="6" name="7" dataDxfId="20" dataCellStyle="Финансовый"/>
    <tableColumn id="7" name="8" dataDxfId="19" dataCellStyle="Финансовый"/>
    <tableColumn id="8" name="9" dataDxfId="18" dataCellStyle="Финансовый"/>
    <tableColumn id="9" name="10" totalsRowFunction="sum" dataDxfId="17" dataCellStyle="Финансовый">
      <calculatedColumnFormula>Таблица132342564[[#This Row],[8]]-Таблица132342564[[#This Row],[6]]</calculatedColumnFormula>
    </tableColumn>
    <tableColumn id="10" name="11" totalsRowFunction="sum" dataDxfId="16" dataCellStyle="Финансовый">
      <calculatedColumnFormula>Таблица132342564[[#This Row],[9]]-Таблица132342564[[#This Row],[7]]</calculatedColumnFormula>
    </tableColumn>
  </tableColumns>
  <tableStyleInfo name="TableStyleLight15" showFirstColumn="0" showLastColumn="0" showRowStripes="0" showColumnStripes="0"/>
</table>
</file>

<file path=xl/tables/table9.xml><?xml version="1.0" encoding="utf-8"?>
<table xmlns="http://schemas.openxmlformats.org/spreadsheetml/2006/main" id="9" name="Таблица13234256410" displayName="Таблица13234256410" ref="A11:J16" headerRowDxfId="15" dataDxfId="13" totalsRowDxfId="12" headerRowBorderDxfId="14">
  <autoFilter ref="A11:J16"/>
  <tableColumns count="10">
    <tableColumn id="1" name="1" dataDxfId="11" totalsRowDxfId="10" dataCellStyle="Финансовый"/>
    <tableColumn id="2" name="2" dataDxfId="9" totalsRowDxfId="8"/>
    <tableColumn id="4" name="3" dataDxfId="7"/>
    <tableColumn id="3" name="4" dataDxfId="6"/>
    <tableColumn id="5" name="6" dataDxfId="5" dataCellStyle="Финансовый"/>
    <tableColumn id="6" name="7" dataDxfId="4" dataCellStyle="Финансовый"/>
    <tableColumn id="7" name="8" dataDxfId="3" dataCellStyle="Финансовый"/>
    <tableColumn id="8" name="9" dataDxfId="2" dataCellStyle="Финансовый"/>
    <tableColumn id="9" name="10" totalsRowFunction="sum" dataDxfId="1" dataCellStyle="Финансовый">
      <calculatedColumnFormula>Таблица13234256410[[#This Row],[8]]-Таблица13234256410[[#This Row],[6]]</calculatedColumnFormula>
    </tableColumn>
    <tableColumn id="10" name="11" totalsRowFunction="sum" dataDxfId="0" dataCellStyle="Финансовый">
      <calculatedColumnFormula>Таблица13234256410[[#This Row],[9]]-Таблица13234256410[[#This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Normal="100" workbookViewId="0">
      <selection activeCell="M19" sqref="M19"/>
    </sheetView>
  </sheetViews>
  <sheetFormatPr defaultRowHeight="15" x14ac:dyDescent="0.25"/>
  <cols>
    <col min="1" max="1" width="10.28515625" customWidth="1"/>
    <col min="2" max="2" width="42.140625" style="6" customWidth="1"/>
    <col min="3" max="3" width="10.5703125" style="6" customWidth="1"/>
    <col min="4" max="4" width="34.7109375" customWidth="1"/>
    <col min="5" max="5" width="11.42578125" customWidth="1"/>
    <col min="6" max="6" width="14.28515625" customWidth="1"/>
    <col min="7" max="7" width="12" customWidth="1"/>
    <col min="8" max="8" width="14.28515625" customWidth="1"/>
    <col min="9" max="9" width="9.42578125" customWidth="1"/>
    <col min="10" max="10" width="16" customWidth="1"/>
  </cols>
  <sheetData>
    <row r="1" spans="1:10" x14ac:dyDescent="0.25">
      <c r="J1" s="7" t="s">
        <v>20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25" t="s">
        <v>134</v>
      </c>
    </row>
    <row r="5" spans="1:10" x14ac:dyDescent="0.25">
      <c r="J5" s="25"/>
    </row>
    <row r="6" spans="1:10" x14ac:dyDescent="0.25">
      <c r="B6" s="45" t="s">
        <v>191</v>
      </c>
      <c r="C6" s="45"/>
      <c r="D6" s="45"/>
      <c r="E6" s="45"/>
      <c r="F6" s="45"/>
      <c r="G6" s="45"/>
      <c r="H6" s="45"/>
      <c r="I6" s="45"/>
      <c r="J6" s="45"/>
    </row>
    <row r="7" spans="1:10" x14ac:dyDescent="0.25">
      <c r="B7" s="45"/>
      <c r="C7" s="45"/>
      <c r="D7" s="45"/>
      <c r="E7" s="45"/>
      <c r="F7" s="45"/>
      <c r="G7" s="45"/>
      <c r="H7" s="45"/>
      <c r="I7" s="45"/>
      <c r="J7" s="45"/>
    </row>
    <row r="9" spans="1:10" ht="46.5" customHeight="1" x14ac:dyDescent="0.25">
      <c r="A9" s="46" t="s">
        <v>2</v>
      </c>
      <c r="B9" s="46" t="s">
        <v>3</v>
      </c>
      <c r="C9" s="47" t="s">
        <v>18</v>
      </c>
      <c r="D9" s="47" t="s">
        <v>17</v>
      </c>
      <c r="E9" s="46" t="s">
        <v>47</v>
      </c>
      <c r="F9" s="46"/>
      <c r="G9" s="46" t="s">
        <v>133</v>
      </c>
      <c r="H9" s="46"/>
      <c r="I9" s="46" t="s">
        <v>4</v>
      </c>
      <c r="J9" s="46"/>
    </row>
    <row r="10" spans="1:10" ht="30" x14ac:dyDescent="0.25">
      <c r="A10" s="46"/>
      <c r="B10" s="46"/>
      <c r="C10" s="48"/>
      <c r="D10" s="48"/>
      <c r="E10" s="8" t="s">
        <v>5</v>
      </c>
      <c r="F10" s="8" t="s">
        <v>6</v>
      </c>
      <c r="G10" s="8" t="s">
        <v>5</v>
      </c>
      <c r="H10" s="8" t="s">
        <v>6</v>
      </c>
      <c r="I10" s="8" t="s">
        <v>5</v>
      </c>
      <c r="J10" s="8" t="s">
        <v>6</v>
      </c>
    </row>
    <row r="11" spans="1:10" x14ac:dyDescent="0.25">
      <c r="A11" s="9" t="s">
        <v>7</v>
      </c>
      <c r="B11" s="10" t="s">
        <v>8</v>
      </c>
      <c r="C11" s="9" t="s">
        <v>9</v>
      </c>
      <c r="D11" s="10" t="s">
        <v>10</v>
      </c>
      <c r="E11" s="10" t="s">
        <v>11</v>
      </c>
      <c r="F11" s="10" t="s">
        <v>12</v>
      </c>
      <c r="G11" s="10" t="s">
        <v>15</v>
      </c>
      <c r="H11" s="10" t="s">
        <v>13</v>
      </c>
      <c r="I11" s="10" t="s">
        <v>14</v>
      </c>
      <c r="J11" s="10" t="s">
        <v>16</v>
      </c>
    </row>
    <row r="12" spans="1:10" x14ac:dyDescent="0.25">
      <c r="A12" s="14">
        <v>150031</v>
      </c>
      <c r="B12" s="27" t="s">
        <v>30</v>
      </c>
      <c r="C12" s="13" t="s">
        <v>24</v>
      </c>
      <c r="D12" s="14" t="s">
        <v>158</v>
      </c>
      <c r="E12" s="2">
        <v>5485</v>
      </c>
      <c r="F12" s="37">
        <v>555887570.56999993</v>
      </c>
      <c r="G12" s="27">
        <v>5495</v>
      </c>
      <c r="H12" s="4">
        <v>558384457.56831789</v>
      </c>
      <c r="I12" s="2">
        <f>Таблица13234258[[#This Row],[7]]-Таблица13234258[[#This Row],[5]]</f>
        <v>10</v>
      </c>
      <c r="J12" s="28">
        <f>Таблица13234258[[#This Row],[8]]-Таблица13234258[[#This Row],[6]]</f>
        <v>2496886.9983179569</v>
      </c>
    </row>
    <row r="13" spans="1:10" ht="75" x14ac:dyDescent="0.25">
      <c r="A13" s="14">
        <v>150016</v>
      </c>
      <c r="B13" s="14" t="s">
        <v>165</v>
      </c>
      <c r="C13" s="13" t="s">
        <v>24</v>
      </c>
      <c r="D13" s="13" t="s">
        <v>26</v>
      </c>
      <c r="E13" s="2">
        <v>1206</v>
      </c>
      <c r="F13" s="37">
        <v>22603023.809999999</v>
      </c>
      <c r="G13" s="14">
        <v>984</v>
      </c>
      <c r="H13" s="4">
        <v>17710808.969999999</v>
      </c>
      <c r="I13" s="2">
        <f>Таблица13234258[[#This Row],[7]]-Таблица13234258[[#This Row],[5]]</f>
        <v>-222</v>
      </c>
      <c r="J13" s="43">
        <f>Таблица13234258[[#This Row],[8]]-Таблица13234258[[#This Row],[6]]</f>
        <v>-4892214.84</v>
      </c>
    </row>
    <row r="14" spans="1:10" x14ac:dyDescent="0.25">
      <c r="A14" s="14"/>
      <c r="B14" s="27"/>
      <c r="C14" s="13" t="s">
        <v>24</v>
      </c>
      <c r="D14" s="14" t="s">
        <v>27</v>
      </c>
      <c r="E14" s="2">
        <v>1523</v>
      </c>
      <c r="F14" s="37">
        <v>33674312.200000003</v>
      </c>
      <c r="G14" s="27">
        <v>1623</v>
      </c>
      <c r="H14" s="4">
        <v>36972885.550000004</v>
      </c>
      <c r="I14" s="2">
        <f>Таблица13234258[[#This Row],[7]]-Таблица13234258[[#This Row],[5]]</f>
        <v>100</v>
      </c>
      <c r="J14" s="28">
        <f>Таблица13234258[[#This Row],[8]]-Таблица13234258[[#This Row],[6]]</f>
        <v>3298573.3500000015</v>
      </c>
    </row>
    <row r="15" spans="1:10" x14ac:dyDescent="0.25">
      <c r="A15" s="14"/>
      <c r="B15" s="27"/>
      <c r="C15" s="13" t="s">
        <v>24</v>
      </c>
      <c r="D15" s="14" t="s">
        <v>139</v>
      </c>
      <c r="E15" s="2">
        <v>573</v>
      </c>
      <c r="F15" s="37">
        <v>10869981.140000001</v>
      </c>
      <c r="G15" s="27">
        <v>645</v>
      </c>
      <c r="H15" s="4">
        <v>11862195.98</v>
      </c>
      <c r="I15" s="2">
        <f>Таблица13234258[[#This Row],[7]]-Таблица13234258[[#This Row],[5]]</f>
        <v>72</v>
      </c>
      <c r="J15" s="28">
        <f>Таблица13234258[[#This Row],[8]]-Таблица13234258[[#This Row],[6]]</f>
        <v>992214.83999999985</v>
      </c>
    </row>
    <row r="16" spans="1:10" x14ac:dyDescent="0.25">
      <c r="A16" s="14"/>
      <c r="B16" s="27"/>
      <c r="C16" s="13" t="s">
        <v>24</v>
      </c>
      <c r="D16" s="14" t="s">
        <v>175</v>
      </c>
      <c r="E16" s="2">
        <v>522</v>
      </c>
      <c r="F16" s="37">
        <v>16965158.029999785</v>
      </c>
      <c r="G16" s="27">
        <v>668</v>
      </c>
      <c r="H16" s="4">
        <v>24965158.029999785</v>
      </c>
      <c r="I16" s="2">
        <f>Таблица13234258[[#This Row],[7]]-Таблица13234258[[#This Row],[5]]</f>
        <v>146</v>
      </c>
      <c r="J16" s="28">
        <f>Таблица13234258[[#This Row],[8]]-Таблица13234258[[#This Row],[6]]</f>
        <v>8000000</v>
      </c>
    </row>
    <row r="17" spans="1:10" x14ac:dyDescent="0.25">
      <c r="A17" s="14"/>
      <c r="B17" s="27"/>
      <c r="C17" s="13" t="s">
        <v>24</v>
      </c>
      <c r="D17" s="14" t="s">
        <v>150</v>
      </c>
      <c r="E17" s="2">
        <v>2151</v>
      </c>
      <c r="F17" s="37">
        <v>47747837.230000004</v>
      </c>
      <c r="G17" s="27">
        <v>2055</v>
      </c>
      <c r="H17" s="4">
        <v>52175434.040000007</v>
      </c>
      <c r="I17" s="2">
        <f>Таблица13234258[[#This Row],[7]]-Таблица13234258[[#This Row],[5]]</f>
        <v>-96</v>
      </c>
      <c r="J17" s="28">
        <f>Таблица13234258[[#This Row],[8]]-Таблица13234258[[#This Row],[6]]</f>
        <v>4427596.8100000024</v>
      </c>
    </row>
    <row r="18" spans="1:10" ht="45" x14ac:dyDescent="0.25">
      <c r="A18" s="14"/>
      <c r="B18" s="27"/>
      <c r="C18" s="13"/>
      <c r="D18" s="13" t="s">
        <v>157</v>
      </c>
      <c r="E18" s="2">
        <v>72</v>
      </c>
      <c r="F18" s="37">
        <v>670176.27</v>
      </c>
      <c r="G18" s="14">
        <v>72</v>
      </c>
      <c r="H18" s="4">
        <v>370176.27</v>
      </c>
      <c r="I18" s="2">
        <f>Таблица13234258[[#This Row],[7]]-Таблица13234258[[#This Row],[5]]</f>
        <v>0</v>
      </c>
      <c r="J18" s="43">
        <f>Таблица13234258[[#This Row],[8]]-Таблица13234258[[#This Row],[6]]</f>
        <v>-300000</v>
      </c>
    </row>
    <row r="19" spans="1:10" x14ac:dyDescent="0.25">
      <c r="A19" s="14">
        <v>150019</v>
      </c>
      <c r="B19" s="27" t="s">
        <v>166</v>
      </c>
      <c r="C19" s="13" t="s">
        <v>24</v>
      </c>
      <c r="D19" s="14" t="s">
        <v>150</v>
      </c>
      <c r="E19" s="2">
        <v>480</v>
      </c>
      <c r="F19" s="37">
        <v>10701968.060000001</v>
      </c>
      <c r="G19" s="27">
        <v>502</v>
      </c>
      <c r="H19" s="4">
        <v>11201968.060000001</v>
      </c>
      <c r="I19" s="2">
        <f>Таблица13234258[[#This Row],[7]]-Таблица13234258[[#This Row],[5]]</f>
        <v>22</v>
      </c>
      <c r="J19" s="28">
        <f>Таблица13234258[[#This Row],[8]]-Таблица13234258[[#This Row],[6]]</f>
        <v>500000</v>
      </c>
    </row>
    <row r="20" spans="1:10" x14ac:dyDescent="0.25">
      <c r="A20" s="14"/>
      <c r="B20" s="27"/>
      <c r="C20" s="13" t="s">
        <v>24</v>
      </c>
      <c r="D20" s="14" t="s">
        <v>27</v>
      </c>
      <c r="E20" s="2">
        <v>394</v>
      </c>
      <c r="F20" s="37">
        <v>8766773.7199999969</v>
      </c>
      <c r="G20" s="27">
        <v>417</v>
      </c>
      <c r="H20" s="4">
        <v>9266773.7199999969</v>
      </c>
      <c r="I20" s="2">
        <f>Таблица13234258[[#This Row],[7]]-Таблица13234258[[#This Row],[5]]</f>
        <v>23</v>
      </c>
      <c r="J20" s="28">
        <f>Таблица13234258[[#This Row],[8]]-Таблица13234258[[#This Row],[6]]</f>
        <v>500000</v>
      </c>
    </row>
    <row r="21" spans="1:10" x14ac:dyDescent="0.25">
      <c r="A21" s="14"/>
      <c r="B21" s="27"/>
      <c r="C21" s="13" t="s">
        <v>24</v>
      </c>
      <c r="D21" s="14" t="s">
        <v>148</v>
      </c>
      <c r="E21" s="2">
        <v>300</v>
      </c>
      <c r="F21" s="37">
        <v>5348361.6300000008</v>
      </c>
      <c r="G21" s="27">
        <v>296</v>
      </c>
      <c r="H21" s="4">
        <v>5348361.6300000008</v>
      </c>
      <c r="I21" s="2">
        <f>Таблица13234258[[#This Row],[7]]-Таблица13234258[[#This Row],[5]]</f>
        <v>-4</v>
      </c>
      <c r="J21" s="28">
        <f>Таблица13234258[[#This Row],[8]]-Таблица13234258[[#This Row],[6]]</f>
        <v>0</v>
      </c>
    </row>
    <row r="22" spans="1:10" x14ac:dyDescent="0.25">
      <c r="A22" s="14"/>
      <c r="B22" s="27"/>
      <c r="C22" s="13" t="s">
        <v>24</v>
      </c>
      <c r="D22" s="14" t="s">
        <v>26</v>
      </c>
      <c r="E22" s="2">
        <v>252</v>
      </c>
      <c r="F22" s="37">
        <v>4967003.92</v>
      </c>
      <c r="G22" s="27">
        <v>244</v>
      </c>
      <c r="H22" s="4">
        <v>4967003.92</v>
      </c>
      <c r="I22" s="2">
        <f>Таблица13234258[[#This Row],[7]]-Таблица13234258[[#This Row],[5]]</f>
        <v>-8</v>
      </c>
      <c r="J22" s="28">
        <f>Таблица13234258[[#This Row],[8]]-Таблица13234258[[#This Row],[6]]</f>
        <v>0</v>
      </c>
    </row>
    <row r="23" spans="1:10" ht="30" x14ac:dyDescent="0.25">
      <c r="A23" s="11">
        <v>150072</v>
      </c>
      <c r="B23" s="12" t="s">
        <v>42</v>
      </c>
      <c r="C23" s="13" t="s">
        <v>24</v>
      </c>
      <c r="D23" s="14" t="s">
        <v>138</v>
      </c>
      <c r="E23" s="2">
        <v>184</v>
      </c>
      <c r="F23" s="37">
        <v>10942797.720000001</v>
      </c>
      <c r="G23" s="2">
        <v>190</v>
      </c>
      <c r="H23" s="4">
        <v>9898226.5399999991</v>
      </c>
      <c r="I23" s="15">
        <f>Таблица13234258[[#This Row],[7]]-Таблица13234258[[#This Row],[5]]</f>
        <v>6</v>
      </c>
      <c r="J23" s="16">
        <f>Таблица13234258[[#This Row],[8]]-Таблица13234258[[#This Row],[6]]</f>
        <v>-1044571.1800000016</v>
      </c>
    </row>
    <row r="24" spans="1:10" x14ac:dyDescent="0.25">
      <c r="A24" s="1"/>
      <c r="B24" s="12"/>
      <c r="C24" s="13" t="s">
        <v>24</v>
      </c>
      <c r="D24" s="13" t="s">
        <v>140</v>
      </c>
      <c r="E24" s="2">
        <v>6</v>
      </c>
      <c r="F24" s="37">
        <v>1067563.54</v>
      </c>
      <c r="G24" s="2">
        <v>6</v>
      </c>
      <c r="H24" s="4">
        <v>331820.7</v>
      </c>
      <c r="I24" s="2">
        <f>Таблица13234258[[#This Row],[7]]-Таблица13234258[[#This Row],[5]]</f>
        <v>0</v>
      </c>
      <c r="J24" s="4">
        <f>Таблица13234258[[#This Row],[8]]-Таблица13234258[[#This Row],[6]]</f>
        <v>-735742.84000000008</v>
      </c>
    </row>
    <row r="25" spans="1:10" x14ac:dyDescent="0.25">
      <c r="A25" s="1"/>
      <c r="B25" s="12"/>
      <c r="C25" s="13" t="s">
        <v>24</v>
      </c>
      <c r="D25" s="14" t="s">
        <v>141</v>
      </c>
      <c r="E25" s="2">
        <v>12</v>
      </c>
      <c r="F25" s="38">
        <v>1204577.04</v>
      </c>
      <c r="G25" s="2">
        <v>12</v>
      </c>
      <c r="H25" s="4">
        <v>732875.59</v>
      </c>
      <c r="I25" s="2">
        <f>Таблица13234258[[#This Row],[7]]-Таблица13234258[[#This Row],[5]]</f>
        <v>0</v>
      </c>
      <c r="J25" s="4">
        <f>Таблица13234258[[#This Row],[8]]-Таблица13234258[[#This Row],[6]]</f>
        <v>-471701.45000000007</v>
      </c>
    </row>
    <row r="26" spans="1:10" x14ac:dyDescent="0.25">
      <c r="A26" s="1"/>
      <c r="B26" s="12"/>
      <c r="C26" s="13" t="s">
        <v>24</v>
      </c>
      <c r="D26" s="14" t="s">
        <v>142</v>
      </c>
      <c r="E26" s="2">
        <v>36</v>
      </c>
      <c r="F26" s="38">
        <v>2624449.8899999997</v>
      </c>
      <c r="G26" s="2">
        <v>36</v>
      </c>
      <c r="H26" s="4">
        <v>1277037.78</v>
      </c>
      <c r="I26" s="2">
        <f>Таблица13234258[[#This Row],[7]]-Таблица13234258[[#This Row],[5]]</f>
        <v>0</v>
      </c>
      <c r="J26" s="4">
        <f>Таблица13234258[[#This Row],[8]]-Таблица13234258[[#This Row],[6]]</f>
        <v>-1347412.1099999996</v>
      </c>
    </row>
    <row r="27" spans="1:10" x14ac:dyDescent="0.25">
      <c r="A27" s="1"/>
      <c r="B27" s="12"/>
      <c r="C27" s="13" t="s">
        <v>24</v>
      </c>
      <c r="D27" s="14" t="s">
        <v>143</v>
      </c>
      <c r="E27" s="2">
        <v>75</v>
      </c>
      <c r="F27" s="38">
        <v>10255413.109999999</v>
      </c>
      <c r="G27" s="2">
        <v>75</v>
      </c>
      <c r="H27" s="4">
        <v>4266588.41</v>
      </c>
      <c r="I27" s="2">
        <f>Таблица13234258[[#This Row],[7]]-Таблица13234258[[#This Row],[5]]</f>
        <v>0</v>
      </c>
      <c r="J27" s="4">
        <f>Таблица13234258[[#This Row],[8]]-Таблица13234258[[#This Row],[6]]</f>
        <v>-5988824.6999999993</v>
      </c>
    </row>
    <row r="28" spans="1:10" x14ac:dyDescent="0.25">
      <c r="A28" s="1"/>
      <c r="B28" s="12"/>
      <c r="C28" s="13" t="s">
        <v>24</v>
      </c>
      <c r="D28" s="13" t="s">
        <v>144</v>
      </c>
      <c r="E28" s="2">
        <v>20</v>
      </c>
      <c r="F28" s="38">
        <v>3050929.13</v>
      </c>
      <c r="G28" s="2">
        <v>20</v>
      </c>
      <c r="H28" s="4">
        <v>1507573.85</v>
      </c>
      <c r="I28" s="2">
        <f>Таблица13234258[[#This Row],[7]]-Таблица13234258[[#This Row],[5]]</f>
        <v>0</v>
      </c>
      <c r="J28" s="4">
        <f>Таблица13234258[[#This Row],[8]]-Таблица13234258[[#This Row],[6]]</f>
        <v>-1543355.2799999998</v>
      </c>
    </row>
    <row r="29" spans="1:10" x14ac:dyDescent="0.25">
      <c r="A29" s="1"/>
      <c r="B29" s="12"/>
      <c r="C29" s="13" t="s">
        <v>24</v>
      </c>
      <c r="D29" s="13" t="s">
        <v>145</v>
      </c>
      <c r="E29" s="2">
        <v>30</v>
      </c>
      <c r="F29" s="38">
        <v>3519034.81</v>
      </c>
      <c r="G29" s="2">
        <v>30</v>
      </c>
      <c r="H29" s="4">
        <v>1729932.09</v>
      </c>
      <c r="I29" s="2">
        <f>Таблица13234258[[#This Row],[7]]-Таблица13234258[[#This Row],[5]]</f>
        <v>0</v>
      </c>
      <c r="J29" s="4">
        <f>Таблица13234258[[#This Row],[8]]-Таблица13234258[[#This Row],[6]]</f>
        <v>-1789102.72</v>
      </c>
    </row>
    <row r="30" spans="1:10" x14ac:dyDescent="0.25">
      <c r="A30" s="11"/>
      <c r="B30" s="12"/>
      <c r="C30" s="13" t="s">
        <v>24</v>
      </c>
      <c r="D30" s="14" t="s">
        <v>27</v>
      </c>
      <c r="E30" s="2">
        <v>38</v>
      </c>
      <c r="F30" s="39">
        <v>3937092.5100000007</v>
      </c>
      <c r="G30" s="2">
        <v>32</v>
      </c>
      <c r="H30" s="4">
        <v>3240609.81</v>
      </c>
      <c r="I30" s="2">
        <f>Таблица13234258[[#This Row],[7]]-Таблица13234258[[#This Row],[5]]</f>
        <v>-6</v>
      </c>
      <c r="J30" s="4">
        <f>Таблица13234258[[#This Row],[8]]-Таблица13234258[[#This Row],[6]]</f>
        <v>-696482.70000000065</v>
      </c>
    </row>
    <row r="31" spans="1:10" x14ac:dyDescent="0.25">
      <c r="A31" s="11"/>
      <c r="B31" s="12"/>
      <c r="C31" s="13" t="s">
        <v>24</v>
      </c>
      <c r="D31" s="14" t="s">
        <v>146</v>
      </c>
      <c r="E31" s="2">
        <v>24</v>
      </c>
      <c r="F31" s="39">
        <v>2203681.4</v>
      </c>
      <c r="G31" s="2">
        <v>24</v>
      </c>
      <c r="H31" s="4">
        <v>1110683.45</v>
      </c>
      <c r="I31" s="2">
        <f>Таблица13234258[[#This Row],[7]]-Таблица13234258[[#This Row],[5]]</f>
        <v>0</v>
      </c>
      <c r="J31" s="4">
        <f>Таблица13234258[[#This Row],[8]]-Таблица13234258[[#This Row],[6]]</f>
        <v>-1092997.95</v>
      </c>
    </row>
    <row r="32" spans="1:10" x14ac:dyDescent="0.25">
      <c r="A32" s="11">
        <v>150007</v>
      </c>
      <c r="B32" s="12" t="s">
        <v>147</v>
      </c>
      <c r="C32" s="13" t="s">
        <v>24</v>
      </c>
      <c r="D32" s="14" t="s">
        <v>148</v>
      </c>
      <c r="E32" s="2">
        <v>754</v>
      </c>
      <c r="F32" s="40">
        <v>11159688.429999998</v>
      </c>
      <c r="G32" s="2">
        <v>697</v>
      </c>
      <c r="H32" s="4">
        <v>7909688.4299999997</v>
      </c>
      <c r="I32" s="2">
        <f>Таблица13234258[[#This Row],[7]]-Таблица13234258[[#This Row],[5]]</f>
        <v>-57</v>
      </c>
      <c r="J32" s="4">
        <f>Таблица13234258[[#This Row],[8]]-Таблица13234258[[#This Row],[6]]</f>
        <v>-3249999.9999999981</v>
      </c>
    </row>
    <row r="33" spans="1:10" x14ac:dyDescent="0.25">
      <c r="A33" s="11"/>
      <c r="B33" s="12"/>
      <c r="C33" s="13" t="s">
        <v>24</v>
      </c>
      <c r="D33" s="14" t="s">
        <v>139</v>
      </c>
      <c r="E33" s="2">
        <v>450</v>
      </c>
      <c r="F33" s="40">
        <v>7891369.5499999998</v>
      </c>
      <c r="G33" s="2">
        <v>460</v>
      </c>
      <c r="H33" s="4">
        <v>9646369.5500000007</v>
      </c>
      <c r="I33" s="2">
        <f>Таблица13234258[[#This Row],[7]]-Таблица13234258[[#This Row],[5]]</f>
        <v>10</v>
      </c>
      <c r="J33" s="4">
        <f>Таблица13234258[[#This Row],[8]]-Таблица13234258[[#This Row],[6]]</f>
        <v>1755000.0000000009</v>
      </c>
    </row>
    <row r="34" spans="1:10" x14ac:dyDescent="0.25">
      <c r="A34" s="11"/>
      <c r="B34" s="12"/>
      <c r="C34" s="13" t="s">
        <v>24</v>
      </c>
      <c r="D34" s="14" t="s">
        <v>149</v>
      </c>
      <c r="E34" s="2">
        <v>388</v>
      </c>
      <c r="F34" s="40">
        <v>5353961.9400000004</v>
      </c>
      <c r="G34" s="2">
        <v>398</v>
      </c>
      <c r="H34" s="4">
        <v>5533961.9400000004</v>
      </c>
      <c r="I34" s="2">
        <f>Таблица13234258[[#This Row],[7]]-Таблица13234258[[#This Row],[5]]</f>
        <v>10</v>
      </c>
      <c r="J34" s="4">
        <f>Таблица13234258[[#This Row],[8]]-Таблица13234258[[#This Row],[6]]</f>
        <v>180000</v>
      </c>
    </row>
    <row r="35" spans="1:10" x14ac:dyDescent="0.25">
      <c r="A35" s="11"/>
      <c r="B35" s="12"/>
      <c r="C35" s="13" t="s">
        <v>24</v>
      </c>
      <c r="D35" s="14" t="s">
        <v>150</v>
      </c>
      <c r="E35" s="2">
        <v>1771</v>
      </c>
      <c r="F35" s="40">
        <v>37279790.200000003</v>
      </c>
      <c r="G35" s="2">
        <v>1805</v>
      </c>
      <c r="H35" s="4">
        <v>39344790.200000003</v>
      </c>
      <c r="I35" s="2">
        <f>Таблица13234258[[#This Row],[7]]-Таблица13234258[[#This Row],[5]]</f>
        <v>34</v>
      </c>
      <c r="J35" s="4">
        <f>Таблица13234258[[#This Row],[8]]-Таблица13234258[[#This Row],[6]]</f>
        <v>2065000</v>
      </c>
    </row>
    <row r="36" spans="1:10" ht="34.5" customHeight="1" x14ac:dyDescent="0.25">
      <c r="A36" s="11"/>
      <c r="B36" s="12"/>
      <c r="C36" s="13" t="s">
        <v>24</v>
      </c>
      <c r="D36" s="14" t="s">
        <v>27</v>
      </c>
      <c r="E36" s="2">
        <v>630</v>
      </c>
      <c r="F36" s="40">
        <v>13861461.199999999</v>
      </c>
      <c r="G36" s="2">
        <v>600</v>
      </c>
      <c r="H36" s="4">
        <v>13111461.199999999</v>
      </c>
      <c r="I36" s="2">
        <f>Таблица13234258[[#This Row],[7]]-Таблица13234258[[#This Row],[5]]</f>
        <v>-30</v>
      </c>
      <c r="J36" s="4">
        <f>Таблица13234258[[#This Row],[8]]-Таблица13234258[[#This Row],[6]]</f>
        <v>-750000</v>
      </c>
    </row>
    <row r="37" spans="1:10" ht="30" x14ac:dyDescent="0.25">
      <c r="A37" s="11">
        <v>150013</v>
      </c>
      <c r="B37" s="12" t="s">
        <v>155</v>
      </c>
      <c r="C37" s="13" t="s">
        <v>24</v>
      </c>
      <c r="D37" s="14" t="s">
        <v>139</v>
      </c>
      <c r="E37" s="2">
        <v>76</v>
      </c>
      <c r="F37" s="40">
        <v>1662390.84</v>
      </c>
      <c r="G37" s="2">
        <v>73</v>
      </c>
      <c r="H37" s="4">
        <v>1404961.66</v>
      </c>
      <c r="I37" s="2">
        <f>Таблица13234258[[#This Row],[7]]-Таблица13234258[[#This Row],[5]]</f>
        <v>-3</v>
      </c>
      <c r="J37" s="4">
        <f>Таблица13234258[[#This Row],[8]]-Таблица13234258[[#This Row],[6]]</f>
        <v>-257429.18000000017</v>
      </c>
    </row>
    <row r="38" spans="1:10" x14ac:dyDescent="0.25">
      <c r="A38" s="11"/>
      <c r="B38" s="12"/>
      <c r="C38" s="13" t="s">
        <v>24</v>
      </c>
      <c r="D38" s="14" t="s">
        <v>150</v>
      </c>
      <c r="E38" s="2">
        <v>332</v>
      </c>
      <c r="F38" s="40">
        <v>6661750.54</v>
      </c>
      <c r="G38" s="2">
        <v>335</v>
      </c>
      <c r="H38" s="4">
        <v>6919179.8200000003</v>
      </c>
      <c r="I38" s="2">
        <f>Таблица13234258[[#This Row],[7]]-Таблица13234258[[#This Row],[5]]</f>
        <v>3</v>
      </c>
      <c r="J38" s="4">
        <f>Таблица13234258[[#This Row],[8]]-Таблица13234258[[#This Row],[6]]</f>
        <v>257429.28000000026</v>
      </c>
    </row>
    <row r="39" spans="1:10" x14ac:dyDescent="0.25">
      <c r="A39" s="11"/>
      <c r="B39" s="12"/>
      <c r="C39" s="13"/>
      <c r="D39" s="14" t="s">
        <v>27</v>
      </c>
      <c r="E39" s="2">
        <v>420</v>
      </c>
      <c r="F39" s="40">
        <v>11587156.039999999</v>
      </c>
      <c r="G39" s="2">
        <v>420</v>
      </c>
      <c r="H39" s="4">
        <v>11771083.149999999</v>
      </c>
      <c r="I39" s="2">
        <f>Таблица13234258[[#This Row],[7]]-Таблица13234258[[#This Row],[5]]</f>
        <v>0</v>
      </c>
      <c r="J39" s="4">
        <f>Таблица13234258[[#This Row],[8]]-Таблица13234258[[#This Row],[6]]</f>
        <v>183927.1099999994</v>
      </c>
    </row>
    <row r="40" spans="1:10" ht="75" x14ac:dyDescent="0.25">
      <c r="A40" s="11"/>
      <c r="B40" s="12"/>
      <c r="C40" s="13"/>
      <c r="D40" s="13" t="s">
        <v>26</v>
      </c>
      <c r="E40" s="2">
        <v>1104</v>
      </c>
      <c r="F40" s="40">
        <v>28614714.350000001</v>
      </c>
      <c r="G40" s="2">
        <v>1104</v>
      </c>
      <c r="H40" s="4">
        <v>28430787.240000002</v>
      </c>
      <c r="I40" s="2">
        <f>Таблица13234258[[#This Row],[7]]-Таблица13234258[[#This Row],[5]]</f>
        <v>0</v>
      </c>
      <c r="J40" s="4">
        <f>Таблица13234258[[#This Row],[8]]-Таблица13234258[[#This Row],[6]]</f>
        <v>-183927.1099999994</v>
      </c>
    </row>
    <row r="41" spans="1:10" x14ac:dyDescent="0.25">
      <c r="A41" s="11">
        <v>150003</v>
      </c>
      <c r="B41" s="12" t="s">
        <v>23</v>
      </c>
      <c r="C41" s="13" t="s">
        <v>24</v>
      </c>
      <c r="D41" s="14" t="s">
        <v>138</v>
      </c>
      <c r="E41" s="2">
        <v>165</v>
      </c>
      <c r="F41" s="41">
        <v>8740771.25</v>
      </c>
      <c r="G41" s="2">
        <v>176</v>
      </c>
      <c r="H41" s="4">
        <v>8740771.25</v>
      </c>
      <c r="I41" s="2">
        <f>Таблица13234258[[#This Row],[7]]-Таблица13234258[[#This Row],[5]]</f>
        <v>11</v>
      </c>
      <c r="J41" s="4">
        <f>Таблица13234258[[#This Row],[8]]-Таблица13234258[[#This Row],[6]]</f>
        <v>0</v>
      </c>
    </row>
    <row r="42" spans="1:10" x14ac:dyDescent="0.25">
      <c r="A42" s="11"/>
      <c r="B42" s="12"/>
      <c r="C42" s="13" t="s">
        <v>24</v>
      </c>
      <c r="D42" s="14" t="s">
        <v>148</v>
      </c>
      <c r="E42" s="2">
        <v>1220</v>
      </c>
      <c r="F42" s="40">
        <v>122883692.81999999</v>
      </c>
      <c r="G42" s="2">
        <v>1205</v>
      </c>
      <c r="H42" s="4">
        <v>84573323.400000006</v>
      </c>
      <c r="I42" s="2">
        <f>Таблица13234258[[#This Row],[7]]-Таблица13234258[[#This Row],[5]]</f>
        <v>-15</v>
      </c>
      <c r="J42" s="4">
        <f>Таблица13234258[[#This Row],[8]]-Таблица13234258[[#This Row],[6]]</f>
        <v>-38310369.419999987</v>
      </c>
    </row>
    <row r="43" spans="1:10" x14ac:dyDescent="0.25">
      <c r="A43" s="11"/>
      <c r="B43" s="12"/>
      <c r="C43" s="13" t="s">
        <v>24</v>
      </c>
      <c r="D43" s="13" t="s">
        <v>150</v>
      </c>
      <c r="E43" s="2">
        <v>3437</v>
      </c>
      <c r="F43" s="42">
        <v>112438398.61475706</v>
      </c>
      <c r="G43" s="2">
        <v>3472</v>
      </c>
      <c r="H43" s="4">
        <v>128521920.06999999</v>
      </c>
      <c r="I43" s="2">
        <f>Таблица13234258[[#This Row],[7]]-Таблица13234258[[#This Row],[5]]</f>
        <v>35</v>
      </c>
      <c r="J43" s="4">
        <f>Таблица13234258[[#This Row],[8]]-Таблица13234258[[#This Row],[6]]</f>
        <v>16083521.455242932</v>
      </c>
    </row>
    <row r="44" spans="1:10" x14ac:dyDescent="0.25">
      <c r="A44" s="11"/>
      <c r="B44" s="12"/>
      <c r="C44" s="13" t="s">
        <v>24</v>
      </c>
      <c r="D44" s="14" t="s">
        <v>144</v>
      </c>
      <c r="E44" s="2">
        <v>1846</v>
      </c>
      <c r="F44" s="42">
        <v>85637034.050000012</v>
      </c>
      <c r="G44" s="2">
        <v>1816</v>
      </c>
      <c r="H44" s="4">
        <v>85637034.050000012</v>
      </c>
      <c r="I44" s="2">
        <f>Таблица13234258[[#This Row],[7]]-Таблица13234258[[#This Row],[5]]</f>
        <v>-30</v>
      </c>
      <c r="J44" s="4">
        <f>Таблица13234258[[#This Row],[8]]-Таблица13234258[[#This Row],[6]]</f>
        <v>0</v>
      </c>
    </row>
    <row r="45" spans="1:10" x14ac:dyDescent="0.25">
      <c r="A45" s="11"/>
      <c r="B45" s="12"/>
      <c r="C45" s="13" t="s">
        <v>24</v>
      </c>
      <c r="D45" s="14" t="s">
        <v>27</v>
      </c>
      <c r="E45" s="2">
        <v>2724</v>
      </c>
      <c r="F45" s="42">
        <v>108931952.03000002</v>
      </c>
      <c r="G45" s="2">
        <v>2825</v>
      </c>
      <c r="H45" s="4">
        <v>127815974.95</v>
      </c>
      <c r="I45" s="2">
        <f>Таблица13234258[[#This Row],[7]]-Таблица13234258[[#This Row],[5]]</f>
        <v>101</v>
      </c>
      <c r="J45" s="4">
        <f>Таблица13234258[[#This Row],[8]]-Таблица13234258[[#This Row],[6]]</f>
        <v>18884022.919999987</v>
      </c>
    </row>
    <row r="46" spans="1:10" x14ac:dyDescent="0.25">
      <c r="A46" s="11"/>
      <c r="B46" s="12"/>
      <c r="C46" s="13" t="s">
        <v>24</v>
      </c>
      <c r="D46" s="14" t="s">
        <v>156</v>
      </c>
      <c r="E46" s="2">
        <v>302</v>
      </c>
      <c r="F46" s="42">
        <v>32999986.869999997</v>
      </c>
      <c r="G46" s="2">
        <v>241</v>
      </c>
      <c r="H46" s="4">
        <v>32999986.869999997</v>
      </c>
      <c r="I46" s="2">
        <f>Таблица13234258[[#This Row],[7]]-Таблица13234258[[#This Row],[5]]</f>
        <v>-61</v>
      </c>
      <c r="J46" s="4">
        <f>Таблица13234258[[#This Row],[8]]-Таблица13234258[[#This Row],[6]]</f>
        <v>0</v>
      </c>
    </row>
    <row r="47" spans="1:10" ht="75" x14ac:dyDescent="0.25">
      <c r="A47" s="11"/>
      <c r="B47" s="12"/>
      <c r="C47" s="13" t="s">
        <v>24</v>
      </c>
      <c r="D47" s="13" t="s">
        <v>26</v>
      </c>
      <c r="E47" s="2">
        <v>2000</v>
      </c>
      <c r="F47" s="42">
        <v>51485595.580000006</v>
      </c>
      <c r="G47" s="2">
        <v>2069</v>
      </c>
      <c r="H47" s="4">
        <v>54102250.460000001</v>
      </c>
      <c r="I47" s="2">
        <f>Таблица13234258[[#This Row],[7]]-Таблица13234258[[#This Row],[5]]</f>
        <v>69</v>
      </c>
      <c r="J47" s="4">
        <f>Таблица13234258[[#This Row],[8]]-Таблица13234258[[#This Row],[6]]</f>
        <v>2616654.8799999952</v>
      </c>
    </row>
    <row r="48" spans="1:10" ht="45" x14ac:dyDescent="0.25">
      <c r="A48" s="11"/>
      <c r="B48" s="12"/>
      <c r="C48" s="13" t="s">
        <v>24</v>
      </c>
      <c r="D48" s="13" t="s">
        <v>157</v>
      </c>
      <c r="E48" s="2">
        <v>499</v>
      </c>
      <c r="F48" s="42">
        <v>4614867.1399999997</v>
      </c>
      <c r="G48" s="2">
        <v>509</v>
      </c>
      <c r="H48" s="4">
        <v>4614867.1399999997</v>
      </c>
      <c r="I48" s="2">
        <f>Таблица13234258[[#This Row],[7]]-Таблица13234258[[#This Row],[5]]</f>
        <v>10</v>
      </c>
      <c r="J48" s="4">
        <f>Таблица13234258[[#This Row],[8]]-Таблица13234258[[#This Row],[6]]</f>
        <v>0</v>
      </c>
    </row>
    <row r="49" spans="1:10" x14ac:dyDescent="0.25">
      <c r="A49" s="11">
        <v>150002</v>
      </c>
      <c r="B49" s="12" t="s">
        <v>159</v>
      </c>
      <c r="C49" s="13" t="s">
        <v>24</v>
      </c>
      <c r="D49" s="14" t="s">
        <v>160</v>
      </c>
      <c r="E49" s="2">
        <v>480</v>
      </c>
      <c r="F49" s="42">
        <v>9129474.2899999991</v>
      </c>
      <c r="G49" s="2">
        <v>450</v>
      </c>
      <c r="H49" s="4">
        <v>8629474.2899999991</v>
      </c>
      <c r="I49" s="2">
        <f>Таблица13234258[[#This Row],[7]]-Таблица13234258[[#This Row],[5]]</f>
        <v>-30</v>
      </c>
      <c r="J49" s="4">
        <f>Таблица13234258[[#This Row],[8]]-Таблица13234258[[#This Row],[6]]</f>
        <v>-500000</v>
      </c>
    </row>
    <row r="50" spans="1:10" x14ac:dyDescent="0.25">
      <c r="A50" s="11"/>
      <c r="B50" s="12"/>
      <c r="C50" s="13" t="s">
        <v>24</v>
      </c>
      <c r="D50" s="14" t="s">
        <v>161</v>
      </c>
      <c r="E50" s="2">
        <v>199</v>
      </c>
      <c r="F50" s="42">
        <v>23787692.690000001</v>
      </c>
      <c r="G50" s="2">
        <v>189</v>
      </c>
      <c r="H50" s="4">
        <v>22587692.690000001</v>
      </c>
      <c r="I50" s="2">
        <f>Таблица13234258[[#This Row],[7]]-Таблица13234258[[#This Row],[5]]</f>
        <v>-10</v>
      </c>
      <c r="J50" s="4">
        <f>Таблица13234258[[#This Row],[8]]-Таблица13234258[[#This Row],[6]]</f>
        <v>-1200000</v>
      </c>
    </row>
    <row r="51" spans="1:10" x14ac:dyDescent="0.25">
      <c r="A51" s="11"/>
      <c r="B51" s="12"/>
      <c r="C51" s="13" t="s">
        <v>24</v>
      </c>
      <c r="D51" s="14" t="s">
        <v>172</v>
      </c>
      <c r="E51" s="2">
        <v>225</v>
      </c>
      <c r="F51" s="42">
        <v>7599175.0199999996</v>
      </c>
      <c r="G51" s="2">
        <v>225</v>
      </c>
      <c r="H51" s="4">
        <v>7229175.0199999996</v>
      </c>
      <c r="I51" s="2">
        <f>Таблица13234258[[#This Row],[7]]-Таблица13234258[[#This Row],[5]]</f>
        <v>0</v>
      </c>
      <c r="J51" s="4">
        <f>Таблица13234258[[#This Row],[8]]-Таблица13234258[[#This Row],[6]]</f>
        <v>-370000</v>
      </c>
    </row>
    <row r="52" spans="1:10" x14ac:dyDescent="0.25">
      <c r="A52" s="11"/>
      <c r="B52" s="12"/>
      <c r="C52" s="13" t="s">
        <v>24</v>
      </c>
      <c r="D52" s="14" t="s">
        <v>162</v>
      </c>
      <c r="E52" s="2">
        <v>779</v>
      </c>
      <c r="F52" s="42">
        <v>21781275.120000001</v>
      </c>
      <c r="G52" s="2">
        <v>779</v>
      </c>
      <c r="H52" s="4">
        <v>22981275.120000001</v>
      </c>
      <c r="I52" s="2">
        <f>Таблица13234258[[#This Row],[7]]-Таблица13234258[[#This Row],[5]]</f>
        <v>0</v>
      </c>
      <c r="J52" s="4">
        <f>Таблица13234258[[#This Row],[8]]-Таблица13234258[[#This Row],[6]]</f>
        <v>1200000</v>
      </c>
    </row>
    <row r="53" spans="1:10" x14ac:dyDescent="0.25">
      <c r="A53" s="11"/>
      <c r="B53" s="12"/>
      <c r="C53" s="13" t="s">
        <v>24</v>
      </c>
      <c r="D53" s="14" t="s">
        <v>140</v>
      </c>
      <c r="E53" s="2">
        <v>612</v>
      </c>
      <c r="F53" s="42">
        <v>27329717.719999999</v>
      </c>
      <c r="G53" s="2">
        <v>612</v>
      </c>
      <c r="H53" s="4">
        <v>25829717.719999999</v>
      </c>
      <c r="I53" s="2">
        <f>Таблица13234258[[#This Row],[7]]-Таблица13234258[[#This Row],[5]]</f>
        <v>0</v>
      </c>
      <c r="J53" s="4">
        <f>Таблица13234258[[#This Row],[8]]-Таблица13234258[[#This Row],[6]]</f>
        <v>-1500000</v>
      </c>
    </row>
    <row r="54" spans="1:10" x14ac:dyDescent="0.25">
      <c r="A54" s="11"/>
      <c r="B54" s="12"/>
      <c r="C54" s="13" t="s">
        <v>24</v>
      </c>
      <c r="D54" s="14" t="s">
        <v>163</v>
      </c>
      <c r="E54" s="2">
        <v>539</v>
      </c>
      <c r="F54" s="42">
        <v>60861178.780000001</v>
      </c>
      <c r="G54" s="2">
        <v>599</v>
      </c>
      <c r="H54" s="4">
        <v>63561178.780000001</v>
      </c>
      <c r="I54" s="2">
        <f>Таблица13234258[[#This Row],[7]]-Таблица13234258[[#This Row],[5]]</f>
        <v>60</v>
      </c>
      <c r="J54" s="4">
        <f>Таблица13234258[[#This Row],[8]]-Таблица13234258[[#This Row],[6]]</f>
        <v>2700000</v>
      </c>
    </row>
    <row r="55" spans="1:10" x14ac:dyDescent="0.25">
      <c r="A55" s="11"/>
      <c r="B55" s="12"/>
      <c r="C55" s="13" t="s">
        <v>24</v>
      </c>
      <c r="D55" s="14" t="s">
        <v>141</v>
      </c>
      <c r="E55" s="2">
        <v>445</v>
      </c>
      <c r="F55" s="42">
        <v>9422053.5399999991</v>
      </c>
      <c r="G55" s="2">
        <v>435</v>
      </c>
      <c r="H55" s="4">
        <v>8622053.5399999991</v>
      </c>
      <c r="I55" s="2">
        <f>Таблица13234258[[#This Row],[7]]-Таблица13234258[[#This Row],[5]]</f>
        <v>-10</v>
      </c>
      <c r="J55" s="4">
        <f>Таблица13234258[[#This Row],[8]]-Таблица13234258[[#This Row],[6]]</f>
        <v>-800000</v>
      </c>
    </row>
    <row r="56" spans="1:10" x14ac:dyDescent="0.25">
      <c r="A56" s="11"/>
      <c r="B56" s="12"/>
      <c r="C56" s="13" t="s">
        <v>24</v>
      </c>
      <c r="D56" s="14" t="s">
        <v>149</v>
      </c>
      <c r="E56" s="2">
        <v>202</v>
      </c>
      <c r="F56" s="42">
        <v>5142424.4000000004</v>
      </c>
      <c r="G56" s="2">
        <v>202</v>
      </c>
      <c r="H56" s="4">
        <v>4842424.4000000004</v>
      </c>
      <c r="I56" s="2">
        <f>Таблица13234258[[#This Row],[7]]-Таблица13234258[[#This Row],[5]]</f>
        <v>0</v>
      </c>
      <c r="J56" s="4">
        <f>Таблица13234258[[#This Row],[8]]-Таблица13234258[[#This Row],[6]]</f>
        <v>-300000</v>
      </c>
    </row>
    <row r="57" spans="1:10" x14ac:dyDescent="0.25">
      <c r="A57" s="11"/>
      <c r="B57" s="12"/>
      <c r="C57" s="13" t="s">
        <v>24</v>
      </c>
      <c r="D57" s="14" t="s">
        <v>153</v>
      </c>
      <c r="E57" s="2">
        <v>109</v>
      </c>
      <c r="F57" s="42">
        <v>6451884.7699999996</v>
      </c>
      <c r="G57" s="2">
        <v>99</v>
      </c>
      <c r="H57" s="4">
        <v>6151884.7699999996</v>
      </c>
      <c r="I57" s="2">
        <f>Таблица13234258[[#This Row],[7]]-Таблица13234258[[#This Row],[5]]</f>
        <v>-10</v>
      </c>
      <c r="J57" s="4">
        <f>Таблица13234258[[#This Row],[8]]-Таблица13234258[[#This Row],[6]]</f>
        <v>-300000</v>
      </c>
    </row>
    <row r="58" spans="1:10" x14ac:dyDescent="0.25">
      <c r="A58" s="11"/>
      <c r="B58" s="12"/>
      <c r="C58" s="13" t="s">
        <v>24</v>
      </c>
      <c r="D58" s="14" t="s">
        <v>144</v>
      </c>
      <c r="E58" s="2">
        <v>886</v>
      </c>
      <c r="F58" s="42">
        <v>26986053.350000001</v>
      </c>
      <c r="G58" s="2">
        <v>886</v>
      </c>
      <c r="H58" s="4">
        <v>27986053.350000001</v>
      </c>
      <c r="I58" s="2">
        <f>Таблица13234258[[#This Row],[7]]-Таблица13234258[[#This Row],[5]]</f>
        <v>0</v>
      </c>
      <c r="J58" s="4">
        <f>Таблица13234258[[#This Row],[8]]-Таблица13234258[[#This Row],[6]]</f>
        <v>1000000</v>
      </c>
    </row>
    <row r="59" spans="1:10" ht="45" x14ac:dyDescent="0.25">
      <c r="A59" s="11"/>
      <c r="B59" s="12"/>
      <c r="C59" s="13" t="s">
        <v>24</v>
      </c>
      <c r="D59" s="13" t="s">
        <v>164</v>
      </c>
      <c r="E59" s="2">
        <v>825</v>
      </c>
      <c r="F59" s="42">
        <v>26731802.219999999</v>
      </c>
      <c r="G59" s="2">
        <v>825</v>
      </c>
      <c r="H59" s="4">
        <v>25931802.219999999</v>
      </c>
      <c r="I59" s="2">
        <f>Таблица13234258[[#This Row],[7]]-Таблица13234258[[#This Row],[5]]</f>
        <v>0</v>
      </c>
      <c r="J59" s="4">
        <f>Таблица13234258[[#This Row],[8]]-Таблица13234258[[#This Row],[6]]</f>
        <v>-800000</v>
      </c>
    </row>
    <row r="60" spans="1:10" x14ac:dyDescent="0.25">
      <c r="A60" s="11"/>
      <c r="B60" s="12"/>
      <c r="C60" s="13" t="s">
        <v>24</v>
      </c>
      <c r="D60" s="13" t="s">
        <v>168</v>
      </c>
      <c r="E60" s="2">
        <v>1307</v>
      </c>
      <c r="F60" s="42">
        <v>26747726.41</v>
      </c>
      <c r="G60" s="2">
        <v>1335</v>
      </c>
      <c r="H60" s="4">
        <v>28829980.612666667</v>
      </c>
      <c r="I60" s="2">
        <f>Таблица13234258[[#This Row],[7]]-Таблица13234258[[#This Row],[5]]</f>
        <v>28</v>
      </c>
      <c r="J60" s="4">
        <f>Таблица13234258[[#This Row],[8]]-Таблица13234258[[#This Row],[6]]</f>
        <v>2082254.2026666664</v>
      </c>
    </row>
    <row r="61" spans="1:10" x14ac:dyDescent="0.25">
      <c r="A61" s="11"/>
      <c r="B61" s="12"/>
      <c r="C61" s="13" t="s">
        <v>24</v>
      </c>
      <c r="D61" s="13" t="s">
        <v>189</v>
      </c>
      <c r="E61" s="2">
        <v>168</v>
      </c>
      <c r="F61" s="42">
        <v>9054372.6699999999</v>
      </c>
      <c r="G61" s="2">
        <v>168</v>
      </c>
      <c r="H61" s="4">
        <v>9074372.6699999999</v>
      </c>
      <c r="I61" s="2">
        <f>Таблица13234258[[#This Row],[7]]-Таблица13234258[[#This Row],[5]]</f>
        <v>0</v>
      </c>
      <c r="J61" s="4">
        <f>Таблица13234258[[#This Row],[8]]-Таблица13234258[[#This Row],[6]]</f>
        <v>20000</v>
      </c>
    </row>
    <row r="62" spans="1:10" x14ac:dyDescent="0.25">
      <c r="A62" s="11"/>
      <c r="B62" s="12"/>
      <c r="C62" s="13" t="s">
        <v>24</v>
      </c>
      <c r="D62" s="13" t="s">
        <v>176</v>
      </c>
      <c r="E62" s="2">
        <v>384</v>
      </c>
      <c r="F62" s="42">
        <v>13539834.670000002</v>
      </c>
      <c r="G62" s="2">
        <v>373</v>
      </c>
      <c r="H62" s="4">
        <v>13559263.720000003</v>
      </c>
      <c r="I62" s="2">
        <f>Таблица13234258[[#This Row],[7]]-Таблица13234258[[#This Row],[5]]</f>
        <v>-11</v>
      </c>
      <c r="J62" s="4">
        <f>Таблица13234258[[#This Row],[8]]-Таблица13234258[[#This Row],[6]]</f>
        <v>19429.050000000745</v>
      </c>
    </row>
    <row r="63" spans="1:10" x14ac:dyDescent="0.25">
      <c r="A63" s="11">
        <v>150015</v>
      </c>
      <c r="B63" s="12" t="s">
        <v>152</v>
      </c>
      <c r="C63" s="13" t="s">
        <v>24</v>
      </c>
      <c r="D63" s="14" t="s">
        <v>153</v>
      </c>
      <c r="E63" s="2">
        <v>110</v>
      </c>
      <c r="F63" s="37">
        <v>4675489.5599999996</v>
      </c>
      <c r="G63" s="2">
        <v>110</v>
      </c>
      <c r="H63" s="4">
        <v>5729541.1399999997</v>
      </c>
      <c r="I63" s="2">
        <f>Таблица13234258[[#This Row],[7]]-Таблица13234258[[#This Row],[5]]</f>
        <v>0</v>
      </c>
      <c r="J63" s="4">
        <f>Таблица13234258[[#This Row],[8]]-Таблица13234258[[#This Row],[6]]</f>
        <v>1054051.58</v>
      </c>
    </row>
    <row r="64" spans="1:10" x14ac:dyDescent="0.25">
      <c r="A64" s="11"/>
      <c r="B64" s="12"/>
      <c r="C64" s="13" t="s">
        <v>24</v>
      </c>
      <c r="D64" s="14" t="s">
        <v>176</v>
      </c>
      <c r="E64" s="2">
        <v>120</v>
      </c>
      <c r="F64" s="37">
        <v>12793948.42</v>
      </c>
      <c r="G64" s="2">
        <v>120</v>
      </c>
      <c r="H64" s="4">
        <v>13693948.42</v>
      </c>
      <c r="I64" s="2">
        <f>Таблица13234258[[#This Row],[7]]-Таблица13234258[[#This Row],[5]]</f>
        <v>0</v>
      </c>
      <c r="J64" s="4">
        <f>Таблица13234258[[#This Row],[8]]-Таблица13234258[[#This Row],[6]]</f>
        <v>900000</v>
      </c>
    </row>
    <row r="65" spans="1:10" x14ac:dyDescent="0.25">
      <c r="A65" s="11">
        <v>150192</v>
      </c>
      <c r="B65" s="12" t="s">
        <v>167</v>
      </c>
      <c r="C65" s="13" t="s">
        <v>24</v>
      </c>
      <c r="D65" s="14" t="s">
        <v>168</v>
      </c>
      <c r="E65" s="2">
        <v>15</v>
      </c>
      <c r="F65" s="37">
        <v>941748.68</v>
      </c>
      <c r="G65" s="2">
        <v>0</v>
      </c>
      <c r="H65" s="4">
        <v>0</v>
      </c>
      <c r="I65" s="2">
        <f>Таблица13234258[[#This Row],[7]]-Таблица13234258[[#This Row],[5]]</f>
        <v>-15</v>
      </c>
      <c r="J65" s="4">
        <f>Таблица13234258[[#This Row],[8]]-Таблица13234258[[#This Row],[6]]</f>
        <v>-941748.68</v>
      </c>
    </row>
    <row r="66" spans="1:10" x14ac:dyDescent="0.25">
      <c r="A66" s="11">
        <v>150169</v>
      </c>
      <c r="B66" s="12" t="s">
        <v>169</v>
      </c>
      <c r="C66" s="13" t="s">
        <v>24</v>
      </c>
      <c r="D66" s="14" t="s">
        <v>168</v>
      </c>
      <c r="E66" s="2">
        <v>15</v>
      </c>
      <c r="F66" s="37">
        <v>335198.68</v>
      </c>
      <c r="G66" s="2">
        <v>2</v>
      </c>
      <c r="H66" s="4">
        <v>44693.157333333336</v>
      </c>
      <c r="I66" s="2">
        <f>Таблица13234258[[#This Row],[7]]-Таблица13234258[[#This Row],[5]]</f>
        <v>-13</v>
      </c>
      <c r="J66" s="4">
        <f>Таблица13234258[[#This Row],[8]]-Таблица13234258[[#This Row],[6]]</f>
        <v>-290505.52266666666</v>
      </c>
    </row>
    <row r="67" spans="1:10" x14ac:dyDescent="0.25">
      <c r="A67" s="11">
        <v>150001</v>
      </c>
      <c r="B67" s="12" t="s">
        <v>25</v>
      </c>
      <c r="C67" s="13" t="s">
        <v>24</v>
      </c>
      <c r="D67" s="14" t="s">
        <v>160</v>
      </c>
      <c r="E67" s="2">
        <v>948</v>
      </c>
      <c r="F67" s="41">
        <v>28809980.470000003</v>
      </c>
      <c r="G67" s="2">
        <v>1001</v>
      </c>
      <c r="H67" s="4">
        <v>30306242.02</v>
      </c>
      <c r="I67" s="2">
        <f>Таблица13234258[[#This Row],[7]]-Таблица13234258[[#This Row],[5]]</f>
        <v>53</v>
      </c>
      <c r="J67" s="4">
        <f>Таблица13234258[[#This Row],[8]]-Таблица13234258[[#This Row],[6]]</f>
        <v>1496261.549999997</v>
      </c>
    </row>
    <row r="68" spans="1:10" x14ac:dyDescent="0.25">
      <c r="A68" s="11"/>
      <c r="B68" s="12"/>
      <c r="C68" s="13" t="s">
        <v>24</v>
      </c>
      <c r="D68" s="14" t="s">
        <v>138</v>
      </c>
      <c r="E68" s="2">
        <v>3050</v>
      </c>
      <c r="F68" s="37">
        <v>118476513.22999997</v>
      </c>
      <c r="G68" s="2">
        <v>3011</v>
      </c>
      <c r="H68" s="4">
        <v>134538784.65000001</v>
      </c>
      <c r="I68" s="2">
        <f>Таблица13234258[[#This Row],[7]]-Таблица13234258[[#This Row],[5]]</f>
        <v>-39</v>
      </c>
      <c r="J68" s="4">
        <f>Таблица13234258[[#This Row],[8]]-Таблица13234258[[#This Row],[6]]</f>
        <v>16062271.420000032</v>
      </c>
    </row>
    <row r="69" spans="1:10" x14ac:dyDescent="0.25">
      <c r="A69" s="11"/>
      <c r="B69" s="12"/>
      <c r="C69" s="13" t="s">
        <v>24</v>
      </c>
      <c r="D69" s="14" t="s">
        <v>170</v>
      </c>
      <c r="E69" s="2">
        <v>1020</v>
      </c>
      <c r="F69" s="37">
        <v>47487674.88000001</v>
      </c>
      <c r="G69" s="2">
        <v>1069</v>
      </c>
      <c r="H69" s="4">
        <v>50231873.430000015</v>
      </c>
      <c r="I69" s="2">
        <f>Таблица13234258[[#This Row],[7]]-Таблица13234258[[#This Row],[5]]</f>
        <v>49</v>
      </c>
      <c r="J69" s="4">
        <f>Таблица13234258[[#This Row],[8]]-Таблица13234258[[#This Row],[6]]</f>
        <v>2744198.5500000045</v>
      </c>
    </row>
    <row r="70" spans="1:10" x14ac:dyDescent="0.25">
      <c r="A70" s="11"/>
      <c r="B70" s="12"/>
      <c r="C70" s="13" t="s">
        <v>24</v>
      </c>
      <c r="D70" s="14" t="s">
        <v>139</v>
      </c>
      <c r="E70" s="2">
        <v>2968</v>
      </c>
      <c r="F70" s="37">
        <v>204570812.94999999</v>
      </c>
      <c r="G70" s="2">
        <v>2830</v>
      </c>
      <c r="H70" s="4">
        <v>194079591.43000001</v>
      </c>
      <c r="I70" s="2">
        <f>Таблица13234258[[#This Row],[7]]-Таблица13234258[[#This Row],[5]]</f>
        <v>-138</v>
      </c>
      <c r="J70" s="4">
        <f>Таблица13234258[[#This Row],[8]]-Таблица13234258[[#This Row],[6]]</f>
        <v>-10491221.519999981</v>
      </c>
    </row>
    <row r="71" spans="1:10" x14ac:dyDescent="0.25">
      <c r="A71" s="11"/>
      <c r="B71" s="12"/>
      <c r="C71" s="13" t="s">
        <v>24</v>
      </c>
      <c r="D71" s="14" t="s">
        <v>140</v>
      </c>
      <c r="E71" s="2">
        <v>679</v>
      </c>
      <c r="F71" s="37">
        <v>51872223.300000004</v>
      </c>
      <c r="G71" s="2">
        <v>682</v>
      </c>
      <c r="H71" s="4">
        <v>53284030.759999998</v>
      </c>
      <c r="I71" s="2">
        <f>Таблица13234258[[#This Row],[7]]-Таблица13234258[[#This Row],[5]]</f>
        <v>3</v>
      </c>
      <c r="J71" s="4">
        <f>Таблица13234258[[#This Row],[8]]-Таблица13234258[[#This Row],[6]]</f>
        <v>1411807.4599999934</v>
      </c>
    </row>
    <row r="72" spans="1:10" x14ac:dyDescent="0.25">
      <c r="A72" s="11"/>
      <c r="B72" s="12"/>
      <c r="C72" s="13" t="s">
        <v>24</v>
      </c>
      <c r="D72" s="14" t="s">
        <v>163</v>
      </c>
      <c r="E72" s="2">
        <v>384</v>
      </c>
      <c r="F72" s="37">
        <v>50926008.780000001</v>
      </c>
      <c r="G72" s="2">
        <v>384</v>
      </c>
      <c r="H72" s="4">
        <v>47439688.399999999</v>
      </c>
      <c r="I72" s="2">
        <f>Таблица13234258[[#This Row],[7]]-Таблица13234258[[#This Row],[5]]</f>
        <v>0</v>
      </c>
      <c r="J72" s="4">
        <f>Таблица13234258[[#This Row],[8]]-Таблица13234258[[#This Row],[6]]</f>
        <v>-3486320.3800000027</v>
      </c>
    </row>
    <row r="73" spans="1:10" x14ac:dyDescent="0.25">
      <c r="A73" s="11"/>
      <c r="B73" s="12"/>
      <c r="C73" s="13" t="s">
        <v>24</v>
      </c>
      <c r="D73" s="14" t="s">
        <v>171</v>
      </c>
      <c r="E73" s="2">
        <v>762</v>
      </c>
      <c r="F73" s="37">
        <v>35278655.050000004</v>
      </c>
      <c r="G73" s="2">
        <v>715</v>
      </c>
      <c r="H73" s="4">
        <v>39893095.610000007</v>
      </c>
      <c r="I73" s="2">
        <f>Таблица13234258[[#This Row],[7]]-Таблица13234258[[#This Row],[5]]</f>
        <v>-47</v>
      </c>
      <c r="J73" s="4">
        <f>Таблица13234258[[#This Row],[8]]-Таблица13234258[[#This Row],[6]]</f>
        <v>4614440.5600000024</v>
      </c>
    </row>
    <row r="74" spans="1:10" x14ac:dyDescent="0.25">
      <c r="A74" s="11"/>
      <c r="B74" s="12"/>
      <c r="C74" s="13" t="s">
        <v>24</v>
      </c>
      <c r="D74" s="14" t="s">
        <v>142</v>
      </c>
      <c r="E74" s="2">
        <v>690</v>
      </c>
      <c r="F74" s="37">
        <v>29462782.649999999</v>
      </c>
      <c r="G74" s="2">
        <v>703</v>
      </c>
      <c r="H74" s="4">
        <v>32949103.029999997</v>
      </c>
      <c r="I74" s="2">
        <f>Таблица13234258[[#This Row],[7]]-Таблица13234258[[#This Row],[5]]</f>
        <v>13</v>
      </c>
      <c r="J74" s="4">
        <f>Таблица13234258[[#This Row],[8]]-Таблица13234258[[#This Row],[6]]</f>
        <v>3486320.379999999</v>
      </c>
    </row>
    <row r="75" spans="1:10" x14ac:dyDescent="0.25">
      <c r="A75" s="11"/>
      <c r="B75" s="12"/>
      <c r="C75" s="13" t="s">
        <v>24</v>
      </c>
      <c r="D75" s="14" t="s">
        <v>143</v>
      </c>
      <c r="E75" s="2">
        <v>760</v>
      </c>
      <c r="F75" s="37">
        <v>66751724.470000021</v>
      </c>
      <c r="G75" s="2">
        <v>760</v>
      </c>
      <c r="H75" s="4">
        <v>64422126.150000021</v>
      </c>
      <c r="I75" s="2">
        <f>Таблица13234258[[#This Row],[7]]-Таблица13234258[[#This Row],[5]]</f>
        <v>0</v>
      </c>
      <c r="J75" s="4">
        <f>Таблица13234258[[#This Row],[8]]-Таблица13234258[[#This Row],[6]]</f>
        <v>-2329598.3200000003</v>
      </c>
    </row>
    <row r="76" spans="1:10" x14ac:dyDescent="0.25">
      <c r="A76" s="11"/>
      <c r="B76" s="12"/>
      <c r="C76" s="13" t="s">
        <v>24</v>
      </c>
      <c r="D76" s="14" t="s">
        <v>144</v>
      </c>
      <c r="E76" s="2">
        <v>468</v>
      </c>
      <c r="F76" s="37">
        <v>45196932.200000003</v>
      </c>
      <c r="G76" s="2">
        <v>450</v>
      </c>
      <c r="H76" s="4">
        <v>41171589.170000002</v>
      </c>
      <c r="I76" s="2">
        <f>Таблица13234258[[#This Row],[7]]-Таблица13234258[[#This Row],[5]]</f>
        <v>-18</v>
      </c>
      <c r="J76" s="4">
        <f>Таблица13234258[[#This Row],[8]]-Таблица13234258[[#This Row],[6]]</f>
        <v>-4025343.0300000012</v>
      </c>
    </row>
    <row r="77" spans="1:10" x14ac:dyDescent="0.25">
      <c r="A77" s="11"/>
      <c r="B77" s="12"/>
      <c r="C77" s="13" t="s">
        <v>24</v>
      </c>
      <c r="D77" s="14" t="s">
        <v>27</v>
      </c>
      <c r="E77" s="2">
        <v>995</v>
      </c>
      <c r="F77" s="37">
        <v>42517488.700000003</v>
      </c>
      <c r="G77" s="2">
        <v>1012</v>
      </c>
      <c r="H77" s="4">
        <v>46542831.730000004</v>
      </c>
      <c r="I77" s="2">
        <f>Таблица13234258[[#This Row],[7]]-Таблица13234258[[#This Row],[5]]</f>
        <v>17</v>
      </c>
      <c r="J77" s="4">
        <f>Таблица13234258[[#This Row],[8]]-Таблица13234258[[#This Row],[6]]</f>
        <v>4025343.0300000012</v>
      </c>
    </row>
    <row r="78" spans="1:10" x14ac:dyDescent="0.25">
      <c r="A78" s="11"/>
      <c r="B78" s="12"/>
      <c r="C78" s="13" t="s">
        <v>24</v>
      </c>
      <c r="D78" s="14" t="s">
        <v>172</v>
      </c>
      <c r="E78" s="2">
        <v>672</v>
      </c>
      <c r="F78" s="37">
        <v>22290300.889999997</v>
      </c>
      <c r="G78" s="2">
        <v>672</v>
      </c>
      <c r="H78" s="4">
        <v>21570954.539999995</v>
      </c>
      <c r="I78" s="2">
        <f>Таблица13234258[[#This Row],[7]]-Таблица13234258[[#This Row],[5]]</f>
        <v>0</v>
      </c>
      <c r="J78" s="4">
        <f>Таблица13234258[[#This Row],[8]]-Таблица13234258[[#This Row],[6]]</f>
        <v>-719346.35000000149</v>
      </c>
    </row>
    <row r="79" spans="1:10" ht="45" x14ac:dyDescent="0.25">
      <c r="A79" s="11"/>
      <c r="B79" s="12"/>
      <c r="C79" s="13" t="s">
        <v>24</v>
      </c>
      <c r="D79" s="13" t="s">
        <v>164</v>
      </c>
      <c r="E79" s="2">
        <v>912</v>
      </c>
      <c r="F79" s="37">
        <v>21622064.280000001</v>
      </c>
      <c r="G79" s="2">
        <v>933</v>
      </c>
      <c r="H79" s="4">
        <v>23951662.600000001</v>
      </c>
      <c r="I79" s="2">
        <f>Таблица13234258[[#This Row],[7]]-Таблица13234258[[#This Row],[5]]</f>
        <v>21</v>
      </c>
      <c r="J79" s="4">
        <f>Таблица13234258[[#This Row],[8]]-Таблица13234258[[#This Row],[6]]</f>
        <v>2329598.3200000003</v>
      </c>
    </row>
    <row r="80" spans="1:10" ht="45" x14ac:dyDescent="0.25">
      <c r="A80" s="11"/>
      <c r="B80" s="12"/>
      <c r="C80" s="13" t="s">
        <v>24</v>
      </c>
      <c r="D80" s="13" t="s">
        <v>157</v>
      </c>
      <c r="E80" s="2">
        <v>36</v>
      </c>
      <c r="F80" s="37">
        <v>660202.18999999994</v>
      </c>
      <c r="G80" s="2">
        <v>42</v>
      </c>
      <c r="H80" s="4">
        <v>573958.24</v>
      </c>
      <c r="I80" s="2">
        <f>Таблица13234258[[#This Row],[7]]-Таблица13234258[[#This Row],[5]]</f>
        <v>6</v>
      </c>
      <c r="J80" s="4">
        <f>Таблица13234258[[#This Row],[8]]-Таблица13234258[[#This Row],[6]]</f>
        <v>-86243.949999999953</v>
      </c>
    </row>
    <row r="81" spans="1:12" x14ac:dyDescent="0.25">
      <c r="A81" s="11"/>
      <c r="B81" s="12"/>
      <c r="C81" s="13" t="s">
        <v>24</v>
      </c>
      <c r="D81" s="14" t="s">
        <v>145</v>
      </c>
      <c r="E81" s="2">
        <v>2411</v>
      </c>
      <c r="F81" s="37">
        <v>94732059.189999983</v>
      </c>
      <c r="G81" s="2">
        <v>2506</v>
      </c>
      <c r="H81" s="4">
        <v>97732059.189999983</v>
      </c>
      <c r="I81" s="2">
        <f>Таблица13234258[[#This Row],[7]]-Таблица13234258[[#This Row],[5]]</f>
        <v>95</v>
      </c>
      <c r="J81" s="4">
        <f>Таблица13234258[[#This Row],[8]]-Таблица13234258[[#This Row],[6]]</f>
        <v>3000000</v>
      </c>
    </row>
    <row r="82" spans="1:12" ht="75" x14ac:dyDescent="0.25">
      <c r="A82" s="11"/>
      <c r="B82" s="12"/>
      <c r="C82" s="13" t="s">
        <v>24</v>
      </c>
      <c r="D82" s="13" t="s">
        <v>26</v>
      </c>
      <c r="E82" s="2">
        <v>4281</v>
      </c>
      <c r="F82" s="37">
        <v>128905599.57000001</v>
      </c>
      <c r="G82" s="2">
        <v>4576</v>
      </c>
      <c r="H82" s="4">
        <v>142892730.16999999</v>
      </c>
      <c r="I82" s="2">
        <f>Таблица13234258[[#This Row],[7]]-Таблица13234258[[#This Row],[5]]</f>
        <v>295</v>
      </c>
      <c r="J82" s="4">
        <f>Таблица13234258[[#This Row],[8]]-Таблица13234258[[#This Row],[6]]</f>
        <v>13987130.599999979</v>
      </c>
    </row>
    <row r="83" spans="1:12" x14ac:dyDescent="0.25">
      <c r="A83" s="11"/>
      <c r="B83" s="12"/>
      <c r="C83" s="13" t="s">
        <v>24</v>
      </c>
      <c r="D83" s="13" t="s">
        <v>176</v>
      </c>
      <c r="E83" s="2">
        <v>877</v>
      </c>
      <c r="F83" s="37">
        <v>28855721.079999998</v>
      </c>
      <c r="G83" s="2">
        <v>888</v>
      </c>
      <c r="H83" s="4">
        <v>28091460.819999997</v>
      </c>
      <c r="I83" s="2">
        <f>Таблица13234258[[#This Row],[7]]-Таблица13234258[[#This Row],[5]]</f>
        <v>11</v>
      </c>
      <c r="J83" s="4">
        <f>Таблица13234258[[#This Row],[8]]-Таблица13234258[[#This Row],[6]]</f>
        <v>-764260.26000000164</v>
      </c>
    </row>
    <row r="84" spans="1:12" ht="75" x14ac:dyDescent="0.25">
      <c r="A84" s="11">
        <v>150024</v>
      </c>
      <c r="B84" s="12" t="s">
        <v>173</v>
      </c>
      <c r="C84" s="13" t="s">
        <v>24</v>
      </c>
      <c r="D84" s="13" t="s">
        <v>26</v>
      </c>
      <c r="E84" s="2">
        <v>2735</v>
      </c>
      <c r="F84" s="37">
        <v>75744739.770000011</v>
      </c>
      <c r="G84" s="2">
        <v>2613</v>
      </c>
      <c r="H84" s="4">
        <v>71944739.770000011</v>
      </c>
      <c r="I84" s="2">
        <f>Таблица13234258[[#This Row],[7]]-Таблица13234258[[#This Row],[5]]</f>
        <v>-122</v>
      </c>
      <c r="J84" s="4">
        <f>Таблица13234258[[#This Row],[8]]-Таблица13234258[[#This Row],[6]]</f>
        <v>-3800000</v>
      </c>
    </row>
    <row r="85" spans="1:12" ht="75" x14ac:dyDescent="0.25">
      <c r="A85" s="11">
        <v>150023</v>
      </c>
      <c r="B85" s="12" t="s">
        <v>174</v>
      </c>
      <c r="C85" s="13" t="s">
        <v>24</v>
      </c>
      <c r="D85" s="13" t="s">
        <v>26</v>
      </c>
      <c r="E85" s="2">
        <v>1920</v>
      </c>
      <c r="F85" s="37">
        <v>52362290.620000005</v>
      </c>
      <c r="G85" s="2">
        <v>1870</v>
      </c>
      <c r="H85" s="4">
        <v>51362290.620000005</v>
      </c>
      <c r="I85" s="2">
        <f>Таблица13234258[[#This Row],[7]]-Таблица13234258[[#This Row],[5]]</f>
        <v>-50</v>
      </c>
      <c r="J85" s="4">
        <f>Таблица13234258[[#This Row],[8]]-Таблица13234258[[#This Row],[6]]</f>
        <v>-1000000</v>
      </c>
    </row>
    <row r="86" spans="1:12" ht="75" x14ac:dyDescent="0.25">
      <c r="A86" s="11">
        <v>150112</v>
      </c>
      <c r="B86" s="12" t="s">
        <v>136</v>
      </c>
      <c r="C86" s="13" t="s">
        <v>24</v>
      </c>
      <c r="D86" s="13" t="s">
        <v>26</v>
      </c>
      <c r="E86" s="2">
        <v>1794</v>
      </c>
      <c r="F86" s="37">
        <v>31863539.420000002</v>
      </c>
      <c r="G86" s="2">
        <v>1694</v>
      </c>
      <c r="H86" s="4">
        <v>31863539.420000002</v>
      </c>
      <c r="I86" s="2">
        <f>Таблица13234258[[#This Row],[7]]-Таблица13234258[[#This Row],[5]]</f>
        <v>-100</v>
      </c>
      <c r="J86" s="4">
        <f>Таблица13234258[[#This Row],[8]]-Таблица13234258[[#This Row],[6]]</f>
        <v>0</v>
      </c>
    </row>
    <row r="87" spans="1:12" x14ac:dyDescent="0.25">
      <c r="A87" s="11">
        <v>150020</v>
      </c>
      <c r="B87" s="12" t="s">
        <v>190</v>
      </c>
      <c r="C87" s="13" t="s">
        <v>24</v>
      </c>
      <c r="D87" s="14" t="s">
        <v>176</v>
      </c>
      <c r="E87" s="2">
        <v>640</v>
      </c>
      <c r="F87" s="41">
        <v>28680422.98</v>
      </c>
      <c r="G87" s="2">
        <v>640</v>
      </c>
      <c r="H87" s="4">
        <v>28525254.190000001</v>
      </c>
      <c r="I87" s="2">
        <f>Таблица13234258[[#This Row],[7]]-Таблица13234258[[#This Row],[5]]</f>
        <v>0</v>
      </c>
      <c r="J87" s="4">
        <f>Таблица13234258[[#This Row],[8]]-Таблица13234258[[#This Row],[6]]</f>
        <v>-155168.78999999911</v>
      </c>
    </row>
    <row r="96" spans="1:12" x14ac:dyDescent="0.25">
      <c r="K96" t="s">
        <v>52</v>
      </c>
      <c r="L96" t="s">
        <v>52</v>
      </c>
    </row>
    <row r="97" spans="11:12" x14ac:dyDescent="0.25">
      <c r="K97" t="s">
        <v>52</v>
      </c>
      <c r="L97" t="s">
        <v>52</v>
      </c>
    </row>
    <row r="98" spans="11:12" x14ac:dyDescent="0.25">
      <c r="K98" t="s">
        <v>52</v>
      </c>
      <c r="L98" t="s">
        <v>52</v>
      </c>
    </row>
    <row r="99" spans="11:12" x14ac:dyDescent="0.25">
      <c r="K99" t="s">
        <v>52</v>
      </c>
      <c r="L99" t="s">
        <v>52</v>
      </c>
    </row>
    <row r="100" spans="11:12" x14ac:dyDescent="0.25">
      <c r="K100" t="s">
        <v>52</v>
      </c>
      <c r="L100" t="s">
        <v>52</v>
      </c>
    </row>
    <row r="101" spans="11:12" x14ac:dyDescent="0.25">
      <c r="K101" t="s">
        <v>52</v>
      </c>
      <c r="L101" t="s">
        <v>52</v>
      </c>
    </row>
    <row r="102" spans="11:12" x14ac:dyDescent="0.25">
      <c r="K102" t="s">
        <v>52</v>
      </c>
      <c r="L102" t="s">
        <v>52</v>
      </c>
    </row>
    <row r="103" spans="11:12" x14ac:dyDescent="0.25">
      <c r="K103" t="s">
        <v>52</v>
      </c>
      <c r="L103" t="s">
        <v>52</v>
      </c>
    </row>
    <row r="104" spans="11:12" x14ac:dyDescent="0.25">
      <c r="K104" t="s">
        <v>52</v>
      </c>
      <c r="L104" t="s">
        <v>52</v>
      </c>
    </row>
  </sheetData>
  <mergeCells count="9">
    <mergeCell ref="B6:I7"/>
    <mergeCell ref="J6:J7"/>
    <mergeCell ref="G9:H9"/>
    <mergeCell ref="I9:J9"/>
    <mergeCell ref="A9:A10"/>
    <mergeCell ref="B9:B10"/>
    <mergeCell ref="C9:C10"/>
    <mergeCell ref="D9:D10"/>
    <mergeCell ref="E9:F9"/>
  </mergeCells>
  <pageMargins left="0.23622047244094491" right="0.23622047244094491" top="0.74803149606299213" bottom="0.47244094488188981" header="0.31496062992125984" footer="0.31496062992125984"/>
  <pageSetup paperSize="9" scale="7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5"/>
  <sheetViews>
    <sheetView zoomScaleNormal="100" zoomScalePageLayoutView="70" workbookViewId="0">
      <selection activeCell="P16" sqref="P16"/>
    </sheetView>
  </sheetViews>
  <sheetFormatPr defaultRowHeight="15" x14ac:dyDescent="0.25"/>
  <cols>
    <col min="1" max="1" width="10.28515625" customWidth="1"/>
    <col min="2" max="2" width="27.140625" style="6" customWidth="1"/>
    <col min="3" max="3" width="10.5703125" style="6" customWidth="1"/>
    <col min="4" max="4" width="34.7109375" customWidth="1"/>
    <col min="5" max="5" width="12.140625" customWidth="1"/>
    <col min="6" max="6" width="11.42578125" customWidth="1"/>
    <col min="7" max="7" width="14.28515625" customWidth="1"/>
    <col min="8" max="8" width="12" customWidth="1"/>
    <col min="9" max="9" width="14.28515625" customWidth="1"/>
    <col min="10" max="10" width="9.42578125" customWidth="1"/>
    <col min="11" max="11" width="16.5703125" customWidth="1"/>
    <col min="12" max="12" width="13.140625" style="19" bestFit="1" customWidth="1"/>
  </cols>
  <sheetData>
    <row r="1" spans="1:12" x14ac:dyDescent="0.25">
      <c r="K1" s="7" t="s">
        <v>21</v>
      </c>
    </row>
    <row r="2" spans="1:12" x14ac:dyDescent="0.25">
      <c r="K2" s="7" t="s">
        <v>0</v>
      </c>
    </row>
    <row r="3" spans="1:12" x14ac:dyDescent="0.25">
      <c r="K3" s="7" t="s">
        <v>1</v>
      </c>
    </row>
    <row r="4" spans="1:12" x14ac:dyDescent="0.25">
      <c r="K4" s="25" t="s">
        <v>134</v>
      </c>
    </row>
    <row r="5" spans="1:12" x14ac:dyDescent="0.25">
      <c r="K5" s="25"/>
    </row>
    <row r="6" spans="1:12" x14ac:dyDescent="0.25">
      <c r="B6" s="45" t="s">
        <v>192</v>
      </c>
      <c r="C6" s="45"/>
      <c r="D6" s="45"/>
      <c r="E6" s="45"/>
      <c r="F6" s="45"/>
      <c r="G6" s="45"/>
      <c r="H6" s="45"/>
      <c r="I6" s="45"/>
      <c r="J6" s="45"/>
      <c r="K6" s="25"/>
    </row>
    <row r="7" spans="1:12" x14ac:dyDescent="0.25">
      <c r="B7" s="45"/>
      <c r="C7" s="45"/>
      <c r="D7" s="45"/>
      <c r="E7" s="45"/>
      <c r="F7" s="45"/>
      <c r="G7" s="45"/>
      <c r="H7" s="45"/>
      <c r="I7" s="45"/>
      <c r="J7" s="45"/>
      <c r="K7" s="25"/>
    </row>
    <row r="9" spans="1:12" ht="46.5" customHeight="1" x14ac:dyDescent="0.25">
      <c r="A9" s="46" t="s">
        <v>2</v>
      </c>
      <c r="B9" s="46" t="s">
        <v>3</v>
      </c>
      <c r="C9" s="47" t="s">
        <v>18</v>
      </c>
      <c r="D9" s="47" t="s">
        <v>17</v>
      </c>
      <c r="E9" s="47" t="s">
        <v>22</v>
      </c>
      <c r="F9" s="46" t="s">
        <v>47</v>
      </c>
      <c r="G9" s="46"/>
      <c r="H9" s="46" t="s">
        <v>133</v>
      </c>
      <c r="I9" s="46"/>
      <c r="J9" s="46" t="s">
        <v>4</v>
      </c>
      <c r="K9" s="46"/>
    </row>
    <row r="10" spans="1:12" ht="30" x14ac:dyDescent="0.25">
      <c r="A10" s="46"/>
      <c r="B10" s="46"/>
      <c r="C10" s="48"/>
      <c r="D10" s="48"/>
      <c r="E10" s="48"/>
      <c r="F10" s="8" t="s">
        <v>5</v>
      </c>
      <c r="G10" s="8" t="s">
        <v>6</v>
      </c>
      <c r="H10" s="8" t="s">
        <v>5</v>
      </c>
      <c r="I10" s="8" t="s">
        <v>6</v>
      </c>
      <c r="J10" s="8" t="s">
        <v>5</v>
      </c>
      <c r="K10" s="8" t="s">
        <v>6</v>
      </c>
    </row>
    <row r="11" spans="1:12" x14ac:dyDescent="0.25">
      <c r="A11" s="9" t="s">
        <v>7</v>
      </c>
      <c r="B11" s="10" t="s">
        <v>8</v>
      </c>
      <c r="C11" s="9" t="s">
        <v>9</v>
      </c>
      <c r="D11" s="10" t="s">
        <v>10</v>
      </c>
      <c r="E11" s="10" t="s">
        <v>11</v>
      </c>
      <c r="F11" s="10" t="s">
        <v>12</v>
      </c>
      <c r="G11" s="9" t="s">
        <v>15</v>
      </c>
      <c r="H11" s="10" t="s">
        <v>13</v>
      </c>
      <c r="I11" s="9" t="s">
        <v>14</v>
      </c>
      <c r="J11" s="10" t="s">
        <v>16</v>
      </c>
      <c r="K11" s="9" t="s">
        <v>19</v>
      </c>
    </row>
    <row r="12" spans="1:12" x14ac:dyDescent="0.25">
      <c r="A12" s="11">
        <v>150001</v>
      </c>
      <c r="B12" s="12" t="s">
        <v>25</v>
      </c>
      <c r="C12" s="13" t="s">
        <v>24</v>
      </c>
      <c r="D12" s="14" t="s">
        <v>39</v>
      </c>
      <c r="E12" s="13" t="s">
        <v>48</v>
      </c>
      <c r="F12" s="2">
        <v>8</v>
      </c>
      <c r="G12" s="4">
        <v>1250328</v>
      </c>
      <c r="H12" s="2">
        <v>1</v>
      </c>
      <c r="I12" s="4">
        <v>156291</v>
      </c>
      <c r="J12" s="15">
        <f>Таблица1323425[[#This Row],[8]]-Таблица1323425[[#This Row],[6]]</f>
        <v>-7</v>
      </c>
      <c r="K12" s="16">
        <f>Таблица1323425[[#This Row],[9]]-Таблица1323425[[#This Row],[7]]</f>
        <v>-1094037</v>
      </c>
    </row>
    <row r="13" spans="1:12" x14ac:dyDescent="0.25">
      <c r="A13" s="11"/>
      <c r="B13" s="12"/>
      <c r="C13" s="13" t="s">
        <v>24</v>
      </c>
      <c r="D13" s="14" t="s">
        <v>37</v>
      </c>
      <c r="E13" s="14" t="s">
        <v>54</v>
      </c>
      <c r="F13" s="2">
        <v>19</v>
      </c>
      <c r="G13" s="4">
        <v>3606656</v>
      </c>
      <c r="H13" s="2">
        <v>3</v>
      </c>
      <c r="I13" s="4">
        <v>569472</v>
      </c>
      <c r="J13" s="2">
        <f>Таблица1323425[[#This Row],[8]]-Таблица1323425[[#This Row],[6]]</f>
        <v>-16</v>
      </c>
      <c r="K13" s="4">
        <f>Таблица1323425[[#This Row],[9]]-Таблица1323425[[#This Row],[7]]</f>
        <v>-3037184</v>
      </c>
    </row>
    <row r="14" spans="1:12" x14ac:dyDescent="0.25">
      <c r="A14" s="1"/>
      <c r="B14" s="12"/>
      <c r="C14" s="13" t="s">
        <v>24</v>
      </c>
      <c r="D14" s="13" t="s">
        <v>37</v>
      </c>
      <c r="E14" s="13" t="s">
        <v>55</v>
      </c>
      <c r="F14" s="2">
        <v>3</v>
      </c>
      <c r="G14" s="4">
        <v>557034</v>
      </c>
      <c r="H14" s="2">
        <v>1</v>
      </c>
      <c r="I14" s="4">
        <v>185678</v>
      </c>
      <c r="J14" s="2">
        <f>Таблица1323425[[#This Row],[8]]-Таблица1323425[[#This Row],[6]]</f>
        <v>-2</v>
      </c>
      <c r="K14" s="4">
        <f>Таблица1323425[[#This Row],[9]]-Таблица1323425[[#This Row],[7]]</f>
        <v>-371356</v>
      </c>
    </row>
    <row r="15" spans="1:12" x14ac:dyDescent="0.25">
      <c r="A15" s="1"/>
      <c r="B15" s="12"/>
      <c r="C15" s="13" t="s">
        <v>24</v>
      </c>
      <c r="D15" s="14" t="s">
        <v>37</v>
      </c>
      <c r="E15" s="13" t="s">
        <v>56</v>
      </c>
      <c r="F15" s="2">
        <v>5</v>
      </c>
      <c r="G15" s="3">
        <v>1724735</v>
      </c>
      <c r="H15" s="2">
        <v>2</v>
      </c>
      <c r="I15" s="4">
        <v>689894</v>
      </c>
      <c r="J15" s="2">
        <f>Таблица1323425[[#This Row],[8]]-Таблица1323425[[#This Row],[6]]</f>
        <v>-3</v>
      </c>
      <c r="K15" s="4">
        <f>Таблица1323425[[#This Row],[9]]-Таблица1323425[[#This Row],[7]]</f>
        <v>-1034841</v>
      </c>
      <c r="L15" s="5"/>
    </row>
    <row r="16" spans="1:12" x14ac:dyDescent="0.25">
      <c r="A16" s="1"/>
      <c r="B16" s="12"/>
      <c r="C16" s="13" t="s">
        <v>24</v>
      </c>
      <c r="D16" s="14" t="s">
        <v>31</v>
      </c>
      <c r="E16" s="13" t="s">
        <v>35</v>
      </c>
      <c r="F16" s="2">
        <v>15</v>
      </c>
      <c r="G16" s="3">
        <v>11590125</v>
      </c>
      <c r="H16" s="2">
        <v>2</v>
      </c>
      <c r="I16" s="4">
        <v>1545350</v>
      </c>
      <c r="J16" s="2">
        <f>Таблица1323425[[#This Row],[8]]-Таблица1323425[[#This Row],[6]]</f>
        <v>-13</v>
      </c>
      <c r="K16" s="4">
        <f>Таблица1323425[[#This Row],[9]]-Таблица1323425[[#This Row],[7]]</f>
        <v>-10044775</v>
      </c>
      <c r="L16" s="5"/>
    </row>
    <row r="17" spans="1:12" x14ac:dyDescent="0.25">
      <c r="A17" s="1"/>
      <c r="B17" s="12"/>
      <c r="C17" s="13" t="s">
        <v>24</v>
      </c>
      <c r="D17" s="14" t="s">
        <v>36</v>
      </c>
      <c r="E17" s="13" t="s">
        <v>49</v>
      </c>
      <c r="F17" s="2">
        <v>80</v>
      </c>
      <c r="G17" s="3">
        <v>12584560</v>
      </c>
      <c r="H17" s="2">
        <v>63</v>
      </c>
      <c r="I17" s="4">
        <v>9910341</v>
      </c>
      <c r="J17" s="2">
        <f>Таблица1323425[[#This Row],[8]]-Таблица1323425[[#This Row],[6]]</f>
        <v>-17</v>
      </c>
      <c r="K17" s="4">
        <f>Таблица1323425[[#This Row],[9]]-Таблица1323425[[#This Row],[7]]</f>
        <v>-2674219</v>
      </c>
      <c r="L17" s="5"/>
    </row>
    <row r="18" spans="1:12" ht="75" x14ac:dyDescent="0.25">
      <c r="A18" s="1"/>
      <c r="B18" s="12"/>
      <c r="C18" s="13" t="s">
        <v>24</v>
      </c>
      <c r="D18" s="13" t="s">
        <v>26</v>
      </c>
      <c r="E18" s="13" t="s">
        <v>57</v>
      </c>
      <c r="F18" s="2">
        <v>4</v>
      </c>
      <c r="G18" s="3">
        <v>600936</v>
      </c>
      <c r="H18" s="2">
        <v>2</v>
      </c>
      <c r="I18" s="4">
        <v>300468</v>
      </c>
      <c r="J18" s="2">
        <f>Таблица1323425[[#This Row],[8]]-Таблица1323425[[#This Row],[6]]</f>
        <v>-2</v>
      </c>
      <c r="K18" s="4">
        <f>Таблица1323425[[#This Row],[9]]-Таблица1323425[[#This Row],[7]]</f>
        <v>-300468</v>
      </c>
      <c r="L18" s="5"/>
    </row>
    <row r="19" spans="1:12" ht="75" x14ac:dyDescent="0.25">
      <c r="A19" s="1"/>
      <c r="B19" s="12"/>
      <c r="C19" s="13" t="s">
        <v>24</v>
      </c>
      <c r="D19" s="13" t="s">
        <v>26</v>
      </c>
      <c r="E19" s="13" t="s">
        <v>58</v>
      </c>
      <c r="F19" s="2">
        <v>2</v>
      </c>
      <c r="G19" s="3">
        <v>456686</v>
      </c>
      <c r="H19" s="2">
        <v>3</v>
      </c>
      <c r="I19" s="4">
        <v>685029</v>
      </c>
      <c r="J19" s="2">
        <f>Таблица1323425[[#This Row],[8]]-Таблица1323425[[#This Row],[6]]</f>
        <v>1</v>
      </c>
      <c r="K19" s="4">
        <f>Таблица1323425[[#This Row],[9]]-Таблица1323425[[#This Row],[7]]</f>
        <v>228343</v>
      </c>
      <c r="L19" s="5"/>
    </row>
    <row r="20" spans="1:12" ht="30" x14ac:dyDescent="0.25">
      <c r="A20" s="11">
        <v>150003</v>
      </c>
      <c r="B20" s="12" t="s">
        <v>23</v>
      </c>
      <c r="C20" s="13" t="s">
        <v>24</v>
      </c>
      <c r="D20" s="14" t="s">
        <v>36</v>
      </c>
      <c r="E20" s="13" t="s">
        <v>49</v>
      </c>
      <c r="F20" s="2">
        <v>240</v>
      </c>
      <c r="G20" s="22">
        <v>37753680</v>
      </c>
      <c r="H20" s="2">
        <v>340</v>
      </c>
      <c r="I20" s="4">
        <v>53484380</v>
      </c>
      <c r="J20" s="2">
        <f>Таблица1323425[[#This Row],[8]]-Таблица1323425[[#This Row],[6]]</f>
        <v>100</v>
      </c>
      <c r="K20" s="4">
        <f>Таблица1323425[[#This Row],[9]]-Таблица1323425[[#This Row],[7]]</f>
        <v>15730700</v>
      </c>
    </row>
    <row r="21" spans="1:12" x14ac:dyDescent="0.25">
      <c r="A21" s="11"/>
      <c r="B21" s="12"/>
      <c r="C21" s="13" t="s">
        <v>24</v>
      </c>
      <c r="D21" s="14" t="s">
        <v>36</v>
      </c>
      <c r="E21" s="14" t="s">
        <v>45</v>
      </c>
      <c r="F21" s="2">
        <v>100</v>
      </c>
      <c r="G21" s="22">
        <v>24768200</v>
      </c>
      <c r="H21" s="2">
        <v>10</v>
      </c>
      <c r="I21" s="4">
        <v>2476820</v>
      </c>
      <c r="J21" s="2">
        <f>Таблица1323425[[#This Row],[8]]-Таблица1323425[[#This Row],[6]]</f>
        <v>-90</v>
      </c>
      <c r="K21" s="4">
        <f>Таблица1323425[[#This Row],[9]]-Таблица1323425[[#This Row],[7]]</f>
        <v>-22291380</v>
      </c>
    </row>
    <row r="22" spans="1:12" x14ac:dyDescent="0.25">
      <c r="A22" s="11"/>
      <c r="B22" s="12"/>
      <c r="C22" s="13" t="s">
        <v>24</v>
      </c>
      <c r="D22" s="14" t="s">
        <v>27</v>
      </c>
      <c r="E22" s="14" t="s">
        <v>46</v>
      </c>
      <c r="F22" s="2">
        <v>8</v>
      </c>
      <c r="G22" s="23">
        <v>1555632</v>
      </c>
      <c r="H22" s="2">
        <v>4</v>
      </c>
      <c r="I22" s="4">
        <v>777816</v>
      </c>
      <c r="J22" s="2">
        <f>Таблица1323425[[#This Row],[8]]-Таблица1323425[[#This Row],[6]]</f>
        <v>-4</v>
      </c>
      <c r="K22" s="4">
        <f>Таблица1323425[[#This Row],[9]]-Таблица1323425[[#This Row],[7]]</f>
        <v>-777816</v>
      </c>
    </row>
    <row r="23" spans="1:12" x14ac:dyDescent="0.25">
      <c r="A23" s="11">
        <v>150031</v>
      </c>
      <c r="B23" s="12" t="s">
        <v>30</v>
      </c>
      <c r="C23" s="13" t="s">
        <v>24</v>
      </c>
      <c r="D23" s="14" t="s">
        <v>38</v>
      </c>
      <c r="E23" s="14" t="s">
        <v>50</v>
      </c>
      <c r="F23" s="2">
        <v>80</v>
      </c>
      <c r="G23" s="23">
        <v>17759440</v>
      </c>
      <c r="H23" s="2">
        <v>67</v>
      </c>
      <c r="I23" s="4">
        <v>14873531</v>
      </c>
      <c r="J23" s="2">
        <f>Таблица1323425[[#This Row],[8]]-Таблица1323425[[#This Row],[6]]</f>
        <v>-13</v>
      </c>
      <c r="K23" s="4">
        <f>Таблица1323425[[#This Row],[9]]-Таблица1323425[[#This Row],[7]]</f>
        <v>-2885909</v>
      </c>
    </row>
    <row r="24" spans="1:12" x14ac:dyDescent="0.25">
      <c r="A24" s="11"/>
      <c r="B24" s="12"/>
      <c r="C24" s="13" t="s">
        <v>24</v>
      </c>
      <c r="D24" s="14" t="s">
        <v>38</v>
      </c>
      <c r="E24" s="14" t="s">
        <v>53</v>
      </c>
      <c r="F24" s="2">
        <v>0</v>
      </c>
      <c r="G24" s="23">
        <v>0</v>
      </c>
      <c r="H24" s="2">
        <v>3</v>
      </c>
      <c r="I24" s="4">
        <v>389022</v>
      </c>
      <c r="J24" s="2">
        <f>Таблица1323425[[#This Row],[8]]-Таблица1323425[[#This Row],[6]]</f>
        <v>3</v>
      </c>
      <c r="K24" s="4">
        <f>Таблица1323425[[#This Row],[9]]-Таблица1323425[[#This Row],[7]]</f>
        <v>389022</v>
      </c>
    </row>
    <row r="25" spans="1:12" x14ac:dyDescent="0.25">
      <c r="A25" s="11">
        <v>150081</v>
      </c>
      <c r="B25" s="12" t="s">
        <v>51</v>
      </c>
      <c r="C25" s="13" t="s">
        <v>24</v>
      </c>
      <c r="D25" s="14" t="s">
        <v>40</v>
      </c>
      <c r="E25" s="14" t="s">
        <v>43</v>
      </c>
      <c r="F25" s="2">
        <v>170</v>
      </c>
      <c r="G25" s="23">
        <v>12111820</v>
      </c>
      <c r="H25" s="2">
        <v>185</v>
      </c>
      <c r="I25" s="4">
        <v>13180510</v>
      </c>
      <c r="J25" s="2">
        <f>Таблица1323425[[#This Row],[8]]-Таблица1323425[[#This Row],[6]]</f>
        <v>15</v>
      </c>
      <c r="K25" s="4">
        <f>Таблица1323425[[#This Row],[9]]-Таблица1323425[[#This Row],[7]]</f>
        <v>1068690</v>
      </c>
    </row>
    <row r="26" spans="1:12" ht="34.5" customHeight="1" x14ac:dyDescent="0.25">
      <c r="A26" s="11">
        <v>150072</v>
      </c>
      <c r="B26" s="12" t="s">
        <v>42</v>
      </c>
      <c r="C26" s="13" t="s">
        <v>24</v>
      </c>
      <c r="D26" s="14" t="s">
        <v>31</v>
      </c>
      <c r="E26" s="14" t="s">
        <v>32</v>
      </c>
      <c r="F26" s="2">
        <v>6</v>
      </c>
      <c r="G26" s="23">
        <v>835050</v>
      </c>
      <c r="H26" s="2">
        <v>7</v>
      </c>
      <c r="I26" s="4">
        <v>974225</v>
      </c>
      <c r="J26" s="2">
        <f>Таблица1323425[[#This Row],[8]]-Таблица1323425[[#This Row],[6]]</f>
        <v>1</v>
      </c>
      <c r="K26" s="4">
        <f>Таблица1323425[[#This Row],[9]]-Таблица1323425[[#This Row],[7]]</f>
        <v>139175</v>
      </c>
    </row>
    <row r="27" spans="1:12" x14ac:dyDescent="0.25">
      <c r="A27" s="11"/>
      <c r="B27" s="12"/>
      <c r="C27" s="13" t="s">
        <v>24</v>
      </c>
      <c r="D27" s="14" t="s">
        <v>31</v>
      </c>
      <c r="E27" s="14" t="s">
        <v>33</v>
      </c>
      <c r="F27" s="2">
        <v>5</v>
      </c>
      <c r="G27" s="23">
        <v>844085</v>
      </c>
      <c r="H27" s="2">
        <v>6</v>
      </c>
      <c r="I27" s="4">
        <v>1012902</v>
      </c>
      <c r="J27" s="2">
        <f>Таблица1323425[[#This Row],[8]]-Таблица1323425[[#This Row],[6]]</f>
        <v>1</v>
      </c>
      <c r="K27" s="4">
        <f>Таблица1323425[[#This Row],[9]]-Таблица1323425[[#This Row],[7]]</f>
        <v>168817</v>
      </c>
    </row>
    <row r="28" spans="1:12" x14ac:dyDescent="0.25">
      <c r="A28" s="11"/>
      <c r="B28" s="12"/>
      <c r="C28" s="13" t="s">
        <v>24</v>
      </c>
      <c r="D28" s="14" t="s">
        <v>31</v>
      </c>
      <c r="E28" s="14" t="s">
        <v>34</v>
      </c>
      <c r="F28" s="2">
        <v>5</v>
      </c>
      <c r="G28" s="23">
        <v>773780</v>
      </c>
      <c r="H28" s="2">
        <v>6</v>
      </c>
      <c r="I28" s="4">
        <v>928536</v>
      </c>
      <c r="J28" s="2">
        <f>Таблица1323425[[#This Row],[8]]-Таблица1323425[[#This Row],[6]]</f>
        <v>1</v>
      </c>
      <c r="K28" s="4">
        <f>Таблица1323425[[#This Row],[9]]-Таблица1323425[[#This Row],[7]]</f>
        <v>154756</v>
      </c>
    </row>
    <row r="29" spans="1:12" x14ac:dyDescent="0.25">
      <c r="A29" s="11"/>
      <c r="B29" s="12"/>
      <c r="C29" s="13" t="s">
        <v>24</v>
      </c>
      <c r="D29" s="14" t="s">
        <v>31</v>
      </c>
      <c r="E29" s="14" t="s">
        <v>44</v>
      </c>
      <c r="F29" s="2">
        <v>26</v>
      </c>
      <c r="G29" s="23">
        <v>6296680</v>
      </c>
      <c r="H29" s="2">
        <v>23</v>
      </c>
      <c r="I29" s="4">
        <v>5570140</v>
      </c>
      <c r="J29" s="2">
        <f>Таблица1323425[[#This Row],[8]]-Таблица1323425[[#This Row],[6]]</f>
        <v>-3</v>
      </c>
      <c r="K29" s="4">
        <f>Таблица1323425[[#This Row],[9]]-Таблица1323425[[#This Row],[7]]</f>
        <v>-726540</v>
      </c>
    </row>
    <row r="77" spans="23:34" x14ac:dyDescent="0.25">
      <c r="W77" t="s">
        <v>52</v>
      </c>
      <c r="X77" t="s">
        <v>52</v>
      </c>
      <c r="Y77" t="s">
        <v>52</v>
      </c>
      <c r="Z77" t="s">
        <v>52</v>
      </c>
      <c r="AA77" t="s">
        <v>52</v>
      </c>
      <c r="AB77" t="s">
        <v>52</v>
      </c>
      <c r="AC77" t="s">
        <v>52</v>
      </c>
      <c r="AD77" t="s">
        <v>52</v>
      </c>
      <c r="AE77" t="s">
        <v>52</v>
      </c>
      <c r="AF77" t="s">
        <v>52</v>
      </c>
      <c r="AG77" t="s">
        <v>52</v>
      </c>
      <c r="AH77" t="s">
        <v>52</v>
      </c>
    </row>
    <row r="78" spans="23:34" x14ac:dyDescent="0.25">
      <c r="W78" t="s">
        <v>52</v>
      </c>
      <c r="X78" t="s">
        <v>52</v>
      </c>
      <c r="Y78" t="s">
        <v>52</v>
      </c>
      <c r="Z78" t="s">
        <v>52</v>
      </c>
      <c r="AA78" t="s">
        <v>52</v>
      </c>
      <c r="AB78" t="s">
        <v>52</v>
      </c>
      <c r="AC78" t="s">
        <v>52</v>
      </c>
      <c r="AD78" t="s">
        <v>52</v>
      </c>
      <c r="AE78" t="s">
        <v>52</v>
      </c>
      <c r="AF78" t="s">
        <v>52</v>
      </c>
      <c r="AG78" t="s">
        <v>52</v>
      </c>
      <c r="AH78" t="s">
        <v>52</v>
      </c>
    </row>
    <row r="79" spans="23:34" x14ac:dyDescent="0.25">
      <c r="W79" t="s">
        <v>52</v>
      </c>
      <c r="X79" t="s">
        <v>52</v>
      </c>
      <c r="Y79" t="s">
        <v>52</v>
      </c>
      <c r="Z79" t="s">
        <v>52</v>
      </c>
      <c r="AA79" t="s">
        <v>52</v>
      </c>
      <c r="AB79" t="s">
        <v>52</v>
      </c>
      <c r="AC79" t="s">
        <v>52</v>
      </c>
      <c r="AD79" t="s">
        <v>52</v>
      </c>
      <c r="AE79" t="s">
        <v>52</v>
      </c>
      <c r="AF79" t="s">
        <v>52</v>
      </c>
      <c r="AG79" t="s">
        <v>52</v>
      </c>
      <c r="AH79" t="s">
        <v>52</v>
      </c>
    </row>
    <row r="80" spans="23:34" x14ac:dyDescent="0.25">
      <c r="W80" t="s">
        <v>52</v>
      </c>
      <c r="X80" t="s">
        <v>52</v>
      </c>
      <c r="Y80" t="s">
        <v>52</v>
      </c>
      <c r="Z80" t="s">
        <v>52</v>
      </c>
      <c r="AA80" t="s">
        <v>52</v>
      </c>
      <c r="AB80" t="s">
        <v>52</v>
      </c>
      <c r="AC80" t="s">
        <v>52</v>
      </c>
      <c r="AD80" t="s">
        <v>52</v>
      </c>
      <c r="AE80" t="s">
        <v>52</v>
      </c>
      <c r="AF80" t="s">
        <v>52</v>
      </c>
      <c r="AG80" t="s">
        <v>52</v>
      </c>
      <c r="AH80" t="s">
        <v>52</v>
      </c>
    </row>
    <row r="81" spans="23:34" x14ac:dyDescent="0.25">
      <c r="W81" t="s">
        <v>52</v>
      </c>
      <c r="X81" t="s">
        <v>52</v>
      </c>
      <c r="Y81" t="s">
        <v>52</v>
      </c>
      <c r="Z81" t="s">
        <v>52</v>
      </c>
      <c r="AA81" t="s">
        <v>52</v>
      </c>
      <c r="AB81" t="s">
        <v>52</v>
      </c>
      <c r="AC81" t="s">
        <v>52</v>
      </c>
      <c r="AD81" t="s">
        <v>52</v>
      </c>
      <c r="AE81" t="s">
        <v>52</v>
      </c>
      <c r="AF81" t="s">
        <v>52</v>
      </c>
      <c r="AG81" t="s">
        <v>52</v>
      </c>
      <c r="AH81" t="s">
        <v>52</v>
      </c>
    </row>
    <row r="82" spans="23:34" x14ac:dyDescent="0.25">
      <c r="W82" t="s">
        <v>52</v>
      </c>
      <c r="X82" t="s">
        <v>52</v>
      </c>
      <c r="Y82" t="s">
        <v>52</v>
      </c>
      <c r="Z82" t="s">
        <v>52</v>
      </c>
      <c r="AA82" t="s">
        <v>52</v>
      </c>
      <c r="AB82" t="s">
        <v>52</v>
      </c>
      <c r="AC82" t="s">
        <v>52</v>
      </c>
      <c r="AD82" t="s">
        <v>52</v>
      </c>
      <c r="AE82" t="s">
        <v>52</v>
      </c>
      <c r="AF82" t="s">
        <v>52</v>
      </c>
      <c r="AG82" t="s">
        <v>52</v>
      </c>
      <c r="AH82" t="s">
        <v>52</v>
      </c>
    </row>
    <row r="83" spans="23:34" x14ac:dyDescent="0.25">
      <c r="W83" t="s">
        <v>52</v>
      </c>
      <c r="X83" t="s">
        <v>52</v>
      </c>
      <c r="Y83" t="s">
        <v>52</v>
      </c>
      <c r="Z83" t="s">
        <v>52</v>
      </c>
      <c r="AA83" t="s">
        <v>52</v>
      </c>
      <c r="AB83" t="s">
        <v>52</v>
      </c>
      <c r="AC83" t="s">
        <v>52</v>
      </c>
      <c r="AD83" t="s">
        <v>52</v>
      </c>
      <c r="AE83" t="s">
        <v>52</v>
      </c>
      <c r="AF83" t="s">
        <v>52</v>
      </c>
      <c r="AG83" t="s">
        <v>52</v>
      </c>
      <c r="AH83" t="s">
        <v>52</v>
      </c>
    </row>
    <row r="84" spans="23:34" x14ac:dyDescent="0.25">
      <c r="W84" t="s">
        <v>52</v>
      </c>
      <c r="X84" t="s">
        <v>52</v>
      </c>
      <c r="Y84" t="s">
        <v>52</v>
      </c>
      <c r="Z84" t="s">
        <v>52</v>
      </c>
      <c r="AA84" t="s">
        <v>52</v>
      </c>
      <c r="AB84" t="s">
        <v>52</v>
      </c>
      <c r="AC84" t="s">
        <v>52</v>
      </c>
      <c r="AD84" t="s">
        <v>52</v>
      </c>
      <c r="AE84" t="s">
        <v>52</v>
      </c>
      <c r="AF84" t="s">
        <v>52</v>
      </c>
      <c r="AG84" t="s">
        <v>52</v>
      </c>
      <c r="AH84" t="s">
        <v>52</v>
      </c>
    </row>
    <row r="85" spans="23:34" x14ac:dyDescent="0.25">
      <c r="W85" t="s">
        <v>52</v>
      </c>
      <c r="X85" t="s">
        <v>52</v>
      </c>
      <c r="Y85" t="s">
        <v>52</v>
      </c>
      <c r="Z85" t="s">
        <v>52</v>
      </c>
      <c r="AA85" t="s">
        <v>52</v>
      </c>
      <c r="AB85" t="s">
        <v>52</v>
      </c>
      <c r="AC85" t="s">
        <v>52</v>
      </c>
      <c r="AD85" t="s">
        <v>52</v>
      </c>
      <c r="AE85" t="s">
        <v>52</v>
      </c>
      <c r="AF85" t="s">
        <v>52</v>
      </c>
      <c r="AG85" t="s">
        <v>52</v>
      </c>
      <c r="AH85" t="s">
        <v>52</v>
      </c>
    </row>
  </sheetData>
  <mergeCells count="10">
    <mergeCell ref="B6:I7"/>
    <mergeCell ref="J6:J7"/>
    <mergeCell ref="H9:I9"/>
    <mergeCell ref="J9:K9"/>
    <mergeCell ref="A9:A10"/>
    <mergeCell ref="B9:B10"/>
    <mergeCell ref="C9:C10"/>
    <mergeCell ref="D9:D10"/>
    <mergeCell ref="F9:G9"/>
    <mergeCell ref="E9:E10"/>
  </mergeCells>
  <phoneticPr fontId="4" type="noConversion"/>
  <pageMargins left="0.25" right="0.25" top="0.38" bottom="0.43" header="0.3" footer="0.3"/>
  <pageSetup paperSize="9" scale="76" orientation="landscape" r:id="rId1"/>
  <rowBreaks count="1" manualBreakCount="1">
    <brk id="29" max="10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>
      <selection activeCell="J28" sqref="J28"/>
    </sheetView>
  </sheetViews>
  <sheetFormatPr defaultRowHeight="15" x14ac:dyDescent="0.25"/>
  <cols>
    <col min="1" max="1" width="10.28515625" customWidth="1"/>
    <col min="2" max="2" width="27.140625" style="6" customWidth="1"/>
    <col min="3" max="3" width="10.5703125" style="6" customWidth="1"/>
    <col min="4" max="4" width="34.7109375" customWidth="1"/>
    <col min="5" max="5" width="11.42578125" customWidth="1"/>
    <col min="6" max="6" width="14.28515625" customWidth="1"/>
    <col min="7" max="7" width="12" customWidth="1"/>
    <col min="8" max="8" width="14.28515625" customWidth="1"/>
    <col min="9" max="9" width="9.42578125" customWidth="1"/>
    <col min="10" max="10" width="16" customWidth="1"/>
  </cols>
  <sheetData>
    <row r="1" spans="1:10" x14ac:dyDescent="0.25">
      <c r="J1" s="7" t="s">
        <v>28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25" t="s">
        <v>134</v>
      </c>
    </row>
    <row r="5" spans="1:10" x14ac:dyDescent="0.25">
      <c r="J5" s="25"/>
    </row>
    <row r="6" spans="1:10" x14ac:dyDescent="0.25">
      <c r="B6" s="45" t="s">
        <v>193</v>
      </c>
      <c r="C6" s="45"/>
      <c r="D6" s="45"/>
      <c r="E6" s="45"/>
      <c r="F6" s="45"/>
      <c r="G6" s="45"/>
      <c r="H6" s="45"/>
      <c r="I6" s="45"/>
      <c r="J6" s="45"/>
    </row>
    <row r="7" spans="1:10" x14ac:dyDescent="0.25">
      <c r="B7" s="45"/>
      <c r="C7" s="45"/>
      <c r="D7" s="45"/>
      <c r="E7" s="45"/>
      <c r="F7" s="45"/>
      <c r="G7" s="45"/>
      <c r="H7" s="45"/>
      <c r="I7" s="45"/>
      <c r="J7" s="45"/>
    </row>
    <row r="9" spans="1:10" ht="46.5" customHeight="1" x14ac:dyDescent="0.25">
      <c r="A9" s="46" t="s">
        <v>2</v>
      </c>
      <c r="B9" s="46" t="s">
        <v>3</v>
      </c>
      <c r="C9" s="47" t="s">
        <v>18</v>
      </c>
      <c r="D9" s="47" t="s">
        <v>17</v>
      </c>
      <c r="E9" s="46" t="s">
        <v>47</v>
      </c>
      <c r="F9" s="46"/>
      <c r="G9" s="46" t="s">
        <v>133</v>
      </c>
      <c r="H9" s="46"/>
      <c r="I9" s="46" t="s">
        <v>4</v>
      </c>
      <c r="J9" s="46"/>
    </row>
    <row r="10" spans="1:10" ht="30" x14ac:dyDescent="0.25">
      <c r="A10" s="46"/>
      <c r="B10" s="46"/>
      <c r="C10" s="48"/>
      <c r="D10" s="48"/>
      <c r="E10" s="8" t="s">
        <v>5</v>
      </c>
      <c r="F10" s="8" t="s">
        <v>6</v>
      </c>
      <c r="G10" s="8" t="s">
        <v>5</v>
      </c>
      <c r="H10" s="8" t="s">
        <v>6</v>
      </c>
      <c r="I10" s="8" t="s">
        <v>5</v>
      </c>
      <c r="J10" s="8" t="s">
        <v>6</v>
      </c>
    </row>
    <row r="11" spans="1:10" x14ac:dyDescent="0.25">
      <c r="A11" s="9" t="s">
        <v>7</v>
      </c>
      <c r="B11" s="10" t="s">
        <v>8</v>
      </c>
      <c r="C11" s="9" t="s">
        <v>9</v>
      </c>
      <c r="D11" s="10" t="s">
        <v>10</v>
      </c>
      <c r="E11" s="10" t="s">
        <v>11</v>
      </c>
      <c r="F11" s="10" t="s">
        <v>12</v>
      </c>
      <c r="G11" s="10" t="s">
        <v>15</v>
      </c>
      <c r="H11" s="10" t="s">
        <v>13</v>
      </c>
      <c r="I11" s="10" t="s">
        <v>14</v>
      </c>
      <c r="J11" s="10" t="s">
        <v>16</v>
      </c>
    </row>
    <row r="12" spans="1:10" ht="30" x14ac:dyDescent="0.25">
      <c r="A12" s="11">
        <v>150112</v>
      </c>
      <c r="B12" s="12" t="s">
        <v>136</v>
      </c>
      <c r="C12" s="13" t="s">
        <v>137</v>
      </c>
      <c r="D12" s="14" t="s">
        <v>139</v>
      </c>
      <c r="E12" s="2">
        <v>800</v>
      </c>
      <c r="F12" s="36">
        <v>7822056.29</v>
      </c>
      <c r="G12" s="2">
        <v>800</v>
      </c>
      <c r="H12" s="4">
        <v>7792056.29</v>
      </c>
      <c r="I12" s="15">
        <f>Таблица132342589[[#This Row],[7]]-Таблица132342589[[#This Row],[5]]</f>
        <v>0</v>
      </c>
      <c r="J12" s="16">
        <f>Таблица132342589[[#This Row],[8]]-Таблица132342589[[#This Row],[6]]</f>
        <v>-30000</v>
      </c>
    </row>
    <row r="13" spans="1:10" x14ac:dyDescent="0.25">
      <c r="A13" s="11"/>
      <c r="B13" s="12"/>
      <c r="C13" s="13"/>
      <c r="D13" s="14" t="s">
        <v>27</v>
      </c>
      <c r="E13" s="2">
        <v>104</v>
      </c>
      <c r="F13" s="4">
        <v>979127.88</v>
      </c>
      <c r="G13" s="2">
        <v>79</v>
      </c>
      <c r="H13" s="4">
        <v>743760.54</v>
      </c>
      <c r="I13" s="15">
        <f>Таблица132342589[[#This Row],[7]]-Таблица132342589[[#This Row],[5]]</f>
        <v>-25</v>
      </c>
      <c r="J13" s="16">
        <f>Таблица132342589[[#This Row],[8]]-Таблица132342589[[#This Row],[6]]</f>
        <v>-235367.33999999997</v>
      </c>
    </row>
    <row r="14" spans="1:10" ht="75" x14ac:dyDescent="0.25">
      <c r="A14" s="11"/>
      <c r="B14" s="12"/>
      <c r="C14" s="13" t="s">
        <v>137</v>
      </c>
      <c r="D14" s="13" t="s">
        <v>26</v>
      </c>
      <c r="E14" s="2">
        <v>33</v>
      </c>
      <c r="F14" s="4">
        <v>361862.15</v>
      </c>
      <c r="G14" s="2">
        <v>58</v>
      </c>
      <c r="H14" s="4">
        <v>597229.49</v>
      </c>
      <c r="I14" s="2">
        <f>Таблица132342589[[#This Row],[7]]-Таблица132342589[[#This Row],[5]]</f>
        <v>25</v>
      </c>
      <c r="J14" s="4">
        <f>Таблица132342589[[#This Row],[8]]-Таблица132342589[[#This Row],[6]]</f>
        <v>235367.33999999997</v>
      </c>
    </row>
    <row r="15" spans="1:10" ht="45" x14ac:dyDescent="0.25">
      <c r="A15" s="11"/>
      <c r="B15" s="12"/>
      <c r="C15" s="13" t="s">
        <v>137</v>
      </c>
      <c r="D15" s="13" t="s">
        <v>164</v>
      </c>
      <c r="E15" s="2">
        <v>60</v>
      </c>
      <c r="F15" s="4">
        <v>485278.05</v>
      </c>
      <c r="G15" s="2">
        <v>60</v>
      </c>
      <c r="H15" s="4">
        <v>515278.05</v>
      </c>
      <c r="I15" s="2">
        <f>Таблица132342589[[#This Row],[7]]-Таблица132342589[[#This Row],[5]]</f>
        <v>0</v>
      </c>
      <c r="J15" s="4">
        <f>Таблица132342589[[#This Row],[8]]-Таблица132342589[[#This Row],[6]]</f>
        <v>30000</v>
      </c>
    </row>
    <row r="16" spans="1:10" x14ac:dyDescent="0.25">
      <c r="A16" s="1">
        <v>150007</v>
      </c>
      <c r="B16" s="12" t="s">
        <v>147</v>
      </c>
      <c r="C16" s="13" t="s">
        <v>137</v>
      </c>
      <c r="D16" s="13" t="s">
        <v>139</v>
      </c>
      <c r="E16" s="2">
        <v>530</v>
      </c>
      <c r="F16" s="4">
        <v>4892746.08</v>
      </c>
      <c r="G16" s="2">
        <v>550</v>
      </c>
      <c r="H16" s="4">
        <v>5252746.08</v>
      </c>
      <c r="I16" s="2">
        <f>Таблица132342589[[#This Row],[7]]-Таблица132342589[[#This Row],[5]]</f>
        <v>20</v>
      </c>
      <c r="J16" s="4">
        <f>Таблица132342589[[#This Row],[8]]-Таблица132342589[[#This Row],[6]]</f>
        <v>360000</v>
      </c>
    </row>
    <row r="17" spans="1:10" x14ac:dyDescent="0.25">
      <c r="A17" s="1"/>
      <c r="B17" s="12"/>
      <c r="C17" s="13" t="s">
        <v>137</v>
      </c>
      <c r="D17" s="14" t="s">
        <v>27</v>
      </c>
      <c r="E17" s="2">
        <v>350</v>
      </c>
      <c r="F17" s="3">
        <v>3894294.53</v>
      </c>
      <c r="G17" s="2">
        <v>330</v>
      </c>
      <c r="H17" s="4">
        <v>3534294.53</v>
      </c>
      <c r="I17" s="2">
        <f>Таблица132342589[[#This Row],[7]]-Таблица132342589[[#This Row],[5]]</f>
        <v>-20</v>
      </c>
      <c r="J17" s="4">
        <f>Таблица132342589[[#This Row],[8]]-Таблица132342589[[#This Row],[6]]</f>
        <v>-360000</v>
      </c>
    </row>
    <row r="18" spans="1:10" ht="30" x14ac:dyDescent="0.25">
      <c r="A18" s="1">
        <v>150015</v>
      </c>
      <c r="B18" s="12" t="s">
        <v>152</v>
      </c>
      <c r="C18" s="13" t="s">
        <v>137</v>
      </c>
      <c r="D18" s="13" t="s">
        <v>138</v>
      </c>
      <c r="E18" s="2">
        <v>141</v>
      </c>
      <c r="F18" s="3">
        <v>1634206.87</v>
      </c>
      <c r="G18" s="2">
        <v>143</v>
      </c>
      <c r="H18" s="4">
        <v>1861280.9400000002</v>
      </c>
      <c r="I18" s="2">
        <f>Таблица132342589[[#This Row],[7]]-Таблица132342589[[#This Row],[5]]</f>
        <v>2</v>
      </c>
      <c r="J18" s="4">
        <f>Таблица132342589[[#This Row],[8]]-Таблица132342589[[#This Row],[6]]</f>
        <v>227074.07000000007</v>
      </c>
    </row>
    <row r="19" spans="1:10" x14ac:dyDescent="0.25">
      <c r="A19" s="1"/>
      <c r="B19" s="12"/>
      <c r="C19" s="13" t="s">
        <v>137</v>
      </c>
      <c r="D19" s="13" t="s">
        <v>139</v>
      </c>
      <c r="E19" s="2">
        <v>111</v>
      </c>
      <c r="F19" s="3">
        <v>1630841.44</v>
      </c>
      <c r="G19" s="2">
        <v>111</v>
      </c>
      <c r="H19" s="4">
        <v>1670841.44</v>
      </c>
      <c r="I19" s="2">
        <f>Таблица132342589[[#This Row],[7]]-Таблица132342589[[#This Row],[5]]</f>
        <v>0</v>
      </c>
      <c r="J19" s="4">
        <f>Таблица132342589[[#This Row],[8]]-Таблица132342589[[#This Row],[6]]</f>
        <v>40000</v>
      </c>
    </row>
    <row r="20" spans="1:10" x14ac:dyDescent="0.25">
      <c r="A20" s="11"/>
      <c r="B20" s="12"/>
      <c r="C20" s="13" t="s">
        <v>137</v>
      </c>
      <c r="D20" s="14" t="s">
        <v>153</v>
      </c>
      <c r="E20" s="2">
        <v>111</v>
      </c>
      <c r="F20" s="22">
        <v>3426881.2</v>
      </c>
      <c r="G20" s="2">
        <v>109</v>
      </c>
      <c r="H20" s="4">
        <v>3009507.1300000004</v>
      </c>
      <c r="I20" s="2">
        <f>Таблица132342589[[#This Row],[7]]-Таблица132342589[[#This Row],[5]]</f>
        <v>-2</v>
      </c>
      <c r="J20" s="4">
        <f>Таблица132342589[[#This Row],[8]]-Таблица132342589[[#This Row],[6]]</f>
        <v>-417374.06999999983</v>
      </c>
    </row>
    <row r="21" spans="1:10" x14ac:dyDescent="0.25">
      <c r="A21" s="11"/>
      <c r="B21" s="12"/>
      <c r="C21" s="13" t="s">
        <v>137</v>
      </c>
      <c r="D21" s="14" t="s">
        <v>150</v>
      </c>
      <c r="E21" s="2">
        <v>25</v>
      </c>
      <c r="F21" s="22">
        <v>289752.99</v>
      </c>
      <c r="G21" s="2">
        <v>25</v>
      </c>
      <c r="H21" s="4">
        <v>290052.99</v>
      </c>
      <c r="I21" s="2">
        <f>Таблица132342589[[#This Row],[7]]-Таблица132342589[[#This Row],[5]]</f>
        <v>0</v>
      </c>
      <c r="J21" s="4">
        <f>Таблица132342589[[#This Row],[8]]-Таблица132342589[[#This Row],[6]]</f>
        <v>300</v>
      </c>
    </row>
    <row r="22" spans="1:10" ht="75" x14ac:dyDescent="0.25">
      <c r="A22" s="11"/>
      <c r="B22" s="12"/>
      <c r="C22" s="13" t="s">
        <v>137</v>
      </c>
      <c r="D22" s="13" t="s">
        <v>26</v>
      </c>
      <c r="E22" s="2">
        <v>40</v>
      </c>
      <c r="F22" s="23">
        <v>488705.48</v>
      </c>
      <c r="G22" s="2">
        <v>40</v>
      </c>
      <c r="H22" s="4">
        <v>638705.48</v>
      </c>
      <c r="I22" s="2">
        <f>Таблица132342589[[#This Row],[7]]-Таблица132342589[[#This Row],[5]]</f>
        <v>0</v>
      </c>
      <c r="J22" s="4">
        <f>Таблица132342589[[#This Row],[8]]-Таблица132342589[[#This Row],[6]]</f>
        <v>150000</v>
      </c>
    </row>
    <row r="23" spans="1:10" ht="30" x14ac:dyDescent="0.25">
      <c r="A23" s="11">
        <v>150013</v>
      </c>
      <c r="B23" s="12" t="s">
        <v>155</v>
      </c>
      <c r="C23" s="13" t="s">
        <v>137</v>
      </c>
      <c r="D23" s="14" t="s">
        <v>150</v>
      </c>
      <c r="E23" s="2">
        <v>554</v>
      </c>
      <c r="F23" s="23">
        <v>4772711.9400000004</v>
      </c>
      <c r="G23" s="2">
        <v>484</v>
      </c>
      <c r="H23" s="4">
        <v>4772711.9400000004</v>
      </c>
      <c r="I23" s="2">
        <f>Таблица132342589[[#This Row],[7]]-Таблица132342589[[#This Row],[5]]</f>
        <v>-70</v>
      </c>
      <c r="J23" s="4">
        <f>Таблица132342589[[#This Row],[8]]-Таблица132342589[[#This Row],[6]]</f>
        <v>0</v>
      </c>
    </row>
    <row r="24" spans="1:10" x14ac:dyDescent="0.25">
      <c r="A24" s="11"/>
      <c r="B24" s="12"/>
      <c r="C24" s="13" t="s">
        <v>137</v>
      </c>
      <c r="D24" s="14" t="s">
        <v>145</v>
      </c>
      <c r="E24" s="2">
        <v>60</v>
      </c>
      <c r="F24" s="23">
        <v>1171294.29</v>
      </c>
      <c r="G24" s="2">
        <v>45</v>
      </c>
      <c r="H24" s="4">
        <v>713280.38</v>
      </c>
      <c r="I24" s="2">
        <f>Таблица132342589[[#This Row],[7]]-Таблица132342589[[#This Row],[5]]</f>
        <v>-15</v>
      </c>
      <c r="J24" s="4">
        <f>Таблица132342589[[#This Row],[8]]-Таблица132342589[[#This Row],[6]]</f>
        <v>-458013.91000000003</v>
      </c>
    </row>
    <row r="25" spans="1:10" ht="34.5" customHeight="1" x14ac:dyDescent="0.25">
      <c r="A25" s="11"/>
      <c r="B25" s="12"/>
      <c r="C25" s="13" t="s">
        <v>137</v>
      </c>
      <c r="D25" s="13" t="s">
        <v>26</v>
      </c>
      <c r="E25" s="2">
        <v>286</v>
      </c>
      <c r="F25" s="23">
        <v>3658399.4800000004</v>
      </c>
      <c r="G25" s="2">
        <v>371</v>
      </c>
      <c r="H25" s="4">
        <v>4116413.39</v>
      </c>
      <c r="I25" s="2">
        <f>Таблица132342589[[#This Row],[7]]-Таблица132342589[[#This Row],[5]]</f>
        <v>85</v>
      </c>
      <c r="J25" s="4">
        <f>Таблица132342589[[#This Row],[8]]-Таблица132342589[[#This Row],[6]]</f>
        <v>458013.90999999968</v>
      </c>
    </row>
    <row r="26" spans="1:10" x14ac:dyDescent="0.25">
      <c r="A26" s="11"/>
      <c r="B26" s="12"/>
      <c r="C26" s="13" t="s">
        <v>137</v>
      </c>
      <c r="D26" s="14" t="s">
        <v>27</v>
      </c>
      <c r="E26" s="2">
        <v>329</v>
      </c>
      <c r="F26" s="23">
        <v>3896909.35</v>
      </c>
      <c r="G26" s="2">
        <v>329</v>
      </c>
      <c r="H26" s="4">
        <v>2988909.35</v>
      </c>
      <c r="I26" s="2">
        <f>Таблица132342589[[#This Row],[7]]-Таблица132342589[[#This Row],[5]]</f>
        <v>0</v>
      </c>
      <c r="J26" s="4">
        <f>Таблица132342589[[#This Row],[8]]-Таблица132342589[[#This Row],[6]]</f>
        <v>-908000</v>
      </c>
    </row>
    <row r="27" spans="1:10" ht="30" x14ac:dyDescent="0.25">
      <c r="A27" s="11">
        <v>150003</v>
      </c>
      <c r="B27" s="12" t="s">
        <v>23</v>
      </c>
      <c r="C27" s="13" t="s">
        <v>137</v>
      </c>
      <c r="D27" s="14" t="s">
        <v>150</v>
      </c>
      <c r="E27" s="2">
        <v>872</v>
      </c>
      <c r="F27" s="26">
        <v>4000000.0000005588</v>
      </c>
      <c r="G27" s="2">
        <v>872</v>
      </c>
      <c r="H27" s="4">
        <v>3000000.0000005588</v>
      </c>
      <c r="I27" s="2">
        <f>Таблица132342589[[#This Row],[7]]-Таблица132342589[[#This Row],[5]]</f>
        <v>0</v>
      </c>
      <c r="J27" s="4">
        <f>Таблица132342589[[#This Row],[8]]-Таблица132342589[[#This Row],[6]]</f>
        <v>-1000000</v>
      </c>
    </row>
    <row r="28" spans="1:10" ht="30" x14ac:dyDescent="0.25">
      <c r="A28" s="11">
        <v>150010</v>
      </c>
      <c r="B28" s="12" t="s">
        <v>177</v>
      </c>
      <c r="C28" s="13" t="s">
        <v>137</v>
      </c>
      <c r="D28" s="14" t="s">
        <v>27</v>
      </c>
      <c r="E28" s="2">
        <v>380</v>
      </c>
      <c r="F28" s="26">
        <v>4060564.31</v>
      </c>
      <c r="G28" s="2">
        <v>355</v>
      </c>
      <c r="H28" s="4">
        <v>3960564.31</v>
      </c>
      <c r="I28" s="2">
        <f>Таблица132342589[[#This Row],[7]]-Таблица132342589[[#This Row],[5]]</f>
        <v>-25</v>
      </c>
      <c r="J28" s="4">
        <f>Таблица132342589[[#This Row],[8]]-Таблица132342589[[#This Row],[6]]</f>
        <v>-100000</v>
      </c>
    </row>
    <row r="29" spans="1:10" ht="30" x14ac:dyDescent="0.25">
      <c r="A29" s="11">
        <v>150002</v>
      </c>
      <c r="B29" s="12" t="s">
        <v>159</v>
      </c>
      <c r="C29" s="13" t="s">
        <v>137</v>
      </c>
      <c r="D29" s="14" t="s">
        <v>142</v>
      </c>
      <c r="E29" s="2">
        <v>150</v>
      </c>
      <c r="F29" s="26">
        <v>4647597.26</v>
      </c>
      <c r="G29" s="2">
        <v>175</v>
      </c>
      <c r="H29" s="4">
        <v>6655597.2599999998</v>
      </c>
      <c r="I29" s="2">
        <f>Таблица132342589[[#This Row],[7]]-Таблица132342589[[#This Row],[5]]</f>
        <v>25</v>
      </c>
      <c r="J29" s="4">
        <f>Таблица132342589[[#This Row],[8]]-Таблица132342589[[#This Row],[6]]</f>
        <v>2008000</v>
      </c>
    </row>
    <row r="30" spans="1:10" x14ac:dyDescent="0.25">
      <c r="A30" s="11"/>
      <c r="B30" s="12"/>
      <c r="C30" s="13" t="s">
        <v>137</v>
      </c>
      <c r="D30" s="14" t="s">
        <v>160</v>
      </c>
      <c r="E30" s="2">
        <v>170</v>
      </c>
      <c r="F30" s="4">
        <v>1851924.08</v>
      </c>
      <c r="G30" s="2">
        <v>170</v>
      </c>
      <c r="H30" s="4">
        <v>1753995.26</v>
      </c>
      <c r="I30" s="2">
        <f>Таблица132342589[[#This Row],[7]]-Таблица132342589[[#This Row],[5]]</f>
        <v>0</v>
      </c>
      <c r="J30" s="4">
        <f>Таблица132342589[[#This Row],[8]]-Таблица132342589[[#This Row],[6]]</f>
        <v>-97928.820000000065</v>
      </c>
    </row>
    <row r="31" spans="1:10" x14ac:dyDescent="0.25">
      <c r="A31" s="11"/>
      <c r="B31" s="12"/>
      <c r="C31" s="13" t="s">
        <v>137</v>
      </c>
      <c r="D31" s="14" t="s">
        <v>162</v>
      </c>
      <c r="E31" s="2">
        <v>358</v>
      </c>
      <c r="F31" s="4">
        <v>4808709.46</v>
      </c>
      <c r="G31" s="2">
        <v>358</v>
      </c>
      <c r="H31" s="4">
        <v>4731755.3600000003</v>
      </c>
      <c r="I31" s="2">
        <f>Таблица132342589[[#This Row],[7]]-Таблица132342589[[#This Row],[5]]</f>
        <v>0</v>
      </c>
      <c r="J31" s="4">
        <f>Таблица132342589[[#This Row],[8]]-Таблица132342589[[#This Row],[6]]</f>
        <v>-76954.099999999627</v>
      </c>
    </row>
    <row r="32" spans="1:10" x14ac:dyDescent="0.25">
      <c r="A32" s="11"/>
      <c r="B32" s="12"/>
      <c r="C32" s="13" t="s">
        <v>137</v>
      </c>
      <c r="D32" s="14" t="s">
        <v>144</v>
      </c>
      <c r="E32" s="2">
        <v>425</v>
      </c>
      <c r="F32" s="4">
        <v>3599050.99</v>
      </c>
      <c r="G32" s="2">
        <v>425</v>
      </c>
      <c r="H32" s="4">
        <v>3676005.0900000003</v>
      </c>
      <c r="I32" s="2">
        <f>Таблица132342589[[#This Row],[7]]-Таблица132342589[[#This Row],[5]]</f>
        <v>0</v>
      </c>
      <c r="J32" s="4">
        <f>Таблица132342589[[#This Row],[8]]-Таблица132342589[[#This Row],[6]]</f>
        <v>76954.100000000093</v>
      </c>
    </row>
    <row r="33" spans="1:10" x14ac:dyDescent="0.25">
      <c r="A33" s="11"/>
      <c r="B33" s="12"/>
      <c r="C33" s="13" t="s">
        <v>137</v>
      </c>
      <c r="D33" s="14" t="s">
        <v>139</v>
      </c>
      <c r="E33" s="2">
        <v>215</v>
      </c>
      <c r="F33" s="4">
        <v>2440327.3800000004</v>
      </c>
      <c r="G33" s="2">
        <v>215</v>
      </c>
      <c r="H33" s="4">
        <v>2538256.2000000002</v>
      </c>
      <c r="I33" s="2">
        <f>Таблица132342589[[#This Row],[7]]-Таблица132342589[[#This Row],[5]]</f>
        <v>0</v>
      </c>
      <c r="J33" s="4">
        <f>Таблица132342589[[#This Row],[8]]-Таблица132342589[[#This Row],[6]]</f>
        <v>97928.819999999832</v>
      </c>
    </row>
  </sheetData>
  <mergeCells count="9">
    <mergeCell ref="B6:I7"/>
    <mergeCell ref="J6:J7"/>
    <mergeCell ref="I9:J9"/>
    <mergeCell ref="A9:A10"/>
    <mergeCell ref="B9:B10"/>
    <mergeCell ref="C9:C10"/>
    <mergeCell ref="D9:D10"/>
    <mergeCell ref="E9:F9"/>
    <mergeCell ref="G9:H9"/>
  </mergeCells>
  <pageMargins left="0.23622047244094491" right="0.23622047244094491" top="0.74803149606299213" bottom="0.47244094488188981" header="0.31496062992125984" footer="0.31496062992125984"/>
  <pageSetup paperSize="9" scale="89" fitToHeight="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workbookViewId="0">
      <selection activeCell="O14" sqref="O14"/>
    </sheetView>
  </sheetViews>
  <sheetFormatPr defaultRowHeight="15" x14ac:dyDescent="0.25"/>
  <cols>
    <col min="1" max="1" width="8.28515625" bestFit="1" customWidth="1"/>
    <col min="2" max="2" width="40.5703125" style="6" bestFit="1" customWidth="1"/>
    <col min="3" max="3" width="12.85546875" style="6" bestFit="1" customWidth="1"/>
    <col min="4" max="4" width="20.7109375" bestFit="1" customWidth="1"/>
    <col min="5" max="5" width="11.42578125" customWidth="1"/>
    <col min="6" max="6" width="14.28515625" customWidth="1"/>
    <col min="7" max="7" width="13.140625" customWidth="1"/>
    <col min="8" max="8" width="14.28515625" customWidth="1"/>
    <col min="9" max="9" width="9.42578125" customWidth="1"/>
    <col min="10" max="10" width="16" customWidth="1"/>
    <col min="11" max="11" width="14.5703125" style="5" bestFit="1" customWidth="1"/>
    <col min="12" max="12" width="13.140625" style="5" bestFit="1" customWidth="1"/>
  </cols>
  <sheetData>
    <row r="1" spans="1:10" x14ac:dyDescent="0.25">
      <c r="J1" s="7" t="s">
        <v>29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134</v>
      </c>
    </row>
    <row r="5" spans="1:10" x14ac:dyDescent="0.25">
      <c r="J5" s="7"/>
    </row>
    <row r="6" spans="1:10" x14ac:dyDescent="0.25">
      <c r="B6" s="45" t="s">
        <v>194</v>
      </c>
      <c r="C6" s="45"/>
      <c r="D6" s="45"/>
      <c r="E6" s="45"/>
      <c r="F6" s="45"/>
      <c r="G6" s="45"/>
      <c r="H6" s="45"/>
      <c r="I6" s="45"/>
      <c r="J6" s="7"/>
    </row>
    <row r="7" spans="1:10" x14ac:dyDescent="0.25">
      <c r="B7" s="45"/>
      <c r="C7" s="45"/>
      <c r="D7" s="45"/>
      <c r="E7" s="45"/>
      <c r="F7" s="45"/>
      <c r="G7" s="45"/>
      <c r="H7" s="45"/>
      <c r="I7" s="45"/>
      <c r="J7" s="7"/>
    </row>
    <row r="9" spans="1:10" ht="46.5" customHeight="1" x14ac:dyDescent="0.25">
      <c r="A9" s="46" t="s">
        <v>2</v>
      </c>
      <c r="B9" s="46" t="s">
        <v>3</v>
      </c>
      <c r="C9" s="47" t="s">
        <v>18</v>
      </c>
      <c r="D9" s="47" t="s">
        <v>17</v>
      </c>
      <c r="E9" s="46" t="s">
        <v>47</v>
      </c>
      <c r="F9" s="46"/>
      <c r="G9" s="46" t="s">
        <v>133</v>
      </c>
      <c r="H9" s="46"/>
      <c r="I9" s="46" t="s">
        <v>4</v>
      </c>
      <c r="J9" s="46"/>
    </row>
    <row r="10" spans="1:10" ht="30" x14ac:dyDescent="0.25">
      <c r="A10" s="46"/>
      <c r="B10" s="46"/>
      <c r="C10" s="48"/>
      <c r="D10" s="48"/>
      <c r="E10" s="8" t="s">
        <v>5</v>
      </c>
      <c r="F10" s="8" t="s">
        <v>6</v>
      </c>
      <c r="G10" s="8" t="s">
        <v>5</v>
      </c>
      <c r="H10" s="8" t="s">
        <v>6</v>
      </c>
      <c r="I10" s="8" t="s">
        <v>5</v>
      </c>
      <c r="J10" s="8" t="s">
        <v>6</v>
      </c>
    </row>
    <row r="11" spans="1:10" ht="28.5" customHeight="1" x14ac:dyDescent="0.25">
      <c r="A11" s="9" t="s">
        <v>7</v>
      </c>
      <c r="B11" s="10" t="s">
        <v>8</v>
      </c>
      <c r="C11" s="9" t="s">
        <v>9</v>
      </c>
      <c r="D11" s="10" t="s">
        <v>10</v>
      </c>
      <c r="E11" s="10" t="s">
        <v>12</v>
      </c>
      <c r="F11" s="9" t="s">
        <v>15</v>
      </c>
      <c r="G11" s="10" t="s">
        <v>13</v>
      </c>
      <c r="H11" s="9" t="s">
        <v>14</v>
      </c>
      <c r="I11" s="10" t="s">
        <v>16</v>
      </c>
      <c r="J11" s="9" t="s">
        <v>19</v>
      </c>
    </row>
    <row r="12" spans="1:10" x14ac:dyDescent="0.25">
      <c r="A12" s="11">
        <v>150007</v>
      </c>
      <c r="B12" s="12" t="s">
        <v>62</v>
      </c>
      <c r="C12" s="13" t="s">
        <v>93</v>
      </c>
      <c r="D12" s="14" t="s">
        <v>122</v>
      </c>
      <c r="E12" s="2">
        <v>8973</v>
      </c>
      <c r="F12" s="4">
        <v>11599397.1</v>
      </c>
      <c r="G12" s="2">
        <v>4526</v>
      </c>
      <c r="H12" s="4">
        <v>5056878.82</v>
      </c>
      <c r="I12" s="15">
        <f>Таблица13234256[[#This Row],[8]]-Таблица13234256[[#This Row],[6]]</f>
        <v>-4447</v>
      </c>
      <c r="J12" s="16">
        <f>Таблица13234256[[#This Row],[9]]-Таблица13234256[[#This Row],[7]]</f>
        <v>-6542518.2799999993</v>
      </c>
    </row>
    <row r="13" spans="1:10" x14ac:dyDescent="0.25">
      <c r="A13" s="11"/>
      <c r="B13" s="12"/>
      <c r="C13" s="13" t="s">
        <v>93</v>
      </c>
      <c r="D13" s="14" t="s">
        <v>123</v>
      </c>
      <c r="E13" s="2"/>
      <c r="F13" s="4">
        <v>30470182.640000001</v>
      </c>
      <c r="G13" s="2"/>
      <c r="H13" s="4">
        <v>19531764.59</v>
      </c>
      <c r="I13" s="2">
        <f>Таблица13234256[[#This Row],[8]]-Таблица13234256[[#This Row],[6]]</f>
        <v>0</v>
      </c>
      <c r="J13" s="4">
        <f>Таблица13234256[[#This Row],[9]]-Таблица13234256[[#This Row],[7]]</f>
        <v>-10938418.050000001</v>
      </c>
    </row>
    <row r="14" spans="1:10" x14ac:dyDescent="0.25">
      <c r="A14" s="11"/>
      <c r="B14" s="12"/>
      <c r="C14" s="13" t="s">
        <v>93</v>
      </c>
      <c r="D14" s="14" t="s">
        <v>124</v>
      </c>
      <c r="E14" s="2">
        <v>378</v>
      </c>
      <c r="F14" s="4">
        <v>417576.6</v>
      </c>
      <c r="G14" s="2">
        <v>364</v>
      </c>
      <c r="H14" s="4">
        <v>236098.87</v>
      </c>
      <c r="I14" s="2">
        <f>Таблица13234256[[#This Row],[8]]-Таблица13234256[[#This Row],[6]]</f>
        <v>-14</v>
      </c>
      <c r="J14" s="4">
        <f>Таблица13234256[[#This Row],[9]]-Таблица13234256[[#This Row],[7]]</f>
        <v>-181477.72999999998</v>
      </c>
    </row>
    <row r="15" spans="1:10" x14ac:dyDescent="0.25">
      <c r="A15" s="11"/>
      <c r="B15" s="12"/>
      <c r="C15" s="13" t="s">
        <v>93</v>
      </c>
      <c r="D15" s="14" t="s">
        <v>200</v>
      </c>
      <c r="E15" s="2"/>
      <c r="F15" s="4">
        <v>2378985.0299999998</v>
      </c>
      <c r="G15" s="2"/>
      <c r="H15" s="4">
        <v>2320063.5099999998</v>
      </c>
      <c r="I15" s="2">
        <f>Таблица13234256[[#This Row],[8]]-Таблица13234256[[#This Row],[6]]</f>
        <v>0</v>
      </c>
      <c r="J15" s="4">
        <f>Таблица13234256[[#This Row],[9]]-Таблица13234256[[#This Row],[7]]</f>
        <v>-58921.520000000019</v>
      </c>
    </row>
    <row r="16" spans="1:10" x14ac:dyDescent="0.25">
      <c r="A16" s="11">
        <v>150009</v>
      </c>
      <c r="B16" s="12" t="s">
        <v>63</v>
      </c>
      <c r="C16" s="13" t="s">
        <v>93</v>
      </c>
      <c r="D16" s="14" t="s">
        <v>122</v>
      </c>
      <c r="E16" s="2">
        <v>7060</v>
      </c>
      <c r="F16" s="4">
        <v>9126462</v>
      </c>
      <c r="G16" s="2">
        <v>5732</v>
      </c>
      <c r="H16" s="4">
        <v>6252228</v>
      </c>
      <c r="I16" s="2">
        <f>Таблица13234256[[#This Row],[8]]-Таблица13234256[[#This Row],[6]]</f>
        <v>-1328</v>
      </c>
      <c r="J16" s="4">
        <f>Таблица13234256[[#This Row],[9]]-Таблица13234256[[#This Row],[7]]</f>
        <v>-2874234</v>
      </c>
    </row>
    <row r="17" spans="1:10" x14ac:dyDescent="0.25">
      <c r="A17" s="11"/>
      <c r="B17" s="12"/>
      <c r="C17" s="13" t="s">
        <v>93</v>
      </c>
      <c r="D17" s="14" t="s">
        <v>123</v>
      </c>
      <c r="E17" s="2"/>
      <c r="F17" s="4">
        <v>22853373.969999999</v>
      </c>
      <c r="G17" s="2"/>
      <c r="H17" s="4">
        <v>23181422.59</v>
      </c>
      <c r="I17" s="2">
        <f>Таблица13234256[[#This Row],[8]]-Таблица13234256[[#This Row],[6]]</f>
        <v>0</v>
      </c>
      <c r="J17" s="4">
        <f>Таблица13234256[[#This Row],[9]]-Таблица13234256[[#This Row],[7]]</f>
        <v>328048.62000000104</v>
      </c>
    </row>
    <row r="18" spans="1:10" x14ac:dyDescent="0.25">
      <c r="A18" s="11"/>
      <c r="B18" s="12"/>
      <c r="C18" s="13" t="s">
        <v>93</v>
      </c>
      <c r="D18" s="14" t="s">
        <v>124</v>
      </c>
      <c r="E18" s="2"/>
      <c r="F18" s="4">
        <v>647354.19999999995</v>
      </c>
      <c r="G18" s="2"/>
      <c r="H18" s="4">
        <v>774255.39</v>
      </c>
      <c r="I18" s="2">
        <f>Таблица13234256[[#This Row],[8]]-Таблица13234256[[#This Row],[6]]</f>
        <v>0</v>
      </c>
      <c r="J18" s="4">
        <f>Таблица13234256[[#This Row],[9]]-Таблица13234256[[#This Row],[7]]</f>
        <v>126901.19000000006</v>
      </c>
    </row>
    <row r="19" spans="1:10" x14ac:dyDescent="0.25">
      <c r="A19" s="11"/>
      <c r="B19" s="12"/>
      <c r="C19" s="13" t="s">
        <v>93</v>
      </c>
      <c r="D19" s="14" t="s">
        <v>200</v>
      </c>
      <c r="E19" s="2"/>
      <c r="F19" s="4">
        <v>431618.72</v>
      </c>
      <c r="G19" s="2"/>
      <c r="H19" s="4">
        <v>397760.84</v>
      </c>
      <c r="I19" s="2">
        <f>Таблица13234256[[#This Row],[8]]-Таблица13234256[[#This Row],[6]]</f>
        <v>0</v>
      </c>
      <c r="J19" s="4">
        <f>Таблица13234256[[#This Row],[9]]-Таблица13234256[[#This Row],[7]]</f>
        <v>-33857.879999999946</v>
      </c>
    </row>
    <row r="20" spans="1:10" x14ac:dyDescent="0.25">
      <c r="A20" s="11">
        <v>150010</v>
      </c>
      <c r="B20" s="12" t="s">
        <v>64</v>
      </c>
      <c r="C20" s="13" t="s">
        <v>93</v>
      </c>
      <c r="D20" s="14" t="s">
        <v>122</v>
      </c>
      <c r="E20" s="2">
        <v>3188</v>
      </c>
      <c r="F20" s="4">
        <v>4121127.6</v>
      </c>
      <c r="G20" s="2">
        <v>2183</v>
      </c>
      <c r="H20" s="4">
        <v>2584955.85</v>
      </c>
      <c r="I20" s="2">
        <f>Таблица13234256[[#This Row],[8]]-Таблица13234256[[#This Row],[6]]</f>
        <v>-1005</v>
      </c>
      <c r="J20" s="4">
        <f>Таблица13234256[[#This Row],[9]]-Таблица13234256[[#This Row],[7]]</f>
        <v>-1536171.75</v>
      </c>
    </row>
    <row r="21" spans="1:10" x14ac:dyDescent="0.25">
      <c r="A21" s="11"/>
      <c r="B21" s="12"/>
      <c r="C21" s="13" t="s">
        <v>93</v>
      </c>
      <c r="D21" s="14" t="s">
        <v>123</v>
      </c>
      <c r="E21" s="2"/>
      <c r="F21" s="4">
        <v>10884884.640000001</v>
      </c>
      <c r="G21" s="2"/>
      <c r="H21" s="4">
        <v>9790612.4399999995</v>
      </c>
      <c r="I21" s="2">
        <f>Таблица13234256[[#This Row],[8]]-Таблица13234256[[#This Row],[6]]</f>
        <v>0</v>
      </c>
      <c r="J21" s="4">
        <f>Таблица13234256[[#This Row],[9]]-Таблица13234256[[#This Row],[7]]</f>
        <v>-1094272.2000000011</v>
      </c>
    </row>
    <row r="22" spans="1:10" x14ac:dyDescent="0.25">
      <c r="A22" s="11"/>
      <c r="B22" s="12"/>
      <c r="C22" s="13" t="s">
        <v>93</v>
      </c>
      <c r="D22" s="14" t="s">
        <v>124</v>
      </c>
      <c r="E22" s="2"/>
      <c r="F22" s="4">
        <v>107155.9</v>
      </c>
      <c r="G22" s="2"/>
      <c r="H22" s="4">
        <v>93682.18</v>
      </c>
      <c r="I22" s="2">
        <f>Таблица13234256[[#This Row],[8]]-Таблица13234256[[#This Row],[6]]</f>
        <v>0</v>
      </c>
      <c r="J22" s="4">
        <f>Таблица13234256[[#This Row],[9]]-Таблица13234256[[#This Row],[7]]</f>
        <v>-13473.720000000001</v>
      </c>
    </row>
    <row r="23" spans="1:10" x14ac:dyDescent="0.25">
      <c r="A23" s="11"/>
      <c r="B23" s="12"/>
      <c r="C23" s="13" t="s">
        <v>93</v>
      </c>
      <c r="D23" s="14" t="s">
        <v>188</v>
      </c>
      <c r="E23" s="2">
        <v>477</v>
      </c>
      <c r="F23" s="4">
        <v>745143.6</v>
      </c>
      <c r="G23" s="2">
        <v>490</v>
      </c>
      <c r="H23" s="4">
        <v>782143.6</v>
      </c>
      <c r="I23" s="2">
        <f>Таблица13234256[[#This Row],[8]]-Таблица13234256[[#This Row],[6]]</f>
        <v>13</v>
      </c>
      <c r="J23" s="4">
        <f>Таблица13234256[[#This Row],[9]]-Таблица13234256[[#This Row],[7]]</f>
        <v>37000</v>
      </c>
    </row>
    <row r="24" spans="1:10" x14ac:dyDescent="0.25">
      <c r="A24" s="11">
        <v>150012</v>
      </c>
      <c r="B24" s="12" t="s">
        <v>65</v>
      </c>
      <c r="C24" s="13" t="s">
        <v>93</v>
      </c>
      <c r="D24" s="14" t="s">
        <v>122</v>
      </c>
      <c r="E24" s="2">
        <v>5286</v>
      </c>
      <c r="F24" s="4">
        <v>6833212.2000000002</v>
      </c>
      <c r="G24" s="2">
        <v>4086</v>
      </c>
      <c r="H24" s="4">
        <v>4385643.78</v>
      </c>
      <c r="I24" s="2">
        <f>Таблица13234256[[#This Row],[8]]-Таблица13234256[[#This Row],[6]]</f>
        <v>-1200</v>
      </c>
      <c r="J24" s="4">
        <f>Таблица13234256[[#This Row],[9]]-Таблица13234256[[#This Row],[7]]</f>
        <v>-2447568.42</v>
      </c>
    </row>
    <row r="25" spans="1:10" x14ac:dyDescent="0.25">
      <c r="A25" s="11"/>
      <c r="B25" s="12"/>
      <c r="C25" s="13" t="s">
        <v>93</v>
      </c>
      <c r="D25" s="14" t="s">
        <v>123</v>
      </c>
      <c r="E25" s="2"/>
      <c r="F25" s="4">
        <v>17562485.719999999</v>
      </c>
      <c r="G25" s="2"/>
      <c r="H25" s="4">
        <v>15013457.32</v>
      </c>
      <c r="I25" s="2">
        <f>Таблица13234256[[#This Row],[8]]-Таблица13234256[[#This Row],[6]]</f>
        <v>0</v>
      </c>
      <c r="J25" s="4">
        <f>Таблица13234256[[#This Row],[9]]-Таблица13234256[[#This Row],[7]]</f>
        <v>-2549028.3999999985</v>
      </c>
    </row>
    <row r="26" spans="1:10" x14ac:dyDescent="0.25">
      <c r="A26" s="11"/>
      <c r="B26" s="12"/>
      <c r="C26" s="13" t="s">
        <v>93</v>
      </c>
      <c r="D26" s="14" t="s">
        <v>124</v>
      </c>
      <c r="E26" s="2"/>
      <c r="F26" s="4">
        <v>203264.8</v>
      </c>
      <c r="G26" s="2"/>
      <c r="H26" s="4">
        <v>238401.11</v>
      </c>
      <c r="I26" s="2">
        <f>Таблица13234256[[#This Row],[8]]-Таблица13234256[[#This Row],[6]]</f>
        <v>0</v>
      </c>
      <c r="J26" s="4">
        <f>Таблица13234256[[#This Row],[9]]-Таблица13234256[[#This Row],[7]]</f>
        <v>35136.31</v>
      </c>
    </row>
    <row r="27" spans="1:10" x14ac:dyDescent="0.25">
      <c r="A27" s="11"/>
      <c r="B27" s="12"/>
      <c r="C27" s="13" t="s">
        <v>93</v>
      </c>
      <c r="D27" s="14" t="s">
        <v>188</v>
      </c>
      <c r="E27" s="2">
        <v>828</v>
      </c>
      <c r="F27" s="4">
        <v>1308090.72</v>
      </c>
      <c r="G27" s="2">
        <v>828</v>
      </c>
      <c r="H27" s="4">
        <v>1316090.72</v>
      </c>
      <c r="I27" s="2">
        <f>Таблица13234256[[#This Row],[8]]-Таблица13234256[[#This Row],[6]]</f>
        <v>0</v>
      </c>
      <c r="J27" s="4">
        <f>Таблица13234256[[#This Row],[9]]-Таблица13234256[[#This Row],[7]]</f>
        <v>8000</v>
      </c>
    </row>
    <row r="28" spans="1:10" x14ac:dyDescent="0.25">
      <c r="A28" s="11"/>
      <c r="B28" s="12"/>
      <c r="C28" s="13" t="s">
        <v>93</v>
      </c>
      <c r="D28" s="14" t="s">
        <v>200</v>
      </c>
      <c r="E28" s="2"/>
      <c r="F28" s="4">
        <v>259258.31</v>
      </c>
      <c r="G28" s="2"/>
      <c r="H28" s="4">
        <v>261558.97</v>
      </c>
      <c r="I28" s="2">
        <f>Таблица13234256[[#This Row],[8]]-Таблица13234256[[#This Row],[6]]</f>
        <v>0</v>
      </c>
      <c r="J28" s="4">
        <f>Таблица13234256[[#This Row],[9]]-Таблица13234256[[#This Row],[7]]</f>
        <v>2300.6600000000035</v>
      </c>
    </row>
    <row r="29" spans="1:10" x14ac:dyDescent="0.25">
      <c r="A29" s="11">
        <v>150013</v>
      </c>
      <c r="B29" s="12" t="s">
        <v>66</v>
      </c>
      <c r="C29" s="13" t="s">
        <v>93</v>
      </c>
      <c r="D29" s="14" t="s">
        <v>122</v>
      </c>
      <c r="E29" s="2">
        <v>1080</v>
      </c>
      <c r="F29" s="4">
        <v>1396116</v>
      </c>
      <c r="G29" s="2">
        <v>371</v>
      </c>
      <c r="H29" s="4">
        <v>750503.78</v>
      </c>
      <c r="I29" s="2">
        <f>Таблица13234256[[#This Row],[8]]-Таблица13234256[[#This Row],[6]]</f>
        <v>-709</v>
      </c>
      <c r="J29" s="4">
        <f>Таблица13234256[[#This Row],[9]]-Таблица13234256[[#This Row],[7]]</f>
        <v>-645612.22</v>
      </c>
    </row>
    <row r="30" spans="1:10" x14ac:dyDescent="0.25">
      <c r="A30" s="11"/>
      <c r="B30" s="12"/>
      <c r="C30" s="13" t="s">
        <v>93</v>
      </c>
      <c r="D30" s="14" t="s">
        <v>123</v>
      </c>
      <c r="E30" s="2"/>
      <c r="F30" s="4">
        <v>6884852.8399999999</v>
      </c>
      <c r="G30" s="2"/>
      <c r="H30" s="4">
        <v>2668823.1800000002</v>
      </c>
      <c r="I30" s="2">
        <f>Таблица13234256[[#This Row],[8]]-Таблица13234256[[#This Row],[6]]</f>
        <v>0</v>
      </c>
      <c r="J30" s="4">
        <f>Таблица13234256[[#This Row],[9]]-Таблица13234256[[#This Row],[7]]</f>
        <v>-4216029.66</v>
      </c>
    </row>
    <row r="31" spans="1:10" x14ac:dyDescent="0.25">
      <c r="A31" s="11"/>
      <c r="B31" s="12"/>
      <c r="C31" s="13" t="s">
        <v>93</v>
      </c>
      <c r="D31" s="14" t="s">
        <v>124</v>
      </c>
      <c r="E31" s="2"/>
      <c r="F31" s="4">
        <v>220940</v>
      </c>
      <c r="G31" s="2"/>
      <c r="H31" s="4">
        <v>262072.15</v>
      </c>
      <c r="I31" s="2">
        <f>Таблица13234256[[#This Row],[8]]-Таблица13234256[[#This Row],[6]]</f>
        <v>0</v>
      </c>
      <c r="J31" s="4">
        <f>Таблица13234256[[#This Row],[9]]-Таблица13234256[[#This Row],[7]]</f>
        <v>41132.149999999994</v>
      </c>
    </row>
    <row r="32" spans="1:10" x14ac:dyDescent="0.25">
      <c r="A32" s="11"/>
      <c r="B32" s="12"/>
      <c r="C32" s="13" t="s">
        <v>93</v>
      </c>
      <c r="D32" s="14" t="s">
        <v>188</v>
      </c>
      <c r="E32" s="2">
        <v>298</v>
      </c>
      <c r="F32" s="4">
        <v>515537.67</v>
      </c>
      <c r="G32" s="2">
        <v>285</v>
      </c>
      <c r="H32" s="4">
        <v>355537.67</v>
      </c>
      <c r="I32" s="2">
        <f>Таблица13234256[[#This Row],[8]]-Таблица13234256[[#This Row],[6]]</f>
        <v>-13</v>
      </c>
      <c r="J32" s="4">
        <f>Таблица13234256[[#This Row],[9]]-Таблица13234256[[#This Row],[7]]</f>
        <v>-160000</v>
      </c>
    </row>
    <row r="33" spans="1:10" x14ac:dyDescent="0.25">
      <c r="A33" s="11">
        <v>150014</v>
      </c>
      <c r="B33" s="12" t="s">
        <v>67</v>
      </c>
      <c r="C33" s="13" t="s">
        <v>93</v>
      </c>
      <c r="D33" s="14" t="s">
        <v>122</v>
      </c>
      <c r="E33" s="2">
        <v>14687</v>
      </c>
      <c r="F33" s="4">
        <v>18985884.899999999</v>
      </c>
      <c r="G33" s="2">
        <v>10787</v>
      </c>
      <c r="H33" s="4">
        <v>11793310.18</v>
      </c>
      <c r="I33" s="2">
        <f>Таблица13234256[[#This Row],[8]]-Таблица13234256[[#This Row],[6]]</f>
        <v>-3900</v>
      </c>
      <c r="J33" s="4">
        <f>Таблица13234256[[#This Row],[9]]-Таблица13234256[[#This Row],[7]]</f>
        <v>-7192574.7199999988</v>
      </c>
    </row>
    <row r="34" spans="1:10" x14ac:dyDescent="0.25">
      <c r="A34" s="11"/>
      <c r="B34" s="12"/>
      <c r="C34" s="13" t="s">
        <v>93</v>
      </c>
      <c r="D34" s="14" t="s">
        <v>123</v>
      </c>
      <c r="E34" s="2">
        <v>18189</v>
      </c>
      <c r="F34" s="24">
        <v>45818565.520000003</v>
      </c>
      <c r="G34" s="2">
        <v>18328</v>
      </c>
      <c r="H34" s="4">
        <v>59458334.5</v>
      </c>
      <c r="I34" s="2">
        <f>Таблица13234256[[#This Row],[8]]-Таблица13234256[[#This Row],[6]]</f>
        <v>139</v>
      </c>
      <c r="J34" s="4">
        <f>Таблица13234256[[#This Row],[9]]-Таблица13234256[[#This Row],[7]]</f>
        <v>13639768.979999997</v>
      </c>
    </row>
    <row r="35" spans="1:10" x14ac:dyDescent="0.25">
      <c r="A35" s="11"/>
      <c r="B35" s="12"/>
      <c r="C35" s="13" t="s">
        <v>93</v>
      </c>
      <c r="D35" s="14" t="s">
        <v>124</v>
      </c>
      <c r="E35" s="2"/>
      <c r="F35" s="24">
        <v>298269</v>
      </c>
      <c r="G35" s="2"/>
      <c r="H35" s="4">
        <v>356756.2</v>
      </c>
      <c r="I35" s="2">
        <f>Таблица13234256[[#This Row],[8]]-Таблица13234256[[#This Row],[6]]</f>
        <v>0</v>
      </c>
      <c r="J35" s="4">
        <f>Таблица13234256[[#This Row],[9]]-Таблица13234256[[#This Row],[7]]</f>
        <v>58487.200000000012</v>
      </c>
    </row>
    <row r="36" spans="1:10" x14ac:dyDescent="0.25">
      <c r="A36" s="11"/>
      <c r="B36" s="12"/>
      <c r="C36" s="13" t="s">
        <v>93</v>
      </c>
      <c r="D36" s="14" t="s">
        <v>187</v>
      </c>
      <c r="E36" s="2">
        <v>12679</v>
      </c>
      <c r="F36" s="24">
        <v>27541759.41</v>
      </c>
      <c r="G36" s="2">
        <v>12679</v>
      </c>
      <c r="H36" s="4">
        <v>26006759.41</v>
      </c>
      <c r="I36" s="2">
        <f>Таблица13234256[[#This Row],[8]]-Таблица13234256[[#This Row],[6]]</f>
        <v>0</v>
      </c>
      <c r="J36" s="4">
        <f>Таблица13234256[[#This Row],[9]]-Таблица13234256[[#This Row],[7]]</f>
        <v>-1535000</v>
      </c>
    </row>
    <row r="37" spans="1:10" x14ac:dyDescent="0.25">
      <c r="A37" s="11">
        <v>150016</v>
      </c>
      <c r="B37" s="12" t="s">
        <v>69</v>
      </c>
      <c r="C37" s="13" t="s">
        <v>93</v>
      </c>
      <c r="D37" s="14" t="s">
        <v>122</v>
      </c>
      <c r="E37" s="2">
        <v>22112</v>
      </c>
      <c r="F37" s="24">
        <v>28584182.399999999</v>
      </c>
      <c r="G37" s="2">
        <v>20184</v>
      </c>
      <c r="H37" s="4">
        <v>22625749.41</v>
      </c>
      <c r="I37" s="2">
        <f>Таблица13234256[[#This Row],[8]]-Таблица13234256[[#This Row],[6]]</f>
        <v>-1928</v>
      </c>
      <c r="J37" s="4">
        <f>Таблица13234256[[#This Row],[9]]-Таблица13234256[[#This Row],[7]]</f>
        <v>-5958432.9899999984</v>
      </c>
    </row>
    <row r="38" spans="1:10" x14ac:dyDescent="0.25">
      <c r="A38" s="11"/>
      <c r="B38" s="12"/>
      <c r="C38" s="13" t="s">
        <v>93</v>
      </c>
      <c r="D38" s="14" t="s">
        <v>123</v>
      </c>
      <c r="E38" s="2"/>
      <c r="F38" s="24">
        <v>70267377.560000002</v>
      </c>
      <c r="G38" s="2"/>
      <c r="H38" s="4">
        <v>74858366.620000005</v>
      </c>
      <c r="I38" s="2">
        <f>Таблица13234256[[#This Row],[8]]-Таблица13234256[[#This Row],[6]]</f>
        <v>0</v>
      </c>
      <c r="J38" s="4">
        <f>Таблица13234256[[#This Row],[9]]-Таблица13234256[[#This Row],[7]]</f>
        <v>4590989.0600000024</v>
      </c>
    </row>
    <row r="39" spans="1:10" x14ac:dyDescent="0.25">
      <c r="A39" s="11"/>
      <c r="B39" s="12"/>
      <c r="C39" s="13" t="s">
        <v>93</v>
      </c>
      <c r="D39" s="14" t="s">
        <v>124</v>
      </c>
      <c r="E39" s="2"/>
      <c r="F39" s="24">
        <v>742358.4</v>
      </c>
      <c r="G39" s="2"/>
      <c r="H39" s="4">
        <v>1021259.73</v>
      </c>
      <c r="I39" s="2">
        <f>Таблица13234256[[#This Row],[8]]-Таблица13234256[[#This Row],[6]]</f>
        <v>0</v>
      </c>
      <c r="J39" s="4">
        <f>Таблица13234256[[#This Row],[9]]-Таблица13234256[[#This Row],[7]]</f>
        <v>278901.32999999996</v>
      </c>
    </row>
    <row r="40" spans="1:10" x14ac:dyDescent="0.25">
      <c r="A40" s="11"/>
      <c r="B40" s="12"/>
      <c r="C40" s="13" t="s">
        <v>93</v>
      </c>
      <c r="D40" s="14" t="s">
        <v>187</v>
      </c>
      <c r="E40" s="2">
        <v>16527</v>
      </c>
      <c r="F40" s="24">
        <v>36051877.630000003</v>
      </c>
      <c r="G40" s="2">
        <v>16527</v>
      </c>
      <c r="H40" s="4">
        <v>34515440.219999999</v>
      </c>
      <c r="I40" s="2">
        <f>Таблица13234256[[#This Row],[8]]-Таблица13234256[[#This Row],[6]]</f>
        <v>0</v>
      </c>
      <c r="J40" s="4">
        <f>Таблица13234256[[#This Row],[9]]-Таблица13234256[[#This Row],[7]]</f>
        <v>-1536437.4100000039</v>
      </c>
    </row>
    <row r="41" spans="1:10" x14ac:dyDescent="0.25">
      <c r="A41" s="11">
        <v>150017</v>
      </c>
      <c r="B41" s="12" t="s">
        <v>94</v>
      </c>
      <c r="C41" s="13" t="s">
        <v>93</v>
      </c>
      <c r="D41" s="14" t="s">
        <v>122</v>
      </c>
      <c r="E41" s="2">
        <v>2000</v>
      </c>
      <c r="F41" s="24">
        <v>3929800</v>
      </c>
      <c r="G41" s="2">
        <v>1582</v>
      </c>
      <c r="H41" s="4">
        <v>2947210.67</v>
      </c>
      <c r="I41" s="2">
        <f>Таблица13234256[[#This Row],[8]]-Таблица13234256[[#This Row],[6]]</f>
        <v>-418</v>
      </c>
      <c r="J41" s="4">
        <f>Таблица13234256[[#This Row],[9]]-Таблица13234256[[#This Row],[7]]</f>
        <v>-982589.33000000007</v>
      </c>
    </row>
    <row r="42" spans="1:10" x14ac:dyDescent="0.25">
      <c r="A42" s="11">
        <v>150019</v>
      </c>
      <c r="B42" s="12" t="s">
        <v>70</v>
      </c>
      <c r="C42" s="13" t="s">
        <v>93</v>
      </c>
      <c r="D42" s="14" t="s">
        <v>122</v>
      </c>
      <c r="E42" s="2">
        <v>4944</v>
      </c>
      <c r="F42" s="24">
        <v>6391108.7999999998</v>
      </c>
      <c r="G42" s="2">
        <v>4944</v>
      </c>
      <c r="H42" s="4">
        <v>5423388.5599999996</v>
      </c>
      <c r="I42" s="2">
        <f>Таблица13234256[[#This Row],[8]]-Таблица13234256[[#This Row],[6]]</f>
        <v>0</v>
      </c>
      <c r="J42" s="4">
        <f>Таблица13234256[[#This Row],[9]]-Таблица13234256[[#This Row],[7]]</f>
        <v>-967720.24000000022</v>
      </c>
    </row>
    <row r="43" spans="1:10" x14ac:dyDescent="0.25">
      <c r="A43" s="11"/>
      <c r="B43" s="12"/>
      <c r="C43" s="13" t="s">
        <v>93</v>
      </c>
      <c r="D43" s="14" t="s">
        <v>123</v>
      </c>
      <c r="E43" s="2"/>
      <c r="F43" s="24">
        <v>15591397.560000001</v>
      </c>
      <c r="G43" s="2"/>
      <c r="H43" s="4">
        <v>16214495.42</v>
      </c>
      <c r="I43" s="2">
        <f>Таблица13234256[[#This Row],[8]]-Таблица13234256[[#This Row],[6]]</f>
        <v>0</v>
      </c>
      <c r="J43" s="4">
        <f>Таблица13234256[[#This Row],[9]]-Таблица13234256[[#This Row],[7]]</f>
        <v>623097.8599999994</v>
      </c>
    </row>
    <row r="44" spans="1:10" x14ac:dyDescent="0.25">
      <c r="A44" s="11"/>
      <c r="B44" s="12"/>
      <c r="C44" s="13" t="s">
        <v>93</v>
      </c>
      <c r="D44" s="14" t="s">
        <v>124</v>
      </c>
      <c r="E44" s="2"/>
      <c r="F44" s="24">
        <v>54130.3</v>
      </c>
      <c r="G44" s="2"/>
      <c r="H44" s="4">
        <v>59032.85</v>
      </c>
      <c r="I44" s="2">
        <f>Таблица13234256[[#This Row],[8]]-Таблица13234256[[#This Row],[6]]</f>
        <v>0</v>
      </c>
      <c r="J44" s="4">
        <f>Таблица13234256[[#This Row],[9]]-Таблица13234256[[#This Row],[7]]</f>
        <v>4902.5499999999956</v>
      </c>
    </row>
    <row r="45" spans="1:10" x14ac:dyDescent="0.25">
      <c r="A45" s="11">
        <v>150035</v>
      </c>
      <c r="B45" s="12" t="s">
        <v>73</v>
      </c>
      <c r="C45" s="13" t="s">
        <v>93</v>
      </c>
      <c r="D45" s="14" t="s">
        <v>122</v>
      </c>
      <c r="E45" s="2">
        <v>37955</v>
      </c>
      <c r="F45" s="24">
        <v>48590205.920000002</v>
      </c>
      <c r="G45" s="2">
        <v>37955</v>
      </c>
      <c r="H45" s="4">
        <v>40796782.219999999</v>
      </c>
      <c r="I45" s="2">
        <f>Таблица13234256[[#This Row],[8]]-Таблица13234256[[#This Row],[6]]</f>
        <v>0</v>
      </c>
      <c r="J45" s="4">
        <f>Таблица13234256[[#This Row],[9]]-Таблица13234256[[#This Row],[7]]</f>
        <v>-7793423.700000003</v>
      </c>
    </row>
    <row r="46" spans="1:10" x14ac:dyDescent="0.25">
      <c r="A46" s="11"/>
      <c r="B46" s="12"/>
      <c r="C46" s="13" t="s">
        <v>93</v>
      </c>
      <c r="D46" s="14" t="s">
        <v>123</v>
      </c>
      <c r="E46" s="2"/>
      <c r="F46" s="24">
        <v>117756190.12</v>
      </c>
      <c r="G46" s="2"/>
      <c r="H46" s="4">
        <v>125812831.52</v>
      </c>
      <c r="I46" s="2">
        <f>Таблица13234256[[#This Row],[8]]-Таблица13234256[[#This Row],[6]]</f>
        <v>0</v>
      </c>
      <c r="J46" s="4">
        <f>Таблица13234256[[#This Row],[9]]-Таблица13234256[[#This Row],[7]]</f>
        <v>8056641.3999999911</v>
      </c>
    </row>
    <row r="47" spans="1:10" x14ac:dyDescent="0.25">
      <c r="A47" s="11"/>
      <c r="B47" s="12"/>
      <c r="C47" s="13" t="s">
        <v>93</v>
      </c>
      <c r="D47" s="14" t="s">
        <v>124</v>
      </c>
      <c r="E47" s="2">
        <v>243</v>
      </c>
      <c r="F47" s="24">
        <v>210007.72</v>
      </c>
      <c r="G47" s="2">
        <v>257</v>
      </c>
      <c r="H47" s="4">
        <v>222173.28</v>
      </c>
      <c r="I47" s="2">
        <f>Таблица13234256[[#This Row],[8]]-Таблица13234256[[#This Row],[6]]</f>
        <v>14</v>
      </c>
      <c r="J47" s="4">
        <f>Таблица13234256[[#This Row],[9]]-Таблица13234256[[#This Row],[7]]</f>
        <v>12165.559999999998</v>
      </c>
    </row>
    <row r="48" spans="1:10" x14ac:dyDescent="0.25">
      <c r="A48" s="11"/>
      <c r="B48" s="12"/>
      <c r="C48" s="13" t="s">
        <v>93</v>
      </c>
      <c r="D48" s="14" t="s">
        <v>187</v>
      </c>
      <c r="E48" s="2"/>
      <c r="F48" s="24">
        <v>10368729.720000001</v>
      </c>
      <c r="G48" s="2"/>
      <c r="H48" s="4">
        <v>8347018.7699999996</v>
      </c>
      <c r="I48" s="2">
        <f>Таблица13234256[[#This Row],[8]]-Таблица13234256[[#This Row],[6]]</f>
        <v>0</v>
      </c>
      <c r="J48" s="4">
        <f>Таблица13234256[[#This Row],[9]]-Таблица13234256[[#This Row],[7]]</f>
        <v>-2021710.9500000011</v>
      </c>
    </row>
    <row r="49" spans="1:10" x14ac:dyDescent="0.25">
      <c r="A49" s="11">
        <v>150036</v>
      </c>
      <c r="B49" s="12" t="s">
        <v>74</v>
      </c>
      <c r="C49" s="13" t="s">
        <v>93</v>
      </c>
      <c r="D49" s="14" t="s">
        <v>122</v>
      </c>
      <c r="E49" s="2">
        <v>30000</v>
      </c>
      <c r="F49" s="24">
        <v>38197805.079999998</v>
      </c>
      <c r="G49" s="2">
        <v>29981</v>
      </c>
      <c r="H49" s="4">
        <v>34171581.659999996</v>
      </c>
      <c r="I49" s="2">
        <f>Таблица13234256[[#This Row],[8]]-Таблица13234256[[#This Row],[6]]</f>
        <v>-19</v>
      </c>
      <c r="J49" s="4">
        <f>Таблица13234256[[#This Row],[9]]-Таблица13234256[[#This Row],[7]]</f>
        <v>-4026223.4200000018</v>
      </c>
    </row>
    <row r="50" spans="1:10" x14ac:dyDescent="0.25">
      <c r="A50" s="11"/>
      <c r="B50" s="12"/>
      <c r="C50" s="13" t="s">
        <v>93</v>
      </c>
      <c r="D50" s="14" t="s">
        <v>123</v>
      </c>
      <c r="E50" s="2"/>
      <c r="F50" s="24">
        <v>96879552.890000001</v>
      </c>
      <c r="G50" s="2"/>
      <c r="H50" s="4">
        <v>88657227.840000004</v>
      </c>
      <c r="I50" s="2">
        <f>Таблица13234256[[#This Row],[8]]-Таблица13234256[[#This Row],[6]]</f>
        <v>0</v>
      </c>
      <c r="J50" s="4">
        <f>Таблица13234256[[#This Row],[9]]-Таблица13234256[[#This Row],[7]]</f>
        <v>-8222325.049999997</v>
      </c>
    </row>
    <row r="51" spans="1:10" x14ac:dyDescent="0.25">
      <c r="A51" s="11"/>
      <c r="B51" s="12"/>
      <c r="C51" s="13" t="s">
        <v>93</v>
      </c>
      <c r="D51" s="14" t="s">
        <v>124</v>
      </c>
      <c r="E51" s="2"/>
      <c r="F51" s="24">
        <v>535779.5</v>
      </c>
      <c r="G51" s="2"/>
      <c r="H51" s="4">
        <v>604207.17000000004</v>
      </c>
      <c r="I51" s="2">
        <f>Таблица13234256[[#This Row],[8]]-Таблица13234256[[#This Row],[6]]</f>
        <v>0</v>
      </c>
      <c r="J51" s="4">
        <f>Таблица13234256[[#This Row],[9]]-Таблица13234256[[#This Row],[7]]</f>
        <v>68427.670000000042</v>
      </c>
    </row>
    <row r="52" spans="1:10" x14ac:dyDescent="0.25">
      <c r="A52" s="11">
        <v>150041</v>
      </c>
      <c r="B52" s="12" t="s">
        <v>75</v>
      </c>
      <c r="C52" s="13" t="s">
        <v>93</v>
      </c>
      <c r="D52" s="14" t="s">
        <v>122</v>
      </c>
      <c r="E52" s="2">
        <v>19504</v>
      </c>
      <c r="F52" s="24">
        <v>24894779.300000001</v>
      </c>
      <c r="G52" s="2">
        <v>19228</v>
      </c>
      <c r="H52" s="4">
        <v>21734105.18</v>
      </c>
      <c r="I52" s="2">
        <f>Таблица13234256[[#This Row],[8]]-Таблица13234256[[#This Row],[6]]</f>
        <v>-276</v>
      </c>
      <c r="J52" s="4">
        <f>Таблица13234256[[#This Row],[9]]-Таблица13234256[[#This Row],[7]]</f>
        <v>-3160674.120000001</v>
      </c>
    </row>
    <row r="53" spans="1:10" x14ac:dyDescent="0.25">
      <c r="A53" s="11"/>
      <c r="B53" s="12"/>
      <c r="C53" s="13" t="s">
        <v>93</v>
      </c>
      <c r="D53" s="14" t="s">
        <v>123</v>
      </c>
      <c r="E53" s="2"/>
      <c r="F53" s="24">
        <v>57547457.600000001</v>
      </c>
      <c r="G53" s="2"/>
      <c r="H53" s="4">
        <v>66154790.880000003</v>
      </c>
      <c r="I53" s="2">
        <f>Таблица13234256[[#This Row],[8]]-Таблица13234256[[#This Row],[6]]</f>
        <v>0</v>
      </c>
      <c r="J53" s="4">
        <f>Таблица13234256[[#This Row],[9]]-Таблица13234256[[#This Row],[7]]</f>
        <v>8607333.2800000012</v>
      </c>
    </row>
    <row r="54" spans="1:10" x14ac:dyDescent="0.25">
      <c r="A54" s="11"/>
      <c r="B54" s="12"/>
      <c r="C54" s="13" t="s">
        <v>93</v>
      </c>
      <c r="D54" s="14" t="s">
        <v>124</v>
      </c>
      <c r="E54" s="2"/>
      <c r="F54" s="24">
        <v>269495.46999999997</v>
      </c>
      <c r="G54" s="2"/>
      <c r="H54" s="4">
        <v>214016.38</v>
      </c>
      <c r="I54" s="2">
        <f>Таблица13234256[[#This Row],[8]]-Таблица13234256[[#This Row],[6]]</f>
        <v>0</v>
      </c>
      <c r="J54" s="4">
        <f>Таблица13234256[[#This Row],[9]]-Таблица13234256[[#This Row],[7]]</f>
        <v>-55479.089999999967</v>
      </c>
    </row>
    <row r="55" spans="1:10" x14ac:dyDescent="0.25">
      <c r="A55" s="11"/>
      <c r="B55" s="12"/>
      <c r="C55" s="13" t="s">
        <v>93</v>
      </c>
      <c r="D55" s="14" t="s">
        <v>200</v>
      </c>
      <c r="E55" s="2"/>
      <c r="F55" s="24">
        <v>475775.11</v>
      </c>
      <c r="G55" s="2"/>
      <c r="H55" s="4">
        <v>479050.04</v>
      </c>
      <c r="I55" s="2">
        <f>Таблица13234256[[#This Row],[8]]-Таблица13234256[[#This Row],[6]]</f>
        <v>0</v>
      </c>
      <c r="J55" s="4">
        <f>Таблица13234256[[#This Row],[9]]-Таблица13234256[[#This Row],[7]]</f>
        <v>3274.929999999993</v>
      </c>
    </row>
    <row r="56" spans="1:10" x14ac:dyDescent="0.25">
      <c r="A56" s="11">
        <v>150043</v>
      </c>
      <c r="B56" s="12" t="s">
        <v>77</v>
      </c>
      <c r="C56" s="13" t="s">
        <v>93</v>
      </c>
      <c r="D56" s="14" t="s">
        <v>187</v>
      </c>
      <c r="E56" s="2">
        <v>19655</v>
      </c>
      <c r="F56" s="24">
        <v>42422861.030000001</v>
      </c>
      <c r="G56" s="2">
        <v>19655</v>
      </c>
      <c r="H56" s="4">
        <v>45494298.439999998</v>
      </c>
      <c r="I56" s="2">
        <f>Таблица13234256[[#This Row],[8]]-Таблица13234256[[#This Row],[6]]</f>
        <v>0</v>
      </c>
      <c r="J56" s="4">
        <f>Таблица13234256[[#This Row],[9]]-Таблица13234256[[#This Row],[7]]</f>
        <v>3071437.4099999964</v>
      </c>
    </row>
    <row r="57" spans="1:10" x14ac:dyDescent="0.25">
      <c r="A57" s="11"/>
      <c r="B57" s="12"/>
      <c r="C57" s="13" t="s">
        <v>93</v>
      </c>
      <c r="D57" s="14" t="s">
        <v>200</v>
      </c>
      <c r="E57" s="2"/>
      <c r="F57" s="24">
        <v>5184507.34</v>
      </c>
      <c r="G57" s="2"/>
      <c r="H57" s="4">
        <v>5194174.3</v>
      </c>
      <c r="I57" s="2">
        <f>Таблица13234256[[#This Row],[8]]-Таблица13234256[[#This Row],[6]]</f>
        <v>0</v>
      </c>
      <c r="J57" s="4">
        <f>Таблица13234256[[#This Row],[9]]-Таблица13234256[[#This Row],[7]]</f>
        <v>9666.9599999999627</v>
      </c>
    </row>
    <row r="58" spans="1:10" x14ac:dyDescent="0.25">
      <c r="A58" s="11">
        <v>150044</v>
      </c>
      <c r="B58" s="12" t="s">
        <v>78</v>
      </c>
      <c r="C58" s="13" t="s">
        <v>93</v>
      </c>
      <c r="D58" s="14" t="s">
        <v>187</v>
      </c>
      <c r="E58" s="2">
        <v>10512</v>
      </c>
      <c r="F58" s="24">
        <v>22292542.629999999</v>
      </c>
      <c r="G58" s="2">
        <v>10512</v>
      </c>
      <c r="H58" s="4">
        <v>23454236.239999998</v>
      </c>
      <c r="I58" s="2">
        <f>Таблица13234256[[#This Row],[8]]-Таблица13234256[[#This Row],[6]]</f>
        <v>0</v>
      </c>
      <c r="J58" s="4">
        <f>Таблица13234256[[#This Row],[9]]-Таблица13234256[[#This Row],[7]]</f>
        <v>1161693.6099999994</v>
      </c>
    </row>
    <row r="59" spans="1:10" x14ac:dyDescent="0.25">
      <c r="A59" s="11">
        <v>150045</v>
      </c>
      <c r="B59" s="12" t="s">
        <v>79</v>
      </c>
      <c r="C59" s="13" t="s">
        <v>93</v>
      </c>
      <c r="D59" s="14" t="s">
        <v>187</v>
      </c>
      <c r="E59" s="2">
        <v>10916</v>
      </c>
      <c r="F59" s="24">
        <v>23279815.48</v>
      </c>
      <c r="G59" s="2">
        <v>10916</v>
      </c>
      <c r="H59" s="4">
        <v>24139832.82</v>
      </c>
      <c r="I59" s="2">
        <f>Таблица13234256[[#This Row],[8]]-Таблица13234256[[#This Row],[6]]</f>
        <v>0</v>
      </c>
      <c r="J59" s="4">
        <f>Таблица13234256[[#This Row],[9]]-Таблица13234256[[#This Row],[7]]</f>
        <v>860017.33999999985</v>
      </c>
    </row>
    <row r="60" spans="1:10" x14ac:dyDescent="0.25">
      <c r="A60" s="11"/>
      <c r="B60" s="12"/>
      <c r="C60" s="13" t="s">
        <v>93</v>
      </c>
      <c r="D60" s="14" t="s">
        <v>200</v>
      </c>
      <c r="E60" s="2"/>
      <c r="F60" s="24">
        <v>385479.36</v>
      </c>
      <c r="G60" s="2"/>
      <c r="H60" s="4">
        <v>463016.21</v>
      </c>
      <c r="I60" s="2">
        <f>Таблица13234256[[#This Row],[8]]-Таблица13234256[[#This Row],[6]]</f>
        <v>0</v>
      </c>
      <c r="J60" s="4">
        <f>Таблица13234256[[#This Row],[9]]-Таблица13234256[[#This Row],[7]]</f>
        <v>77536.850000000035</v>
      </c>
    </row>
    <row r="61" spans="1:10" x14ac:dyDescent="0.25">
      <c r="A61" s="11">
        <v>150048</v>
      </c>
      <c r="B61" s="12" t="s">
        <v>80</v>
      </c>
      <c r="C61" s="13" t="s">
        <v>93</v>
      </c>
      <c r="D61" s="14" t="s">
        <v>122</v>
      </c>
      <c r="E61" s="2">
        <v>66</v>
      </c>
      <c r="F61" s="24">
        <v>85318.2</v>
      </c>
      <c r="G61" s="2">
        <v>66</v>
      </c>
      <c r="H61" s="4">
        <v>106070.79</v>
      </c>
      <c r="I61" s="2">
        <f>Таблица13234256[[#This Row],[8]]-Таблица13234256[[#This Row],[6]]</f>
        <v>0</v>
      </c>
      <c r="J61" s="4">
        <f>Таблица13234256[[#This Row],[9]]-Таблица13234256[[#This Row],[7]]</f>
        <v>20752.589999999997</v>
      </c>
    </row>
    <row r="62" spans="1:10" x14ac:dyDescent="0.25">
      <c r="A62" s="11">
        <v>150048</v>
      </c>
      <c r="B62" s="12" t="s">
        <v>80</v>
      </c>
      <c r="C62" s="13" t="s">
        <v>93</v>
      </c>
      <c r="D62" s="14" t="s">
        <v>123</v>
      </c>
      <c r="E62" s="2">
        <v>139</v>
      </c>
      <c r="F62" s="4">
        <v>336772.21</v>
      </c>
      <c r="G62" s="2">
        <v>0</v>
      </c>
      <c r="H62" s="4">
        <v>0</v>
      </c>
      <c r="I62" s="2">
        <f>Таблица13234256[[#This Row],[8]]-Таблица13234256[[#This Row],[6]]</f>
        <v>-139</v>
      </c>
      <c r="J62" s="4">
        <f>Таблица13234256[[#This Row],[9]]-Таблица13234256[[#This Row],[7]]</f>
        <v>-336772.21</v>
      </c>
    </row>
    <row r="63" spans="1:10" x14ac:dyDescent="0.25">
      <c r="A63" s="11">
        <v>150112</v>
      </c>
      <c r="B63" s="12" t="s">
        <v>84</v>
      </c>
      <c r="C63" s="13" t="s">
        <v>93</v>
      </c>
      <c r="D63" s="14" t="s">
        <v>122</v>
      </c>
      <c r="E63" s="2">
        <v>20315</v>
      </c>
      <c r="F63" s="24">
        <v>26261200.5</v>
      </c>
      <c r="G63" s="2">
        <v>11910</v>
      </c>
      <c r="H63" s="4">
        <v>13237491.1</v>
      </c>
      <c r="I63" s="2">
        <f>Таблица13234256[[#This Row],[8]]-Таблица13234256[[#This Row],[6]]</f>
        <v>-8405</v>
      </c>
      <c r="J63" s="4">
        <f>Таблица13234256[[#This Row],[9]]-Таблица13234256[[#This Row],[7]]</f>
        <v>-13023709.4</v>
      </c>
    </row>
    <row r="64" spans="1:10" x14ac:dyDescent="0.25">
      <c r="A64" s="11"/>
      <c r="B64" s="12"/>
      <c r="C64" s="13" t="s">
        <v>93</v>
      </c>
      <c r="D64" s="14" t="s">
        <v>123</v>
      </c>
      <c r="E64" s="2"/>
      <c r="F64" s="24">
        <v>57798863.869999997</v>
      </c>
      <c r="G64" s="2"/>
      <c r="H64" s="4">
        <v>63998730.240000002</v>
      </c>
      <c r="I64" s="2">
        <f>Таблица13234256[[#This Row],[8]]-Таблица13234256[[#This Row],[6]]</f>
        <v>0</v>
      </c>
      <c r="J64" s="4">
        <f>Таблица13234256[[#This Row],[9]]-Таблица13234256[[#This Row],[7]]</f>
        <v>6199866.3700000048</v>
      </c>
    </row>
    <row r="65" spans="1:10" x14ac:dyDescent="0.25">
      <c r="A65" s="11"/>
      <c r="B65" s="12"/>
      <c r="C65" s="13" t="s">
        <v>93</v>
      </c>
      <c r="D65" s="14" t="s">
        <v>124</v>
      </c>
      <c r="E65" s="2"/>
      <c r="F65" s="24">
        <v>487057.98</v>
      </c>
      <c r="G65" s="2"/>
      <c r="H65" s="4">
        <v>517534.56</v>
      </c>
      <c r="I65" s="2">
        <f>Таблица13234256[[#This Row],[8]]-Таблица13234256[[#This Row],[6]]</f>
        <v>0</v>
      </c>
      <c r="J65" s="4">
        <f>Таблица13234256[[#This Row],[9]]-Таблица13234256[[#This Row],[7]]</f>
        <v>30476.580000000016</v>
      </c>
    </row>
    <row r="66" spans="1:10" x14ac:dyDescent="0.25">
      <c r="A66" s="11"/>
      <c r="B66" s="12"/>
      <c r="C66" s="13" t="s">
        <v>93</v>
      </c>
      <c r="D66" s="14" t="s">
        <v>188</v>
      </c>
      <c r="E66" s="2">
        <v>3095</v>
      </c>
      <c r="F66" s="24">
        <v>5053343.38</v>
      </c>
      <c r="G66" s="2">
        <v>3095</v>
      </c>
      <c r="H66" s="4">
        <v>5168343.38</v>
      </c>
      <c r="I66" s="2">
        <f>Таблица13234256[[#This Row],[8]]-Таблица13234256[[#This Row],[6]]</f>
        <v>0</v>
      </c>
      <c r="J66" s="4">
        <f>Таблица13234256[[#This Row],[9]]-Таблица13234256[[#This Row],[7]]</f>
        <v>115000</v>
      </c>
    </row>
    <row r="70" spans="1:10" x14ac:dyDescent="0.25">
      <c r="J70" s="44"/>
    </row>
    <row r="71" spans="1:10" x14ac:dyDescent="0.25">
      <c r="J71" s="44"/>
    </row>
  </sheetData>
  <mergeCells count="8">
    <mergeCell ref="B6:I7"/>
    <mergeCell ref="I9:J9"/>
    <mergeCell ref="A9:A10"/>
    <mergeCell ref="B9:B10"/>
    <mergeCell ref="C9:C10"/>
    <mergeCell ref="D9:D10"/>
    <mergeCell ref="E9:F9"/>
    <mergeCell ref="G9:H9"/>
  </mergeCells>
  <pageMargins left="0.23622047244094491" right="0.23622047244094491" top="0.74803149606299213" bottom="0.47244094488188981" header="0.31496062992125984" footer="0.31496062992125984"/>
  <pageSetup paperSize="9" scale="88" fitToHeight="3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B12" sqref="B12"/>
    </sheetView>
  </sheetViews>
  <sheetFormatPr defaultRowHeight="15" x14ac:dyDescent="0.25"/>
  <cols>
    <col min="1" max="1" width="8.28515625" bestFit="1" customWidth="1"/>
    <col min="2" max="2" width="53" style="6" customWidth="1"/>
    <col min="3" max="3" width="15.5703125" style="6" bestFit="1" customWidth="1"/>
    <col min="4" max="4" width="45.7109375" customWidth="1"/>
    <col min="5" max="5" width="11.42578125" customWidth="1"/>
    <col min="6" max="6" width="14.28515625" customWidth="1"/>
    <col min="7" max="7" width="12.85546875" customWidth="1"/>
    <col min="8" max="8" width="14.28515625" customWidth="1"/>
    <col min="9" max="9" width="9.42578125" customWidth="1"/>
    <col min="10" max="10" width="16" customWidth="1"/>
    <col min="11" max="11" width="14.5703125" style="5" bestFit="1" customWidth="1"/>
    <col min="12" max="12" width="13.140625" style="5" bestFit="1" customWidth="1"/>
  </cols>
  <sheetData>
    <row r="1" spans="1:10" x14ac:dyDescent="0.25">
      <c r="J1" s="7" t="s">
        <v>41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134</v>
      </c>
    </row>
    <row r="5" spans="1:10" x14ac:dyDescent="0.25">
      <c r="J5" s="7"/>
    </row>
    <row r="6" spans="1:10" x14ac:dyDescent="0.25">
      <c r="B6" s="45" t="s">
        <v>199</v>
      </c>
      <c r="C6" s="45"/>
      <c r="D6" s="45"/>
      <c r="E6" s="45"/>
      <c r="F6" s="45"/>
      <c r="G6" s="45"/>
      <c r="H6" s="45"/>
      <c r="I6" s="45"/>
      <c r="J6" s="7"/>
    </row>
    <row r="7" spans="1:10" x14ac:dyDescent="0.25">
      <c r="B7" s="45"/>
      <c r="C7" s="45"/>
      <c r="D7" s="45"/>
      <c r="E7" s="45"/>
      <c r="F7" s="45"/>
      <c r="G7" s="45"/>
      <c r="H7" s="45"/>
      <c r="I7" s="45"/>
      <c r="J7" s="7"/>
    </row>
    <row r="9" spans="1:10" ht="46.5" customHeight="1" x14ac:dyDescent="0.25">
      <c r="A9" s="46" t="s">
        <v>2</v>
      </c>
      <c r="B9" s="46" t="s">
        <v>3</v>
      </c>
      <c r="C9" s="47" t="s">
        <v>18</v>
      </c>
      <c r="D9" s="47" t="s">
        <v>17</v>
      </c>
      <c r="E9" s="46" t="s">
        <v>47</v>
      </c>
      <c r="F9" s="46"/>
      <c r="G9" s="46" t="s">
        <v>133</v>
      </c>
      <c r="H9" s="46"/>
      <c r="I9" s="46" t="s">
        <v>4</v>
      </c>
      <c r="J9" s="46"/>
    </row>
    <row r="10" spans="1:10" ht="30" x14ac:dyDescent="0.25">
      <c r="A10" s="46"/>
      <c r="B10" s="46"/>
      <c r="C10" s="48"/>
      <c r="D10" s="48"/>
      <c r="E10" s="8" t="s">
        <v>5</v>
      </c>
      <c r="F10" s="8" t="s">
        <v>6</v>
      </c>
      <c r="G10" s="8" t="s">
        <v>5</v>
      </c>
      <c r="H10" s="8" t="s">
        <v>6</v>
      </c>
      <c r="I10" s="8" t="s">
        <v>5</v>
      </c>
      <c r="J10" s="8" t="s">
        <v>6</v>
      </c>
    </row>
    <row r="11" spans="1:10" x14ac:dyDescent="0.25">
      <c r="A11" s="9" t="s">
        <v>7</v>
      </c>
      <c r="B11" s="10" t="s">
        <v>8</v>
      </c>
      <c r="C11" s="9" t="s">
        <v>9</v>
      </c>
      <c r="D11" s="10" t="s">
        <v>10</v>
      </c>
      <c r="E11" s="10" t="s">
        <v>12</v>
      </c>
      <c r="F11" s="9" t="s">
        <v>15</v>
      </c>
      <c r="G11" s="10" t="s">
        <v>13</v>
      </c>
      <c r="H11" s="9" t="s">
        <v>14</v>
      </c>
      <c r="I11" s="10" t="s">
        <v>16</v>
      </c>
      <c r="J11" s="9" t="s">
        <v>19</v>
      </c>
    </row>
    <row r="12" spans="1:10" x14ac:dyDescent="0.25">
      <c r="A12" s="11">
        <v>150002</v>
      </c>
      <c r="B12" s="12" t="s">
        <v>60</v>
      </c>
      <c r="C12" s="13" t="s">
        <v>128</v>
      </c>
      <c r="D12" s="14" t="s">
        <v>115</v>
      </c>
      <c r="E12" s="2">
        <v>500</v>
      </c>
      <c r="F12" s="4">
        <v>359980</v>
      </c>
      <c r="G12" s="2">
        <v>550</v>
      </c>
      <c r="H12" s="4">
        <v>395978</v>
      </c>
      <c r="I12" s="2">
        <f>Таблица1323425647[[#This Row],[8]]-Таблица1323425647[[#This Row],[6]]</f>
        <v>50</v>
      </c>
      <c r="J12" s="4">
        <f>Таблица1323425647[[#This Row],[9]]-Таблица1323425647[[#This Row],[7]]</f>
        <v>35998</v>
      </c>
    </row>
    <row r="13" spans="1:10" x14ac:dyDescent="0.25">
      <c r="A13" s="11"/>
      <c r="B13" s="12"/>
      <c r="C13" s="13" t="s">
        <v>128</v>
      </c>
      <c r="D13" s="14" t="s">
        <v>116</v>
      </c>
      <c r="E13" s="2">
        <v>1849</v>
      </c>
      <c r="F13" s="4">
        <v>1324679.07</v>
      </c>
      <c r="G13" s="2">
        <v>1949</v>
      </c>
      <c r="H13" s="4">
        <v>1396322.07</v>
      </c>
      <c r="I13" s="2">
        <f>Таблица1323425647[[#This Row],[8]]-Таблица1323425647[[#This Row],[6]]</f>
        <v>100</v>
      </c>
      <c r="J13" s="4">
        <f>Таблица1323425647[[#This Row],[9]]-Таблица1323425647[[#This Row],[7]]</f>
        <v>71643</v>
      </c>
    </row>
    <row r="14" spans="1:10" x14ac:dyDescent="0.25">
      <c r="A14" s="11"/>
      <c r="B14" s="12"/>
      <c r="C14" s="13" t="s">
        <v>128</v>
      </c>
      <c r="D14" s="14" t="s">
        <v>37</v>
      </c>
      <c r="E14" s="2">
        <v>849</v>
      </c>
      <c r="F14" s="4">
        <v>608249.06999999995</v>
      </c>
      <c r="G14" s="2">
        <v>949</v>
      </c>
      <c r="H14" s="4">
        <v>679892.07</v>
      </c>
      <c r="I14" s="2">
        <f>Таблица1323425647[[#This Row],[8]]-Таблица1323425647[[#This Row],[6]]</f>
        <v>100</v>
      </c>
      <c r="J14" s="4">
        <f>Таблица1323425647[[#This Row],[9]]-Таблица1323425647[[#This Row],[7]]</f>
        <v>71643</v>
      </c>
    </row>
    <row r="15" spans="1:10" x14ac:dyDescent="0.25">
      <c r="A15" s="11"/>
      <c r="B15" s="12"/>
      <c r="C15" s="13" t="s">
        <v>128</v>
      </c>
      <c r="D15" s="14" t="s">
        <v>40</v>
      </c>
      <c r="E15" s="2">
        <v>200</v>
      </c>
      <c r="F15" s="4">
        <v>122774</v>
      </c>
      <c r="G15" s="2">
        <v>300</v>
      </c>
      <c r="H15" s="4">
        <v>184161</v>
      </c>
      <c r="I15" s="2">
        <f>Таблица1323425647[[#This Row],[8]]-Таблица1323425647[[#This Row],[6]]</f>
        <v>100</v>
      </c>
      <c r="J15" s="4">
        <f>Таблица1323425647[[#This Row],[9]]-Таблица1323425647[[#This Row],[7]]</f>
        <v>61387</v>
      </c>
    </row>
    <row r="16" spans="1:10" x14ac:dyDescent="0.25">
      <c r="A16" s="11"/>
      <c r="B16" s="12"/>
      <c r="C16" s="13" t="s">
        <v>128</v>
      </c>
      <c r="D16" s="14" t="s">
        <v>118</v>
      </c>
      <c r="E16" s="2">
        <v>4700</v>
      </c>
      <c r="F16" s="24">
        <v>3166907</v>
      </c>
      <c r="G16" s="2">
        <v>4800</v>
      </c>
      <c r="H16" s="4">
        <v>3234288</v>
      </c>
      <c r="I16" s="2">
        <f>Таблица1323425647[[#This Row],[8]]-Таблица1323425647[[#This Row],[6]]</f>
        <v>100</v>
      </c>
      <c r="J16" s="4">
        <f>Таблица1323425647[[#This Row],[9]]-Таблица1323425647[[#This Row],[7]]</f>
        <v>67381</v>
      </c>
    </row>
    <row r="17" spans="1:10" x14ac:dyDescent="0.25">
      <c r="A17" s="11"/>
      <c r="B17" s="12"/>
      <c r="C17" s="13" t="s">
        <v>128</v>
      </c>
      <c r="D17" s="14" t="s">
        <v>36</v>
      </c>
      <c r="E17" s="2">
        <v>9049</v>
      </c>
      <c r="F17" s="24">
        <v>6482975.0700000003</v>
      </c>
      <c r="G17" s="2">
        <v>9059</v>
      </c>
      <c r="H17" s="4">
        <v>6546042.8700000001</v>
      </c>
      <c r="I17" s="2">
        <f>Таблица1323425647[[#This Row],[8]]-Таблица1323425647[[#This Row],[6]]</f>
        <v>10</v>
      </c>
      <c r="J17" s="4">
        <f>Таблица1323425647[[#This Row],[9]]-Таблица1323425647[[#This Row],[7]]</f>
        <v>63067.799999999814</v>
      </c>
    </row>
    <row r="18" spans="1:10" x14ac:dyDescent="0.25">
      <c r="A18" s="11"/>
      <c r="B18" s="12"/>
      <c r="C18" s="13" t="s">
        <v>128</v>
      </c>
      <c r="D18" s="14" t="s">
        <v>108</v>
      </c>
      <c r="E18" s="2">
        <v>449</v>
      </c>
      <c r="F18" s="24">
        <v>321677.07</v>
      </c>
      <c r="G18" s="2">
        <v>549</v>
      </c>
      <c r="H18" s="4">
        <v>393320.07</v>
      </c>
      <c r="I18" s="2">
        <f>Таблица1323425647[[#This Row],[8]]-Таблица1323425647[[#This Row],[6]]</f>
        <v>100</v>
      </c>
      <c r="J18" s="4">
        <f>Таблица1323425647[[#This Row],[9]]-Таблица1323425647[[#This Row],[7]]</f>
        <v>71643</v>
      </c>
    </row>
    <row r="19" spans="1:10" x14ac:dyDescent="0.25">
      <c r="A19" s="11"/>
      <c r="B19" s="12"/>
      <c r="C19" s="13" t="s">
        <v>128</v>
      </c>
      <c r="D19" s="14" t="s">
        <v>110</v>
      </c>
      <c r="E19" s="2">
        <v>3000</v>
      </c>
      <c r="F19" s="24">
        <v>1708110</v>
      </c>
      <c r="G19" s="2">
        <v>3100</v>
      </c>
      <c r="H19" s="4">
        <v>1765047</v>
      </c>
      <c r="I19" s="2">
        <f>Таблица1323425647[[#This Row],[8]]-Таблица1323425647[[#This Row],[6]]</f>
        <v>100</v>
      </c>
      <c r="J19" s="4">
        <f>Таблица1323425647[[#This Row],[9]]-Таблица1323425647[[#This Row],[7]]</f>
        <v>56937</v>
      </c>
    </row>
    <row r="20" spans="1:10" x14ac:dyDescent="0.25">
      <c r="A20" s="11">
        <v>150013</v>
      </c>
      <c r="B20" s="12" t="s">
        <v>66</v>
      </c>
      <c r="C20" s="13" t="s">
        <v>128</v>
      </c>
      <c r="D20" s="14" t="s">
        <v>119</v>
      </c>
      <c r="E20" s="2">
        <v>167</v>
      </c>
      <c r="F20" s="24">
        <v>111925.07</v>
      </c>
      <c r="G20" s="2">
        <v>8</v>
      </c>
      <c r="H20" s="4">
        <v>5361.68</v>
      </c>
      <c r="I20" s="2">
        <f>Таблица1323425647[[#This Row],[8]]-Таблица1323425647[[#This Row],[6]]</f>
        <v>-159</v>
      </c>
      <c r="J20" s="4">
        <f>Таблица1323425647[[#This Row],[9]]-Таблица1323425647[[#This Row],[7]]</f>
        <v>-106563.39000000001</v>
      </c>
    </row>
    <row r="21" spans="1:10" x14ac:dyDescent="0.25">
      <c r="A21" s="11"/>
      <c r="B21" s="12"/>
      <c r="C21" s="13" t="s">
        <v>128</v>
      </c>
      <c r="D21" s="14" t="s">
        <v>107</v>
      </c>
      <c r="E21" s="2">
        <v>266</v>
      </c>
      <c r="F21" s="24">
        <v>189798.98</v>
      </c>
      <c r="G21" s="2">
        <v>13</v>
      </c>
      <c r="H21" s="4">
        <v>9275.89</v>
      </c>
      <c r="I21" s="2">
        <f>Таблица1323425647[[#This Row],[8]]-Таблица1323425647[[#This Row],[6]]</f>
        <v>-253</v>
      </c>
      <c r="J21" s="4">
        <f>Таблица1323425647[[#This Row],[9]]-Таблица1323425647[[#This Row],[7]]</f>
        <v>-180523.09000000003</v>
      </c>
    </row>
    <row r="22" spans="1:10" x14ac:dyDescent="0.25">
      <c r="A22" s="11"/>
      <c r="B22" s="12"/>
      <c r="C22" s="13" t="s">
        <v>128</v>
      </c>
      <c r="D22" s="14" t="s">
        <v>109</v>
      </c>
      <c r="E22" s="2">
        <v>117</v>
      </c>
      <c r="F22" s="24">
        <v>110003.4</v>
      </c>
      <c r="G22" s="2">
        <v>10</v>
      </c>
      <c r="H22" s="4">
        <v>9402</v>
      </c>
      <c r="I22" s="2">
        <f>Таблица1323425647[[#This Row],[8]]-Таблица1323425647[[#This Row],[6]]</f>
        <v>-107</v>
      </c>
      <c r="J22" s="4">
        <f>Таблица1323425647[[#This Row],[9]]-Таблица1323425647[[#This Row],[7]]</f>
        <v>-100601.4</v>
      </c>
    </row>
    <row r="23" spans="1:10" x14ac:dyDescent="0.25">
      <c r="A23" s="11">
        <v>150081</v>
      </c>
      <c r="B23" s="12" t="s">
        <v>95</v>
      </c>
      <c r="C23" s="13" t="s">
        <v>128</v>
      </c>
      <c r="D23" s="14" t="s">
        <v>40</v>
      </c>
      <c r="E23" s="2">
        <v>3120</v>
      </c>
      <c r="F23" s="24">
        <v>1370647.2</v>
      </c>
      <c r="G23" s="2">
        <v>3639</v>
      </c>
      <c r="H23" s="4">
        <v>1758335.08</v>
      </c>
      <c r="I23" s="2">
        <f>Таблица1323425647[[#This Row],[8]]-Таблица1323425647[[#This Row],[6]]</f>
        <v>519</v>
      </c>
      <c r="J23" s="4">
        <f>Таблица1323425647[[#This Row],[9]]-Таблица1323425647[[#This Row],[7]]</f>
        <v>387687.88000000012</v>
      </c>
    </row>
    <row r="24" spans="1:10" x14ac:dyDescent="0.25">
      <c r="A24" s="11">
        <v>150018</v>
      </c>
      <c r="B24" s="12" t="s">
        <v>127</v>
      </c>
      <c r="C24" s="13" t="s">
        <v>128</v>
      </c>
      <c r="D24" s="14" t="s">
        <v>119</v>
      </c>
      <c r="E24" s="2">
        <v>4400</v>
      </c>
      <c r="F24" s="24">
        <v>3610784</v>
      </c>
      <c r="G24" s="2">
        <v>3740</v>
      </c>
      <c r="H24" s="4">
        <v>3111084.2</v>
      </c>
      <c r="I24" s="2">
        <f>Таблица1323425647[[#This Row],[8]]-Таблица1323425647[[#This Row],[6]]</f>
        <v>-660</v>
      </c>
      <c r="J24" s="4">
        <f>Таблица1323425647[[#This Row],[9]]-Таблица1323425647[[#This Row],[7]]</f>
        <v>-499699.79999999981</v>
      </c>
    </row>
  </sheetData>
  <mergeCells count="8">
    <mergeCell ref="B6:I7"/>
    <mergeCell ref="I9:J9"/>
    <mergeCell ref="A9:A10"/>
    <mergeCell ref="B9:B10"/>
    <mergeCell ref="C9:C10"/>
    <mergeCell ref="D9:D10"/>
    <mergeCell ref="E9:F9"/>
    <mergeCell ref="G9:H9"/>
  </mergeCells>
  <pageMargins left="0.23622047244094491" right="0.23622047244094491" top="0.74803149606299213" bottom="0.48" header="0.31496062992125984" footer="0.31496062992125984"/>
  <pageSetup paperSize="9" scale="7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abSelected="1" workbookViewId="0">
      <selection activeCell="L9" sqref="L9"/>
    </sheetView>
  </sheetViews>
  <sheetFormatPr defaultRowHeight="15" x14ac:dyDescent="0.25"/>
  <cols>
    <col min="1" max="1" width="10.28515625" customWidth="1"/>
    <col min="2" max="2" width="42.85546875" style="6" customWidth="1"/>
    <col min="3" max="3" width="10.5703125" style="6" customWidth="1"/>
    <col min="4" max="4" width="40.28515625" customWidth="1"/>
    <col min="5" max="5" width="11.42578125" customWidth="1"/>
    <col min="6" max="6" width="14.28515625" customWidth="1"/>
    <col min="7" max="7" width="10.28515625" customWidth="1"/>
    <col min="8" max="8" width="14" bestFit="1" customWidth="1"/>
    <col min="9" max="9" width="9.42578125" customWidth="1"/>
    <col min="10" max="10" width="16" customWidth="1"/>
    <col min="11" max="11" width="16.5703125" style="5" bestFit="1" customWidth="1"/>
    <col min="12" max="12" width="16.5703125" style="19" bestFit="1" customWidth="1"/>
    <col min="13" max="13" width="16.5703125" bestFit="1" customWidth="1"/>
  </cols>
  <sheetData>
    <row r="1" spans="1:13" x14ac:dyDescent="0.25">
      <c r="J1" s="7" t="s">
        <v>151</v>
      </c>
    </row>
    <row r="2" spans="1:13" x14ac:dyDescent="0.25">
      <c r="J2" s="7" t="s">
        <v>0</v>
      </c>
    </row>
    <row r="3" spans="1:13" x14ac:dyDescent="0.25">
      <c r="J3" s="7" t="s">
        <v>1</v>
      </c>
    </row>
    <row r="4" spans="1:13" x14ac:dyDescent="0.25">
      <c r="J4" s="7" t="s">
        <v>134</v>
      </c>
    </row>
    <row r="5" spans="1:13" x14ac:dyDescent="0.25">
      <c r="J5" s="7"/>
    </row>
    <row r="6" spans="1:13" x14ac:dyDescent="0.25">
      <c r="B6" s="45" t="s">
        <v>195</v>
      </c>
      <c r="C6" s="45"/>
      <c r="D6" s="45"/>
      <c r="E6" s="45"/>
      <c r="F6" s="45"/>
      <c r="G6" s="45"/>
      <c r="H6" s="45"/>
      <c r="I6" s="45"/>
      <c r="J6" s="7"/>
    </row>
    <row r="7" spans="1:13" x14ac:dyDescent="0.25">
      <c r="B7" s="45"/>
      <c r="C7" s="45"/>
      <c r="D7" s="45"/>
      <c r="E7" s="45"/>
      <c r="F7" s="45"/>
      <c r="G7" s="45"/>
      <c r="H7" s="45"/>
      <c r="I7" s="45"/>
      <c r="J7" s="7"/>
    </row>
    <row r="9" spans="1:13" ht="59.25" customHeight="1" x14ac:dyDescent="0.25">
      <c r="A9" s="46" t="s">
        <v>2</v>
      </c>
      <c r="B9" s="46" t="s">
        <v>3</v>
      </c>
      <c r="C9" s="47" t="s">
        <v>18</v>
      </c>
      <c r="D9" s="47" t="s">
        <v>17</v>
      </c>
      <c r="E9" s="46" t="s">
        <v>47</v>
      </c>
      <c r="F9" s="46"/>
      <c r="G9" s="46" t="s">
        <v>133</v>
      </c>
      <c r="H9" s="46"/>
      <c r="I9" s="46" t="s">
        <v>4</v>
      </c>
      <c r="J9" s="46"/>
    </row>
    <row r="10" spans="1:13" ht="30" x14ac:dyDescent="0.25">
      <c r="A10" s="46"/>
      <c r="B10" s="46"/>
      <c r="C10" s="48"/>
      <c r="D10" s="48"/>
      <c r="E10" s="8" t="s">
        <v>5</v>
      </c>
      <c r="F10" s="8" t="s">
        <v>6</v>
      </c>
      <c r="G10" s="8" t="s">
        <v>5</v>
      </c>
      <c r="H10" s="8" t="s">
        <v>6</v>
      </c>
      <c r="I10" s="8" t="s">
        <v>5</v>
      </c>
      <c r="J10" s="8" t="s">
        <v>6</v>
      </c>
    </row>
    <row r="11" spans="1:13" x14ac:dyDescent="0.25">
      <c r="A11" s="9" t="s">
        <v>7</v>
      </c>
      <c r="B11" s="10" t="s">
        <v>8</v>
      </c>
      <c r="C11" s="9" t="s">
        <v>9</v>
      </c>
      <c r="D11" s="10" t="s">
        <v>10</v>
      </c>
      <c r="E11" s="10" t="s">
        <v>11</v>
      </c>
      <c r="F11" s="10" t="s">
        <v>12</v>
      </c>
      <c r="G11" s="10" t="s">
        <v>15</v>
      </c>
      <c r="H11" s="10" t="s">
        <v>13</v>
      </c>
      <c r="I11" s="10" t="s">
        <v>14</v>
      </c>
      <c r="J11" s="10" t="s">
        <v>16</v>
      </c>
    </row>
    <row r="12" spans="1:13" x14ac:dyDescent="0.25">
      <c r="A12" s="11">
        <v>150001</v>
      </c>
      <c r="B12" s="12" t="s">
        <v>59</v>
      </c>
      <c r="C12" s="13" t="s">
        <v>93</v>
      </c>
      <c r="D12" s="14" t="s">
        <v>86</v>
      </c>
      <c r="E12" s="2">
        <v>11581</v>
      </c>
      <c r="F12" s="4">
        <v>4699569.8</v>
      </c>
      <c r="G12" s="2">
        <v>886</v>
      </c>
      <c r="H12" s="4">
        <v>359538.8</v>
      </c>
      <c r="I12" s="15">
        <f>Таблица132342[[#This Row],[7]]-Таблица132342[[#This Row],[5]]</f>
        <v>-10695</v>
      </c>
      <c r="J12" s="16">
        <f>Таблица132342[[#This Row],[8]]-Таблица132342[[#This Row],[6]]</f>
        <v>-4340031</v>
      </c>
      <c r="M12" s="20"/>
    </row>
    <row r="13" spans="1:13" x14ac:dyDescent="0.25">
      <c r="A13" s="11">
        <v>150001</v>
      </c>
      <c r="B13" s="12" t="s">
        <v>59</v>
      </c>
      <c r="C13" s="13" t="s">
        <v>93</v>
      </c>
      <c r="D13" s="14" t="s">
        <v>87</v>
      </c>
      <c r="E13" s="2">
        <v>3487</v>
      </c>
      <c r="F13" s="4">
        <v>6771288.46</v>
      </c>
      <c r="G13" s="2">
        <v>2422</v>
      </c>
      <c r="H13" s="4">
        <v>4333533.3</v>
      </c>
      <c r="I13" s="2">
        <f>Таблица132342[[#This Row],[7]]-Таблица132342[[#This Row],[5]]</f>
        <v>-1065</v>
      </c>
      <c r="J13" s="4">
        <f>Таблица132342[[#This Row],[8]]-Таблица132342[[#This Row],[6]]</f>
        <v>-2437755.16</v>
      </c>
      <c r="M13" s="20"/>
    </row>
    <row r="14" spans="1:13" x14ac:dyDescent="0.25">
      <c r="A14" s="1">
        <v>150001</v>
      </c>
      <c r="B14" s="12" t="s">
        <v>59</v>
      </c>
      <c r="C14" s="13" t="s">
        <v>93</v>
      </c>
      <c r="D14" s="13" t="s">
        <v>88</v>
      </c>
      <c r="E14" s="2">
        <v>300</v>
      </c>
      <c r="F14" s="4">
        <v>947850</v>
      </c>
      <c r="G14" s="2">
        <v>153</v>
      </c>
      <c r="H14" s="4">
        <v>394616.93</v>
      </c>
      <c r="I14" s="2">
        <f>Таблица132342[[#This Row],[7]]-Таблица132342[[#This Row],[5]]</f>
        <v>-147</v>
      </c>
      <c r="J14" s="4">
        <f>Таблица132342[[#This Row],[8]]-Таблица132342[[#This Row],[6]]</f>
        <v>-553233.07000000007</v>
      </c>
      <c r="M14" s="20"/>
    </row>
    <row r="15" spans="1:13" x14ac:dyDescent="0.25">
      <c r="A15" s="11">
        <v>150001</v>
      </c>
      <c r="B15" s="12" t="s">
        <v>59</v>
      </c>
      <c r="C15" s="13" t="s">
        <v>93</v>
      </c>
      <c r="D15" s="13" t="s">
        <v>89</v>
      </c>
      <c r="E15" s="2">
        <v>75</v>
      </c>
      <c r="F15" s="4">
        <v>41700.949999999997</v>
      </c>
      <c r="G15" s="2">
        <v>0</v>
      </c>
      <c r="H15" s="4">
        <v>0</v>
      </c>
      <c r="I15" s="2">
        <f>Таблица132342[[#This Row],[7]]-Таблица132342[[#This Row],[5]]</f>
        <v>-75</v>
      </c>
      <c r="J15" s="4">
        <f>Таблица132342[[#This Row],[8]]-Таблица132342[[#This Row],[6]]</f>
        <v>-41700.949999999997</v>
      </c>
      <c r="M15" s="20"/>
    </row>
    <row r="16" spans="1:13" x14ac:dyDescent="0.25">
      <c r="A16" s="11">
        <v>150002</v>
      </c>
      <c r="B16" s="12" t="s">
        <v>60</v>
      </c>
      <c r="C16" s="13" t="s">
        <v>93</v>
      </c>
      <c r="D16" s="13" t="s">
        <v>86</v>
      </c>
      <c r="E16" s="2">
        <v>635</v>
      </c>
      <c r="F16" s="4">
        <v>257683</v>
      </c>
      <c r="G16" s="2">
        <v>0</v>
      </c>
      <c r="H16" s="4">
        <v>0</v>
      </c>
      <c r="I16" s="2">
        <f>Таблица132342[[#This Row],[7]]-Таблица132342[[#This Row],[5]]</f>
        <v>-635</v>
      </c>
      <c r="J16" s="4">
        <f>Таблица132342[[#This Row],[8]]-Таблица132342[[#This Row],[6]]</f>
        <v>-257683</v>
      </c>
      <c r="M16" s="20"/>
    </row>
    <row r="17" spans="1:13" x14ac:dyDescent="0.25">
      <c r="A17" s="1">
        <v>150002</v>
      </c>
      <c r="B17" s="12" t="s">
        <v>60</v>
      </c>
      <c r="C17" s="13" t="s">
        <v>93</v>
      </c>
      <c r="D17" s="14" t="s">
        <v>87</v>
      </c>
      <c r="E17" s="2">
        <v>500</v>
      </c>
      <c r="F17" s="3">
        <v>1393230</v>
      </c>
      <c r="G17" s="2">
        <v>289</v>
      </c>
      <c r="H17" s="4">
        <v>514545.68</v>
      </c>
      <c r="I17" s="2">
        <f>Таблица132342[[#This Row],[7]]-Таблица132342[[#This Row],[5]]</f>
        <v>-211</v>
      </c>
      <c r="J17" s="4">
        <f>Таблица132342[[#This Row],[8]]-Таблица132342[[#This Row],[6]]</f>
        <v>-878684.32000000007</v>
      </c>
    </row>
    <row r="18" spans="1:13" x14ac:dyDescent="0.25">
      <c r="A18" s="1">
        <v>150002</v>
      </c>
      <c r="B18" s="12" t="s">
        <v>60</v>
      </c>
      <c r="C18" s="13" t="s">
        <v>93</v>
      </c>
      <c r="D18" s="13" t="s">
        <v>88</v>
      </c>
      <c r="E18" s="2">
        <v>2280</v>
      </c>
      <c r="F18" s="3">
        <v>8074620.4000000004</v>
      </c>
      <c r="G18" s="2">
        <v>2260</v>
      </c>
      <c r="H18" s="4">
        <v>7938993.79</v>
      </c>
      <c r="I18" s="2">
        <f>Таблица132342[[#This Row],[7]]-Таблица132342[[#This Row],[5]]</f>
        <v>-20</v>
      </c>
      <c r="J18" s="4">
        <f>Таблица132342[[#This Row],[8]]-Таблица132342[[#This Row],[6]]</f>
        <v>-135626.61000000034</v>
      </c>
    </row>
    <row r="19" spans="1:13" x14ac:dyDescent="0.25">
      <c r="A19" s="1">
        <v>150002</v>
      </c>
      <c r="B19" s="12" t="s">
        <v>60</v>
      </c>
      <c r="C19" s="13" t="s">
        <v>93</v>
      </c>
      <c r="D19" s="13" t="s">
        <v>89</v>
      </c>
      <c r="E19" s="2">
        <v>600</v>
      </c>
      <c r="F19" s="3">
        <v>328398</v>
      </c>
      <c r="G19" s="2">
        <v>0</v>
      </c>
      <c r="H19" s="4">
        <v>0</v>
      </c>
      <c r="I19" s="2">
        <f>Таблица132342[[#This Row],[7]]-Таблица132342[[#This Row],[5]]</f>
        <v>-600</v>
      </c>
      <c r="J19" s="4">
        <f>Таблица132342[[#This Row],[8]]-Таблица132342[[#This Row],[6]]</f>
        <v>-328398</v>
      </c>
    </row>
    <row r="20" spans="1:13" x14ac:dyDescent="0.25">
      <c r="A20" s="1">
        <v>150002</v>
      </c>
      <c r="B20" s="12" t="s">
        <v>60</v>
      </c>
      <c r="C20" s="13" t="s">
        <v>93</v>
      </c>
      <c r="D20" s="13" t="s">
        <v>90</v>
      </c>
      <c r="E20" s="2">
        <v>590</v>
      </c>
      <c r="F20" s="3">
        <v>626577.80000000005</v>
      </c>
      <c r="G20" s="2">
        <v>540</v>
      </c>
      <c r="H20" s="4">
        <v>544127.04</v>
      </c>
      <c r="I20" s="2">
        <f>Таблица132342[[#This Row],[7]]-Таблица132342[[#This Row],[5]]</f>
        <v>-50</v>
      </c>
      <c r="J20" s="4">
        <f>Таблица132342[[#This Row],[8]]-Таблица132342[[#This Row],[6]]</f>
        <v>-82450.760000000009</v>
      </c>
    </row>
    <row r="21" spans="1:13" x14ac:dyDescent="0.25">
      <c r="A21" s="1">
        <v>150003</v>
      </c>
      <c r="B21" s="12" t="s">
        <v>61</v>
      </c>
      <c r="C21" s="13" t="s">
        <v>93</v>
      </c>
      <c r="D21" s="13" t="s">
        <v>87</v>
      </c>
      <c r="E21" s="2">
        <v>9249</v>
      </c>
      <c r="F21" s="3">
        <v>6251423.8799999999</v>
      </c>
      <c r="G21" s="2">
        <v>3594</v>
      </c>
      <c r="H21" s="4">
        <v>5836130.9100000001</v>
      </c>
      <c r="I21" s="2">
        <f>Таблица132342[[#This Row],[7]]-Таблица132342[[#This Row],[5]]</f>
        <v>-5655</v>
      </c>
      <c r="J21" s="4">
        <f>Таблица132342[[#This Row],[8]]-Таблица132342[[#This Row],[6]]</f>
        <v>-415292.96999999974</v>
      </c>
    </row>
    <row r="22" spans="1:13" x14ac:dyDescent="0.25">
      <c r="A22" s="1">
        <v>150007</v>
      </c>
      <c r="B22" s="12" t="s">
        <v>62</v>
      </c>
      <c r="C22" s="13" t="s">
        <v>93</v>
      </c>
      <c r="D22" s="13" t="s">
        <v>86</v>
      </c>
      <c r="E22" s="2">
        <v>22515</v>
      </c>
      <c r="F22" s="3">
        <v>9136587</v>
      </c>
      <c r="G22" s="2">
        <v>2785</v>
      </c>
      <c r="H22" s="4">
        <v>1133308</v>
      </c>
      <c r="I22" s="2">
        <f>Таблица132342[[#This Row],[7]]-Таблица132342[[#This Row],[5]]</f>
        <v>-19730</v>
      </c>
      <c r="J22" s="4">
        <f>Таблица132342[[#This Row],[8]]-Таблица132342[[#This Row],[6]]</f>
        <v>-8003279</v>
      </c>
    </row>
    <row r="23" spans="1:13" x14ac:dyDescent="0.25">
      <c r="A23" s="1">
        <v>150007</v>
      </c>
      <c r="B23" s="12" t="s">
        <v>62</v>
      </c>
      <c r="C23" s="13" t="s">
        <v>93</v>
      </c>
      <c r="D23" s="14" t="s">
        <v>89</v>
      </c>
      <c r="E23" s="2">
        <v>510</v>
      </c>
      <c r="F23" s="3">
        <v>283874.3</v>
      </c>
      <c r="G23" s="2">
        <v>735</v>
      </c>
      <c r="H23" s="4">
        <v>424249.15</v>
      </c>
      <c r="I23" s="2">
        <f>Таблица132342[[#This Row],[7]]-Таблица132342[[#This Row],[5]]</f>
        <v>225</v>
      </c>
      <c r="J23" s="4">
        <f>Таблица132342[[#This Row],[8]]-Таблица132342[[#This Row],[6]]</f>
        <v>140374.85000000003</v>
      </c>
    </row>
    <row r="24" spans="1:13" x14ac:dyDescent="0.25">
      <c r="A24" s="1">
        <v>150007</v>
      </c>
      <c r="B24" s="12" t="s">
        <v>62</v>
      </c>
      <c r="C24" s="13" t="s">
        <v>93</v>
      </c>
      <c r="D24" s="13" t="s">
        <v>90</v>
      </c>
      <c r="E24" s="2">
        <v>1595</v>
      </c>
      <c r="F24" s="3">
        <v>996997.2</v>
      </c>
      <c r="G24" s="2">
        <v>715</v>
      </c>
      <c r="H24" s="4">
        <v>704967.4</v>
      </c>
      <c r="I24" s="2">
        <f>Таблица132342[[#This Row],[7]]-Таблица132342[[#This Row],[5]]</f>
        <v>-880</v>
      </c>
      <c r="J24" s="4">
        <f>Таблица132342[[#This Row],[8]]-Таблица132342[[#This Row],[6]]</f>
        <v>-292029.79999999993</v>
      </c>
    </row>
    <row r="25" spans="1:13" x14ac:dyDescent="0.25">
      <c r="A25" s="1">
        <v>150009</v>
      </c>
      <c r="B25" s="12" t="s">
        <v>63</v>
      </c>
      <c r="C25" s="13" t="s">
        <v>93</v>
      </c>
      <c r="D25" s="13" t="s">
        <v>87</v>
      </c>
      <c r="E25" s="2">
        <v>2807</v>
      </c>
      <c r="F25" s="3">
        <v>8308224.6600000001</v>
      </c>
      <c r="G25" s="2">
        <v>3336</v>
      </c>
      <c r="H25" s="4">
        <v>10428659.08</v>
      </c>
      <c r="I25" s="2">
        <f>Таблица132342[[#This Row],[7]]-Таблица132342[[#This Row],[5]]</f>
        <v>529</v>
      </c>
      <c r="J25" s="4">
        <f>Таблица132342[[#This Row],[8]]-Таблица132342[[#This Row],[6]]</f>
        <v>2120434.42</v>
      </c>
    </row>
    <row r="26" spans="1:13" x14ac:dyDescent="0.25">
      <c r="A26" s="1">
        <v>150009</v>
      </c>
      <c r="B26" s="12" t="s">
        <v>63</v>
      </c>
      <c r="C26" s="13" t="s">
        <v>93</v>
      </c>
      <c r="D26" s="13" t="s">
        <v>89</v>
      </c>
      <c r="E26" s="2">
        <v>800</v>
      </c>
      <c r="F26" s="3">
        <v>437864</v>
      </c>
      <c r="G26" s="2">
        <v>721</v>
      </c>
      <c r="H26" s="4">
        <v>395800.21</v>
      </c>
      <c r="I26" s="2">
        <f>Таблица132342[[#This Row],[7]]-Таблица132342[[#This Row],[5]]</f>
        <v>-79</v>
      </c>
      <c r="J26" s="4">
        <f>Таблица132342[[#This Row],[8]]-Таблица132342[[#This Row],[6]]</f>
        <v>-42063.789999999979</v>
      </c>
    </row>
    <row r="27" spans="1:13" x14ac:dyDescent="0.25">
      <c r="A27" s="9">
        <v>150009</v>
      </c>
      <c r="B27" s="18" t="s">
        <v>63</v>
      </c>
      <c r="C27" s="13" t="s">
        <v>93</v>
      </c>
      <c r="D27" s="14" t="s">
        <v>90</v>
      </c>
      <c r="E27" s="2">
        <v>755</v>
      </c>
      <c r="F27" s="3">
        <v>813663.8</v>
      </c>
      <c r="G27" s="2">
        <v>560</v>
      </c>
      <c r="H27" s="4">
        <v>566157.72</v>
      </c>
      <c r="I27" s="2">
        <f>Таблица132342[[#This Row],[7]]-Таблица132342[[#This Row],[5]]</f>
        <v>-195</v>
      </c>
      <c r="J27" s="4">
        <f>Таблица132342[[#This Row],[8]]-Таблица132342[[#This Row],[6]]</f>
        <v>-247506.08000000007</v>
      </c>
      <c r="M27" s="20"/>
    </row>
    <row r="28" spans="1:13" x14ac:dyDescent="0.25">
      <c r="A28" s="1">
        <v>150010</v>
      </c>
      <c r="B28" s="12" t="s">
        <v>64</v>
      </c>
      <c r="C28" s="13" t="s">
        <v>93</v>
      </c>
      <c r="D28" s="14" t="s">
        <v>89</v>
      </c>
      <c r="E28" s="2">
        <v>0</v>
      </c>
      <c r="F28" s="3">
        <v>0</v>
      </c>
      <c r="G28" s="2">
        <v>100</v>
      </c>
      <c r="H28" s="4">
        <v>56213</v>
      </c>
      <c r="I28" s="2">
        <f>Таблица132342[[#This Row],[7]]-Таблица132342[[#This Row],[5]]</f>
        <v>100</v>
      </c>
      <c r="J28" s="4">
        <f>Таблица132342[[#This Row],[8]]-Таблица132342[[#This Row],[6]]</f>
        <v>56213</v>
      </c>
      <c r="L28" s="5"/>
    </row>
    <row r="29" spans="1:13" x14ac:dyDescent="0.25">
      <c r="A29" s="1">
        <v>150010</v>
      </c>
      <c r="B29" s="12" t="s">
        <v>64</v>
      </c>
      <c r="C29" s="13" t="s">
        <v>93</v>
      </c>
      <c r="D29" s="14" t="s">
        <v>90</v>
      </c>
      <c r="E29" s="2">
        <v>365</v>
      </c>
      <c r="F29" s="3">
        <v>359875.4</v>
      </c>
      <c r="G29" s="2">
        <v>241</v>
      </c>
      <c r="H29" s="4">
        <v>237616.36</v>
      </c>
      <c r="I29" s="2">
        <f>Таблица132342[[#This Row],[7]]-Таблица132342[[#This Row],[5]]</f>
        <v>-124</v>
      </c>
      <c r="J29" s="4">
        <f>Таблица132342[[#This Row],[8]]-Таблица132342[[#This Row],[6]]</f>
        <v>-122259.04000000004</v>
      </c>
      <c r="L29" s="5"/>
    </row>
    <row r="30" spans="1:13" x14ac:dyDescent="0.25">
      <c r="A30" s="1">
        <v>150012</v>
      </c>
      <c r="B30" s="12" t="s">
        <v>65</v>
      </c>
      <c r="C30" s="13" t="s">
        <v>93</v>
      </c>
      <c r="D30" s="14" t="s">
        <v>89</v>
      </c>
      <c r="E30" s="2">
        <v>150</v>
      </c>
      <c r="F30" s="3">
        <v>84661.5</v>
      </c>
      <c r="G30" s="2">
        <v>150</v>
      </c>
      <c r="H30" s="4">
        <v>84750</v>
      </c>
      <c r="I30" s="2">
        <f>Таблица132342[[#This Row],[7]]-Таблица132342[[#This Row],[5]]</f>
        <v>0</v>
      </c>
      <c r="J30" s="4">
        <f>Таблица132342[[#This Row],[8]]-Таблица132342[[#This Row],[6]]</f>
        <v>88.5</v>
      </c>
      <c r="L30" s="5"/>
    </row>
    <row r="31" spans="1:13" x14ac:dyDescent="0.25">
      <c r="A31" s="1">
        <v>150012</v>
      </c>
      <c r="B31" s="12" t="s">
        <v>65</v>
      </c>
      <c r="C31" s="13" t="s">
        <v>93</v>
      </c>
      <c r="D31" s="14" t="s">
        <v>90</v>
      </c>
      <c r="E31" s="2">
        <v>656</v>
      </c>
      <c r="F31" s="3">
        <v>459619.12</v>
      </c>
      <c r="G31" s="2">
        <v>412</v>
      </c>
      <c r="H31" s="4">
        <v>574519.92000000004</v>
      </c>
      <c r="I31" s="2">
        <f>Таблица132342[[#This Row],[7]]-Таблица132342[[#This Row],[5]]</f>
        <v>-244</v>
      </c>
      <c r="J31" s="4">
        <f>Таблица132342[[#This Row],[8]]-Таблица132342[[#This Row],[6]]</f>
        <v>114900.80000000005</v>
      </c>
      <c r="L31" s="5"/>
    </row>
    <row r="32" spans="1:13" x14ac:dyDescent="0.25">
      <c r="A32" s="1">
        <v>150013</v>
      </c>
      <c r="B32" s="12" t="s">
        <v>66</v>
      </c>
      <c r="C32" s="13" t="s">
        <v>93</v>
      </c>
      <c r="D32" s="14" t="s">
        <v>88</v>
      </c>
      <c r="E32" s="2">
        <v>5756</v>
      </c>
      <c r="F32" s="3">
        <v>15667240.08</v>
      </c>
      <c r="G32" s="2">
        <v>4923</v>
      </c>
      <c r="H32" s="4">
        <v>13257543.789999999</v>
      </c>
      <c r="I32" s="2">
        <f>Таблица132342[[#This Row],[7]]-Таблица132342[[#This Row],[5]]</f>
        <v>-833</v>
      </c>
      <c r="J32" s="4">
        <f>Таблица132342[[#This Row],[8]]-Таблица132342[[#This Row],[6]]</f>
        <v>-2409696.290000001</v>
      </c>
      <c r="L32" s="5"/>
    </row>
    <row r="33" spans="1:12" x14ac:dyDescent="0.25">
      <c r="A33" s="1">
        <v>150013</v>
      </c>
      <c r="B33" s="12" t="s">
        <v>66</v>
      </c>
      <c r="C33" s="13" t="s">
        <v>93</v>
      </c>
      <c r="D33" s="14" t="s">
        <v>89</v>
      </c>
      <c r="E33" s="2">
        <v>330</v>
      </c>
      <c r="F33" s="3">
        <v>181131.3</v>
      </c>
      <c r="G33" s="2">
        <v>386</v>
      </c>
      <c r="H33" s="4">
        <v>212138.82</v>
      </c>
      <c r="I33" s="2">
        <f>Таблица132342[[#This Row],[7]]-Таблица132342[[#This Row],[5]]</f>
        <v>56</v>
      </c>
      <c r="J33" s="4">
        <f>Таблица132342[[#This Row],[8]]-Таблица132342[[#This Row],[6]]</f>
        <v>31007.520000000019</v>
      </c>
      <c r="L33" s="5"/>
    </row>
    <row r="34" spans="1:12" x14ac:dyDescent="0.25">
      <c r="A34" s="1">
        <v>150013</v>
      </c>
      <c r="B34" s="12" t="s">
        <v>66</v>
      </c>
      <c r="C34" s="13" t="s">
        <v>93</v>
      </c>
      <c r="D34" s="14" t="s">
        <v>90</v>
      </c>
      <c r="E34" s="2">
        <v>205</v>
      </c>
      <c r="F34" s="3">
        <v>215225.5</v>
      </c>
      <c r="G34" s="2">
        <v>209</v>
      </c>
      <c r="H34" s="4">
        <v>219327.31</v>
      </c>
      <c r="I34" s="2">
        <f>Таблица132342[[#This Row],[7]]-Таблица132342[[#This Row],[5]]</f>
        <v>4</v>
      </c>
      <c r="J34" s="4">
        <f>Таблица132342[[#This Row],[8]]-Таблица132342[[#This Row],[6]]</f>
        <v>4101.8099999999977</v>
      </c>
      <c r="L34" s="5"/>
    </row>
    <row r="35" spans="1:12" x14ac:dyDescent="0.25">
      <c r="A35" s="1">
        <v>150014</v>
      </c>
      <c r="B35" s="12" t="s">
        <v>67</v>
      </c>
      <c r="C35" s="13" t="s">
        <v>93</v>
      </c>
      <c r="D35" s="13" t="s">
        <v>87</v>
      </c>
      <c r="E35" s="2">
        <v>1650</v>
      </c>
      <c r="F35" s="3">
        <v>3418289.92</v>
      </c>
      <c r="G35" s="2">
        <v>1231</v>
      </c>
      <c r="H35" s="4">
        <v>3391892.88</v>
      </c>
      <c r="I35" s="2">
        <f>Таблица132342[[#This Row],[7]]-Таблица132342[[#This Row],[5]]</f>
        <v>-419</v>
      </c>
      <c r="J35" s="4">
        <f>Таблица132342[[#This Row],[8]]-Таблица132342[[#This Row],[6]]</f>
        <v>-26397.040000000037</v>
      </c>
      <c r="L35" s="5"/>
    </row>
    <row r="36" spans="1:12" x14ac:dyDescent="0.25">
      <c r="A36" s="1">
        <v>150014</v>
      </c>
      <c r="B36" s="12" t="s">
        <v>67</v>
      </c>
      <c r="C36" s="13" t="s">
        <v>93</v>
      </c>
      <c r="D36" s="14" t="s">
        <v>89</v>
      </c>
      <c r="E36" s="2">
        <v>620</v>
      </c>
      <c r="F36" s="3">
        <v>345176.6</v>
      </c>
      <c r="G36" s="2">
        <v>76</v>
      </c>
      <c r="H36" s="4">
        <v>43846.68</v>
      </c>
      <c r="I36" s="2">
        <f>Таблица132342[[#This Row],[7]]-Таблица132342[[#This Row],[5]]</f>
        <v>-544</v>
      </c>
      <c r="J36" s="4">
        <f>Таблица132342[[#This Row],[8]]-Таблица132342[[#This Row],[6]]</f>
        <v>-301329.91999999998</v>
      </c>
      <c r="L36" s="5"/>
    </row>
    <row r="37" spans="1:12" x14ac:dyDescent="0.25">
      <c r="A37" s="1">
        <v>150014</v>
      </c>
      <c r="B37" s="12" t="s">
        <v>67</v>
      </c>
      <c r="C37" s="13" t="s">
        <v>93</v>
      </c>
      <c r="D37" s="14" t="s">
        <v>90</v>
      </c>
      <c r="E37" s="2">
        <v>1445</v>
      </c>
      <c r="F37" s="3">
        <v>1613714.36</v>
      </c>
      <c r="G37" s="2">
        <v>599</v>
      </c>
      <c r="H37" s="4">
        <v>597750.43000000005</v>
      </c>
      <c r="I37" s="2">
        <f>Таблица132342[[#This Row],[7]]-Таблица132342[[#This Row],[5]]</f>
        <v>-846</v>
      </c>
      <c r="J37" s="4">
        <f>Таблица132342[[#This Row],[8]]-Таблица132342[[#This Row],[6]]</f>
        <v>-1015963.93</v>
      </c>
      <c r="L37" s="5"/>
    </row>
    <row r="38" spans="1:12" x14ac:dyDescent="0.25">
      <c r="A38" s="1">
        <v>150015</v>
      </c>
      <c r="B38" s="12" t="s">
        <v>68</v>
      </c>
      <c r="C38" s="13" t="s">
        <v>93</v>
      </c>
      <c r="D38" s="14" t="s">
        <v>87</v>
      </c>
      <c r="E38" s="2">
        <v>1955</v>
      </c>
      <c r="F38" s="3">
        <v>6012371.7000000002</v>
      </c>
      <c r="G38" s="2">
        <v>2655</v>
      </c>
      <c r="H38" s="4">
        <v>6354408.0199999996</v>
      </c>
      <c r="I38" s="2">
        <f>Таблица132342[[#This Row],[7]]-Таблица132342[[#This Row],[5]]</f>
        <v>700</v>
      </c>
      <c r="J38" s="4">
        <f>Таблица132342[[#This Row],[8]]-Таблица132342[[#This Row],[6]]</f>
        <v>342036.31999999937</v>
      </c>
      <c r="L38" s="5"/>
    </row>
    <row r="39" spans="1:12" x14ac:dyDescent="0.25">
      <c r="A39" s="11">
        <v>150015</v>
      </c>
      <c r="B39" s="12" t="s">
        <v>68</v>
      </c>
      <c r="C39" s="13" t="s">
        <v>93</v>
      </c>
      <c r="D39" s="13" t="s">
        <v>88</v>
      </c>
      <c r="E39" s="2">
        <v>663</v>
      </c>
      <c r="F39" s="17">
        <v>1914092.34</v>
      </c>
      <c r="G39" s="2">
        <v>633</v>
      </c>
      <c r="H39" s="4">
        <v>1571347.12</v>
      </c>
      <c r="I39" s="2">
        <f>Таблица132342[[#This Row],[7]]-Таблица132342[[#This Row],[5]]</f>
        <v>-30</v>
      </c>
      <c r="J39" s="4">
        <f>Таблица132342[[#This Row],[8]]-Таблица132342[[#This Row],[6]]</f>
        <v>-342745.22</v>
      </c>
      <c r="L39" s="5"/>
    </row>
    <row r="40" spans="1:12" x14ac:dyDescent="0.25">
      <c r="A40" s="1">
        <v>150015</v>
      </c>
      <c r="B40" s="12" t="s">
        <v>68</v>
      </c>
      <c r="C40" s="13" t="s">
        <v>93</v>
      </c>
      <c r="D40" s="14" t="s">
        <v>89</v>
      </c>
      <c r="E40" s="2">
        <v>190</v>
      </c>
      <c r="F40" s="17">
        <v>108136.7</v>
      </c>
      <c r="G40" s="2">
        <v>137</v>
      </c>
      <c r="H40" s="4">
        <v>78233.38</v>
      </c>
      <c r="I40" s="2">
        <f>Таблица132342[[#This Row],[7]]-Таблица132342[[#This Row],[5]]</f>
        <v>-53</v>
      </c>
      <c r="J40" s="4">
        <f>Таблица132342[[#This Row],[8]]-Таблица132342[[#This Row],[6]]</f>
        <v>-29903.319999999992</v>
      </c>
      <c r="L40" s="5"/>
    </row>
    <row r="41" spans="1:12" x14ac:dyDescent="0.25">
      <c r="A41" s="11">
        <v>150015</v>
      </c>
      <c r="B41" s="12" t="s">
        <v>68</v>
      </c>
      <c r="C41" s="13" t="s">
        <v>93</v>
      </c>
      <c r="D41" s="14" t="s">
        <v>90</v>
      </c>
      <c r="E41" s="2">
        <v>50</v>
      </c>
      <c r="F41" s="26">
        <v>151474.5</v>
      </c>
      <c r="G41" s="2">
        <v>0</v>
      </c>
      <c r="H41" s="4">
        <v>0</v>
      </c>
      <c r="I41" s="2">
        <f>Таблица132342[[#This Row],[7]]-Таблица132342[[#This Row],[5]]</f>
        <v>-50</v>
      </c>
      <c r="J41" s="4">
        <f>Таблица132342[[#This Row],[8]]-Таблица132342[[#This Row],[6]]</f>
        <v>-151474.5</v>
      </c>
      <c r="L41" s="5"/>
    </row>
    <row r="42" spans="1:12" x14ac:dyDescent="0.25">
      <c r="A42" s="11">
        <v>150016</v>
      </c>
      <c r="B42" s="12" t="s">
        <v>69</v>
      </c>
      <c r="C42" s="13" t="s">
        <v>93</v>
      </c>
      <c r="D42" s="14" t="s">
        <v>90</v>
      </c>
      <c r="E42" s="2">
        <v>1706</v>
      </c>
      <c r="F42" s="21">
        <v>1870284.2</v>
      </c>
      <c r="G42" s="2">
        <v>1265</v>
      </c>
      <c r="H42" s="4">
        <v>1377953.83</v>
      </c>
      <c r="I42" s="2">
        <f>Таблица132342[[#This Row],[7]]-Таблица132342[[#This Row],[5]]</f>
        <v>-441</v>
      </c>
      <c r="J42" s="4">
        <f>Таблица132342[[#This Row],[8]]-Таблица132342[[#This Row],[6]]</f>
        <v>-492330.36999999988</v>
      </c>
    </row>
    <row r="43" spans="1:12" x14ac:dyDescent="0.25">
      <c r="A43" s="11">
        <v>150016</v>
      </c>
      <c r="B43" s="12" t="s">
        <v>69</v>
      </c>
      <c r="C43" s="13" t="s">
        <v>93</v>
      </c>
      <c r="D43" s="14" t="s">
        <v>87</v>
      </c>
      <c r="E43" s="2">
        <v>4006</v>
      </c>
      <c r="F43" s="21">
        <v>11373604.52</v>
      </c>
      <c r="G43" s="2">
        <v>4006</v>
      </c>
      <c r="H43" s="4">
        <v>11623604.52</v>
      </c>
      <c r="I43" s="2">
        <f>Таблица132342[[#This Row],[7]]-Таблица132342[[#This Row],[5]]</f>
        <v>0</v>
      </c>
      <c r="J43" s="4">
        <f>Таблица132342[[#This Row],[8]]-Таблица132342[[#This Row],[6]]</f>
        <v>250000</v>
      </c>
    </row>
    <row r="44" spans="1:12" x14ac:dyDescent="0.25">
      <c r="A44" s="11">
        <v>150019</v>
      </c>
      <c r="B44" s="12" t="s">
        <v>70</v>
      </c>
      <c r="C44" s="13" t="s">
        <v>93</v>
      </c>
      <c r="D44" s="14" t="s">
        <v>89</v>
      </c>
      <c r="E44" s="2">
        <v>965</v>
      </c>
      <c r="F44" s="21">
        <v>530951.44999999995</v>
      </c>
      <c r="G44" s="2">
        <v>1119</v>
      </c>
      <c r="H44" s="4">
        <v>634823.84</v>
      </c>
      <c r="I44" s="2">
        <f>Таблица132342[[#This Row],[7]]-Таблица132342[[#This Row],[5]]</f>
        <v>154</v>
      </c>
      <c r="J44" s="4">
        <f>Таблица132342[[#This Row],[8]]-Таблица132342[[#This Row],[6]]</f>
        <v>103872.39000000001</v>
      </c>
    </row>
    <row r="45" spans="1:12" x14ac:dyDescent="0.25">
      <c r="A45" s="11">
        <v>150019</v>
      </c>
      <c r="B45" s="12" t="s">
        <v>70</v>
      </c>
      <c r="C45" s="13" t="s">
        <v>93</v>
      </c>
      <c r="D45" s="14" t="s">
        <v>90</v>
      </c>
      <c r="E45" s="2">
        <v>565</v>
      </c>
      <c r="F45" s="21">
        <v>566110</v>
      </c>
      <c r="G45" s="2">
        <v>564</v>
      </c>
      <c r="H45" s="4">
        <v>549125.29</v>
      </c>
      <c r="I45" s="2">
        <f>Таблица132342[[#This Row],[7]]-Таблица132342[[#This Row],[5]]</f>
        <v>-1</v>
      </c>
      <c r="J45" s="4">
        <f>Таблица132342[[#This Row],[8]]-Таблица132342[[#This Row],[6]]</f>
        <v>-16984.709999999963</v>
      </c>
    </row>
    <row r="46" spans="1:12" x14ac:dyDescent="0.25">
      <c r="A46" s="11">
        <v>150030</v>
      </c>
      <c r="B46" s="12" t="s">
        <v>71</v>
      </c>
      <c r="C46" s="13" t="s">
        <v>93</v>
      </c>
      <c r="D46" s="14" t="s">
        <v>86</v>
      </c>
      <c r="E46" s="2">
        <v>4024</v>
      </c>
      <c r="F46" s="21">
        <v>1603645.8</v>
      </c>
      <c r="G46" s="2">
        <v>637</v>
      </c>
      <c r="H46" s="4">
        <v>259276.6</v>
      </c>
      <c r="I46" s="2">
        <f>Таблица132342[[#This Row],[7]]-Таблица132342[[#This Row],[5]]</f>
        <v>-3387</v>
      </c>
      <c r="J46" s="4">
        <f>Таблица132342[[#This Row],[8]]-Таблица132342[[#This Row],[6]]</f>
        <v>-1344369.2</v>
      </c>
    </row>
    <row r="47" spans="1:12" x14ac:dyDescent="0.25">
      <c r="A47" s="11">
        <v>150031</v>
      </c>
      <c r="B47" s="12" t="s">
        <v>72</v>
      </c>
      <c r="C47" s="13" t="s">
        <v>93</v>
      </c>
      <c r="D47" s="14" t="s">
        <v>91</v>
      </c>
      <c r="E47" s="2">
        <v>8869</v>
      </c>
      <c r="F47" s="21">
        <v>18476881.91</v>
      </c>
      <c r="G47" s="2">
        <v>2445</v>
      </c>
      <c r="H47" s="4">
        <v>7578781.9100000001</v>
      </c>
      <c r="I47" s="2">
        <f>Таблица132342[[#This Row],[7]]-Таблица132342[[#This Row],[5]]</f>
        <v>-6424</v>
      </c>
      <c r="J47" s="4">
        <f>Таблица132342[[#This Row],[8]]-Таблица132342[[#This Row],[6]]</f>
        <v>-10898100</v>
      </c>
    </row>
    <row r="48" spans="1:12" x14ac:dyDescent="0.25">
      <c r="A48" s="11">
        <v>150031</v>
      </c>
      <c r="B48" s="12" t="s">
        <v>72</v>
      </c>
      <c r="C48" s="13" t="s">
        <v>93</v>
      </c>
      <c r="D48" s="14" t="s">
        <v>87</v>
      </c>
      <c r="E48" s="2">
        <v>5220</v>
      </c>
      <c r="F48" s="21">
        <v>25256497.199999999</v>
      </c>
      <c r="G48" s="2">
        <v>6619</v>
      </c>
      <c r="H48" s="4">
        <v>29798860.280000001</v>
      </c>
      <c r="I48" s="2">
        <f>Таблица132342[[#This Row],[7]]-Таблица132342[[#This Row],[5]]</f>
        <v>1399</v>
      </c>
      <c r="J48" s="4">
        <f>Таблица132342[[#This Row],[8]]-Таблица132342[[#This Row],[6]]</f>
        <v>4542363.0800000019</v>
      </c>
    </row>
    <row r="49" spans="1:10" x14ac:dyDescent="0.25">
      <c r="A49" s="11">
        <v>150031</v>
      </c>
      <c r="B49" s="12" t="s">
        <v>72</v>
      </c>
      <c r="C49" s="13" t="s">
        <v>93</v>
      </c>
      <c r="D49" s="13" t="s">
        <v>92</v>
      </c>
      <c r="E49" s="2">
        <v>587</v>
      </c>
      <c r="F49" s="21">
        <v>5081723.4000000004</v>
      </c>
      <c r="G49" s="2">
        <v>265</v>
      </c>
      <c r="H49" s="4">
        <v>3389423.4</v>
      </c>
      <c r="I49" s="2">
        <f>Таблица132342[[#This Row],[7]]-Таблица132342[[#This Row],[5]]</f>
        <v>-322</v>
      </c>
      <c r="J49" s="4">
        <f>Таблица132342[[#This Row],[8]]-Таблица132342[[#This Row],[6]]</f>
        <v>-1692300.0000000005</v>
      </c>
    </row>
    <row r="50" spans="1:10" x14ac:dyDescent="0.25">
      <c r="A50" s="11">
        <v>150031</v>
      </c>
      <c r="B50" s="12" t="s">
        <v>72</v>
      </c>
      <c r="C50" s="13" t="s">
        <v>93</v>
      </c>
      <c r="D50" s="13" t="s">
        <v>88</v>
      </c>
      <c r="E50" s="2">
        <v>3496</v>
      </c>
      <c r="F50" s="21">
        <v>23656837.640000001</v>
      </c>
      <c r="G50" s="2">
        <v>3250</v>
      </c>
      <c r="H50" s="4">
        <v>20535845.530000001</v>
      </c>
      <c r="I50" s="2">
        <f>Таблица132342[[#This Row],[7]]-Таблица132342[[#This Row],[5]]</f>
        <v>-246</v>
      </c>
      <c r="J50" s="4">
        <f>Таблица132342[[#This Row],[8]]-Таблица132342[[#This Row],[6]]</f>
        <v>-3120992.1099999994</v>
      </c>
    </row>
    <row r="51" spans="1:10" x14ac:dyDescent="0.25">
      <c r="A51" s="11">
        <v>150031</v>
      </c>
      <c r="B51" s="12" t="s">
        <v>72</v>
      </c>
      <c r="C51" s="13" t="s">
        <v>93</v>
      </c>
      <c r="D51" s="13" t="s">
        <v>89</v>
      </c>
      <c r="E51" s="2">
        <v>4580</v>
      </c>
      <c r="F51" s="21">
        <v>2571299.4</v>
      </c>
      <c r="G51" s="2">
        <v>4373</v>
      </c>
      <c r="H51" s="4">
        <v>2451641.9300000002</v>
      </c>
      <c r="I51" s="2">
        <f>Таблица132342[[#This Row],[7]]-Таблица132342[[#This Row],[5]]</f>
        <v>-207</v>
      </c>
      <c r="J51" s="4">
        <f>Таблица132342[[#This Row],[8]]-Таблица132342[[#This Row],[6]]</f>
        <v>-119657.46999999974</v>
      </c>
    </row>
    <row r="52" spans="1:10" x14ac:dyDescent="0.25">
      <c r="A52" s="11">
        <v>150031</v>
      </c>
      <c r="B52" s="12" t="s">
        <v>72</v>
      </c>
      <c r="C52" s="13" t="s">
        <v>93</v>
      </c>
      <c r="D52" s="13" t="s">
        <v>90</v>
      </c>
      <c r="E52" s="2">
        <v>2630</v>
      </c>
      <c r="F52" s="21">
        <v>3051398.7</v>
      </c>
      <c r="G52" s="2">
        <v>1599</v>
      </c>
      <c r="H52" s="4">
        <v>1760732.55</v>
      </c>
      <c r="I52" s="2">
        <f>Таблица132342[[#This Row],[7]]-Таблица132342[[#This Row],[5]]</f>
        <v>-1031</v>
      </c>
      <c r="J52" s="4">
        <f>Таблица132342[[#This Row],[8]]-Таблица132342[[#This Row],[6]]</f>
        <v>-1290666.1500000001</v>
      </c>
    </row>
    <row r="53" spans="1:10" x14ac:dyDescent="0.25">
      <c r="A53" s="1">
        <v>150035</v>
      </c>
      <c r="B53" s="12" t="s">
        <v>73</v>
      </c>
      <c r="C53" s="13" t="s">
        <v>93</v>
      </c>
      <c r="D53" s="13" t="s">
        <v>86</v>
      </c>
      <c r="E53" s="2">
        <v>37417</v>
      </c>
      <c r="F53" s="21">
        <v>15129175.800000001</v>
      </c>
      <c r="G53" s="2">
        <v>37483</v>
      </c>
      <c r="H53" s="4">
        <v>14995257.880000001</v>
      </c>
      <c r="I53" s="2">
        <f>Таблица132342[[#This Row],[7]]-Таблица132342[[#This Row],[5]]</f>
        <v>66</v>
      </c>
      <c r="J53" s="4">
        <f>Таблица132342[[#This Row],[8]]-Таблица132342[[#This Row],[6]]</f>
        <v>-133917.91999999993</v>
      </c>
    </row>
    <row r="54" spans="1:10" x14ac:dyDescent="0.25">
      <c r="A54" s="11">
        <v>150036</v>
      </c>
      <c r="B54" s="12" t="s">
        <v>74</v>
      </c>
      <c r="C54" s="13" t="s">
        <v>93</v>
      </c>
      <c r="D54" s="13" t="s">
        <v>86</v>
      </c>
      <c r="E54" s="2">
        <v>35003</v>
      </c>
      <c r="F54" s="21">
        <v>14204217.4</v>
      </c>
      <c r="G54" s="2">
        <v>5727</v>
      </c>
      <c r="H54" s="4">
        <v>2329647</v>
      </c>
      <c r="I54" s="2">
        <f>Таблица132342[[#This Row],[7]]-Таблица132342[[#This Row],[5]]</f>
        <v>-29276</v>
      </c>
      <c r="J54" s="4">
        <f>Таблица132342[[#This Row],[8]]-Таблица132342[[#This Row],[6]]</f>
        <v>-11874570.4</v>
      </c>
    </row>
    <row r="55" spans="1:10" x14ac:dyDescent="0.25">
      <c r="A55" s="11">
        <v>150036</v>
      </c>
      <c r="B55" s="12" t="s">
        <v>74</v>
      </c>
      <c r="C55" s="13" t="s">
        <v>93</v>
      </c>
      <c r="D55" s="13" t="s">
        <v>89</v>
      </c>
      <c r="E55" s="2">
        <v>6900</v>
      </c>
      <c r="F55" s="21">
        <v>3844889</v>
      </c>
      <c r="G55" s="2">
        <v>6208</v>
      </c>
      <c r="H55" s="4">
        <v>3484763.33</v>
      </c>
      <c r="I55" s="2">
        <f>Таблица132342[[#This Row],[7]]-Таблица132342[[#This Row],[5]]</f>
        <v>-692</v>
      </c>
      <c r="J55" s="4">
        <f>Таблица132342[[#This Row],[8]]-Таблица132342[[#This Row],[6]]</f>
        <v>-360125.66999999993</v>
      </c>
    </row>
    <row r="56" spans="1:10" x14ac:dyDescent="0.25">
      <c r="A56" s="11">
        <v>150036</v>
      </c>
      <c r="B56" s="12" t="s">
        <v>74</v>
      </c>
      <c r="C56" s="13" t="s">
        <v>93</v>
      </c>
      <c r="D56" s="14" t="s">
        <v>90</v>
      </c>
      <c r="E56" s="2">
        <v>2565</v>
      </c>
      <c r="F56" s="21">
        <v>2776868.6</v>
      </c>
      <c r="G56" s="2">
        <v>1763</v>
      </c>
      <c r="H56" s="4">
        <v>1797720.05</v>
      </c>
      <c r="I56" s="2">
        <f>Таблица132342[[#This Row],[7]]-Таблица132342[[#This Row],[5]]</f>
        <v>-802</v>
      </c>
      <c r="J56" s="4">
        <f>Таблица132342[[#This Row],[8]]-Таблица132342[[#This Row],[6]]</f>
        <v>-979148.55</v>
      </c>
    </row>
    <row r="57" spans="1:10" x14ac:dyDescent="0.25">
      <c r="A57" s="11">
        <v>150041</v>
      </c>
      <c r="B57" s="12" t="s">
        <v>75</v>
      </c>
      <c r="C57" s="13" t="s">
        <v>93</v>
      </c>
      <c r="D57" s="14" t="s">
        <v>87</v>
      </c>
      <c r="E57" s="2">
        <v>1630</v>
      </c>
      <c r="F57" s="4">
        <v>5340324</v>
      </c>
      <c r="G57" s="2">
        <v>1459</v>
      </c>
      <c r="H57" s="4">
        <v>4508179.78</v>
      </c>
      <c r="I57" s="2">
        <f>Таблица132342[[#This Row],[7]]-Таблица132342[[#This Row],[5]]</f>
        <v>-171</v>
      </c>
      <c r="J57" s="4">
        <f>Таблица132342[[#This Row],[8]]-Таблица132342[[#This Row],[6]]</f>
        <v>-832144.21999999974</v>
      </c>
    </row>
    <row r="58" spans="1:10" x14ac:dyDescent="0.25">
      <c r="A58" s="11">
        <v>150041</v>
      </c>
      <c r="B58" s="12" t="s">
        <v>75</v>
      </c>
      <c r="C58" s="13" t="s">
        <v>93</v>
      </c>
      <c r="D58" s="14" t="s">
        <v>89</v>
      </c>
      <c r="E58" s="2">
        <v>6230</v>
      </c>
      <c r="F58" s="4">
        <v>3475873.9</v>
      </c>
      <c r="G58" s="2">
        <v>6799</v>
      </c>
      <c r="H58" s="4">
        <v>3809002.78</v>
      </c>
      <c r="I58" s="2">
        <f>Таблица132342[[#This Row],[7]]-Таблица132342[[#This Row],[5]]</f>
        <v>569</v>
      </c>
      <c r="J58" s="4">
        <f>Таблица132342[[#This Row],[8]]-Таблица132342[[#This Row],[6]]</f>
        <v>333128.87999999989</v>
      </c>
    </row>
    <row r="59" spans="1:10" x14ac:dyDescent="0.25">
      <c r="A59" s="11">
        <v>150041</v>
      </c>
      <c r="B59" s="12" t="s">
        <v>75</v>
      </c>
      <c r="C59" s="13" t="s">
        <v>93</v>
      </c>
      <c r="D59" s="14" t="s">
        <v>90</v>
      </c>
      <c r="E59" s="2">
        <v>1474</v>
      </c>
      <c r="F59" s="24">
        <v>1463928.52</v>
      </c>
      <c r="G59" s="2">
        <v>1306</v>
      </c>
      <c r="H59" s="4">
        <v>1309673.7</v>
      </c>
      <c r="I59" s="2">
        <f>Таблица132342[[#This Row],[7]]-Таблица132342[[#This Row],[5]]</f>
        <v>-168</v>
      </c>
      <c r="J59" s="4">
        <f>Таблица132342[[#This Row],[8]]-Таблица132342[[#This Row],[6]]</f>
        <v>-154254.82000000007</v>
      </c>
    </row>
    <row r="60" spans="1:10" x14ac:dyDescent="0.25">
      <c r="A60" s="11">
        <v>150042</v>
      </c>
      <c r="B60" s="12" t="s">
        <v>76</v>
      </c>
      <c r="C60" s="13" t="s">
        <v>93</v>
      </c>
      <c r="D60" s="14" t="s">
        <v>89</v>
      </c>
      <c r="E60" s="2">
        <v>960</v>
      </c>
      <c r="F60" s="24">
        <v>525436.80000000005</v>
      </c>
      <c r="G60" s="2">
        <v>814</v>
      </c>
      <c r="H60" s="4">
        <v>444969.44</v>
      </c>
      <c r="I60" s="2">
        <f>Таблица132342[[#This Row],[7]]-Таблица132342[[#This Row],[5]]</f>
        <v>-146</v>
      </c>
      <c r="J60" s="4">
        <f>Таблица132342[[#This Row],[8]]-Таблица132342[[#This Row],[6]]</f>
        <v>-80467.360000000044</v>
      </c>
    </row>
    <row r="61" spans="1:10" x14ac:dyDescent="0.25">
      <c r="A61" s="11">
        <v>150042</v>
      </c>
      <c r="B61" s="12" t="s">
        <v>76</v>
      </c>
      <c r="C61" s="13" t="s">
        <v>93</v>
      </c>
      <c r="D61" s="14" t="s">
        <v>90</v>
      </c>
      <c r="E61" s="2">
        <v>445</v>
      </c>
      <c r="F61" s="24">
        <v>438752.2</v>
      </c>
      <c r="G61" s="2">
        <v>284</v>
      </c>
      <c r="H61" s="4">
        <v>280012.64</v>
      </c>
      <c r="I61" s="2">
        <f>Таблица132342[[#This Row],[7]]-Таблица132342[[#This Row],[5]]</f>
        <v>-161</v>
      </c>
      <c r="J61" s="4">
        <f>Таблица132342[[#This Row],[8]]-Таблица132342[[#This Row],[6]]</f>
        <v>-158739.56</v>
      </c>
    </row>
    <row r="62" spans="1:10" x14ac:dyDescent="0.25">
      <c r="A62" s="11">
        <v>150043</v>
      </c>
      <c r="B62" s="12" t="s">
        <v>77</v>
      </c>
      <c r="C62" s="13" t="s">
        <v>93</v>
      </c>
      <c r="D62" s="14" t="s">
        <v>89</v>
      </c>
      <c r="E62" s="2">
        <v>1000</v>
      </c>
      <c r="F62" s="24">
        <v>547330</v>
      </c>
      <c r="G62" s="2">
        <v>728</v>
      </c>
      <c r="H62" s="4">
        <v>397941.92</v>
      </c>
      <c r="I62" s="2">
        <f>Таблица132342[[#This Row],[7]]-Таблица132342[[#This Row],[5]]</f>
        <v>-272</v>
      </c>
      <c r="J62" s="4">
        <f>Таблица132342[[#This Row],[8]]-Таблица132342[[#This Row],[6]]</f>
        <v>-149388.08000000002</v>
      </c>
    </row>
    <row r="63" spans="1:10" x14ac:dyDescent="0.25">
      <c r="A63" s="11">
        <v>150043</v>
      </c>
      <c r="B63" s="12" t="s">
        <v>77</v>
      </c>
      <c r="C63" s="13" t="s">
        <v>93</v>
      </c>
      <c r="D63" s="14" t="s">
        <v>90</v>
      </c>
      <c r="E63" s="2">
        <v>170</v>
      </c>
      <c r="F63" s="24">
        <v>167613.20000000001</v>
      </c>
      <c r="G63" s="2">
        <v>248</v>
      </c>
      <c r="H63" s="4">
        <v>245154.16</v>
      </c>
      <c r="I63" s="2">
        <f>Таблица132342[[#This Row],[7]]-Таблица132342[[#This Row],[5]]</f>
        <v>78</v>
      </c>
      <c r="J63" s="4">
        <f>Таблица132342[[#This Row],[8]]-Таблица132342[[#This Row],[6]]</f>
        <v>77540.959999999992</v>
      </c>
    </row>
    <row r="64" spans="1:10" x14ac:dyDescent="0.25">
      <c r="A64" s="11">
        <v>150044</v>
      </c>
      <c r="B64" s="12" t="s">
        <v>78</v>
      </c>
      <c r="C64" s="13" t="s">
        <v>93</v>
      </c>
      <c r="D64" s="14" t="s">
        <v>89</v>
      </c>
      <c r="E64" s="2">
        <v>500</v>
      </c>
      <c r="F64" s="24">
        <v>273665</v>
      </c>
      <c r="G64" s="2">
        <v>409</v>
      </c>
      <c r="H64" s="4">
        <v>223386.51</v>
      </c>
      <c r="I64" s="2">
        <f>Таблица132342[[#This Row],[7]]-Таблица132342[[#This Row],[5]]</f>
        <v>-91</v>
      </c>
      <c r="J64" s="4">
        <f>Таблица132342[[#This Row],[8]]-Таблица132342[[#This Row],[6]]</f>
        <v>-50278.489999999991</v>
      </c>
    </row>
    <row r="65" spans="1:10" x14ac:dyDescent="0.25">
      <c r="A65" s="11">
        <v>150045</v>
      </c>
      <c r="B65" s="12" t="s">
        <v>79</v>
      </c>
      <c r="C65" s="13" t="s">
        <v>93</v>
      </c>
      <c r="D65" s="14" t="s">
        <v>89</v>
      </c>
      <c r="E65" s="2">
        <v>600</v>
      </c>
      <c r="F65" s="24">
        <v>328398</v>
      </c>
      <c r="G65" s="2">
        <v>599</v>
      </c>
      <c r="H65" s="4">
        <v>327422.07</v>
      </c>
      <c r="I65" s="2">
        <f>Таблица132342[[#This Row],[7]]-Таблица132342[[#This Row],[5]]</f>
        <v>-1</v>
      </c>
      <c r="J65" s="4">
        <f>Таблица132342[[#This Row],[8]]-Таблица132342[[#This Row],[6]]</f>
        <v>-975.92999999999302</v>
      </c>
    </row>
    <row r="66" spans="1:10" x14ac:dyDescent="0.25">
      <c r="A66" s="11">
        <v>150048</v>
      </c>
      <c r="B66" s="12" t="s">
        <v>80</v>
      </c>
      <c r="C66" s="13" t="s">
        <v>93</v>
      </c>
      <c r="D66" s="14" t="s">
        <v>87</v>
      </c>
      <c r="E66" s="2">
        <v>105</v>
      </c>
      <c r="F66" s="24">
        <v>174295.9</v>
      </c>
      <c r="G66" s="2">
        <v>79</v>
      </c>
      <c r="H66" s="4">
        <v>133418.78</v>
      </c>
      <c r="I66" s="2">
        <f>Таблица132342[[#This Row],[7]]-Таблица132342[[#This Row],[5]]</f>
        <v>-26</v>
      </c>
      <c r="J66" s="4">
        <f>Таблица132342[[#This Row],[8]]-Таблица132342[[#This Row],[6]]</f>
        <v>-40877.119999999995</v>
      </c>
    </row>
    <row r="67" spans="1:10" x14ac:dyDescent="0.25">
      <c r="A67" s="11">
        <v>150048</v>
      </c>
      <c r="B67" s="12" t="s">
        <v>80</v>
      </c>
      <c r="C67" s="13" t="s">
        <v>93</v>
      </c>
      <c r="D67" s="14" t="s">
        <v>89</v>
      </c>
      <c r="E67" s="2">
        <v>100</v>
      </c>
      <c r="F67" s="24">
        <v>54733</v>
      </c>
      <c r="G67" s="2">
        <v>100</v>
      </c>
      <c r="H67" s="4">
        <v>61300.959999999999</v>
      </c>
      <c r="I67" s="2">
        <f>Таблица132342[[#This Row],[7]]-Таблица132342[[#This Row],[5]]</f>
        <v>0</v>
      </c>
      <c r="J67" s="4">
        <f>Таблица132342[[#This Row],[8]]-Таблица132342[[#This Row],[6]]</f>
        <v>6567.9599999999991</v>
      </c>
    </row>
    <row r="68" spans="1:10" x14ac:dyDescent="0.25">
      <c r="A68" s="11">
        <v>150064</v>
      </c>
      <c r="B68" s="12" t="s">
        <v>81</v>
      </c>
      <c r="C68" s="13" t="s">
        <v>93</v>
      </c>
      <c r="D68" s="14" t="s">
        <v>89</v>
      </c>
      <c r="E68" s="2">
        <v>1900</v>
      </c>
      <c r="F68" s="24">
        <v>1037365</v>
      </c>
      <c r="G68" s="2">
        <v>1559</v>
      </c>
      <c r="H68" s="4">
        <v>852560.17</v>
      </c>
      <c r="I68" s="2">
        <f>Таблица132342[[#This Row],[7]]-Таблица132342[[#This Row],[5]]</f>
        <v>-341</v>
      </c>
      <c r="J68" s="4">
        <f>Таблица132342[[#This Row],[8]]-Таблица132342[[#This Row],[6]]</f>
        <v>-184804.82999999996</v>
      </c>
    </row>
    <row r="69" spans="1:10" x14ac:dyDescent="0.25">
      <c r="A69" s="11">
        <v>150072</v>
      </c>
      <c r="B69" s="12" t="s">
        <v>82</v>
      </c>
      <c r="C69" s="13" t="s">
        <v>93</v>
      </c>
      <c r="D69" s="14" t="s">
        <v>88</v>
      </c>
      <c r="E69" s="2">
        <v>500</v>
      </c>
      <c r="F69" s="24">
        <v>1395030</v>
      </c>
      <c r="G69" s="2">
        <v>329</v>
      </c>
      <c r="H69" s="4">
        <v>735101.43</v>
      </c>
      <c r="I69" s="2">
        <f>Таблица132342[[#This Row],[7]]-Таблица132342[[#This Row],[5]]</f>
        <v>-171</v>
      </c>
      <c r="J69" s="4">
        <f>Таблица132342[[#This Row],[8]]-Таблица132342[[#This Row],[6]]</f>
        <v>-659928.56999999995</v>
      </c>
    </row>
    <row r="70" spans="1:10" x14ac:dyDescent="0.25">
      <c r="A70" s="11">
        <v>150072</v>
      </c>
      <c r="B70" s="12" t="s">
        <v>82</v>
      </c>
      <c r="C70" s="13" t="s">
        <v>93</v>
      </c>
      <c r="D70" s="14" t="s">
        <v>89</v>
      </c>
      <c r="E70" s="2">
        <v>1020</v>
      </c>
      <c r="F70" s="26">
        <v>563742.19999999995</v>
      </c>
      <c r="G70" s="2">
        <v>0</v>
      </c>
      <c r="H70" s="4">
        <v>0</v>
      </c>
      <c r="I70" s="2">
        <f>Таблица132342[[#This Row],[7]]-Таблица132342[[#This Row],[5]]</f>
        <v>-1020</v>
      </c>
      <c r="J70" s="4">
        <f>Таблица132342[[#This Row],[8]]-Таблица132342[[#This Row],[6]]</f>
        <v>-563742.19999999995</v>
      </c>
    </row>
    <row r="71" spans="1:10" x14ac:dyDescent="0.25">
      <c r="A71" s="11">
        <v>150100</v>
      </c>
      <c r="B71" s="12" t="s">
        <v>83</v>
      </c>
      <c r="C71" s="13" t="s">
        <v>93</v>
      </c>
      <c r="D71" s="14" t="s">
        <v>89</v>
      </c>
      <c r="E71" s="2">
        <v>1474</v>
      </c>
      <c r="F71" s="24">
        <v>835594.82</v>
      </c>
      <c r="G71" s="2">
        <v>1684</v>
      </c>
      <c r="H71" s="4">
        <v>956069.32</v>
      </c>
      <c r="I71" s="2">
        <f>Таблица132342[[#This Row],[7]]-Таблица132342[[#This Row],[5]]</f>
        <v>210</v>
      </c>
      <c r="J71" s="4">
        <f>Таблица132342[[#This Row],[8]]-Таблица132342[[#This Row],[6]]</f>
        <v>120474.5</v>
      </c>
    </row>
    <row r="72" spans="1:10" x14ac:dyDescent="0.25">
      <c r="A72" s="11">
        <v>150112</v>
      </c>
      <c r="B72" s="12" t="s">
        <v>84</v>
      </c>
      <c r="C72" s="13" t="s">
        <v>93</v>
      </c>
      <c r="D72" s="14" t="s">
        <v>86</v>
      </c>
      <c r="E72" s="2">
        <v>13830</v>
      </c>
      <c r="F72" s="24">
        <v>5612214</v>
      </c>
      <c r="G72" s="2">
        <v>3205</v>
      </c>
      <c r="H72" s="4">
        <v>1308464.52</v>
      </c>
      <c r="I72" s="2">
        <f>Таблица132342[[#This Row],[7]]-Таблица132342[[#This Row],[5]]</f>
        <v>-10625</v>
      </c>
      <c r="J72" s="4">
        <f>Таблица132342[[#This Row],[8]]-Таблица132342[[#This Row],[6]]</f>
        <v>-4303749.4800000004</v>
      </c>
    </row>
    <row r="73" spans="1:10" x14ac:dyDescent="0.25">
      <c r="A73" s="11">
        <v>150112</v>
      </c>
      <c r="B73" s="12" t="s">
        <v>84</v>
      </c>
      <c r="C73" s="13" t="s">
        <v>93</v>
      </c>
      <c r="D73" s="14" t="s">
        <v>87</v>
      </c>
      <c r="E73" s="2">
        <v>2366</v>
      </c>
      <c r="F73" s="24">
        <v>5957176.8399999999</v>
      </c>
      <c r="G73" s="2">
        <v>2670</v>
      </c>
      <c r="H73" s="4">
        <v>7733393.8499999996</v>
      </c>
      <c r="I73" s="2">
        <f>Таблица132342[[#This Row],[7]]-Таблица132342[[#This Row],[5]]</f>
        <v>304</v>
      </c>
      <c r="J73" s="4">
        <f>Таблица132342[[#This Row],[8]]-Таблица132342[[#This Row],[6]]</f>
        <v>1776217.0099999998</v>
      </c>
    </row>
    <row r="74" spans="1:10" x14ac:dyDescent="0.25">
      <c r="A74" s="11">
        <v>150112</v>
      </c>
      <c r="B74" s="12" t="s">
        <v>84</v>
      </c>
      <c r="C74" s="13" t="s">
        <v>93</v>
      </c>
      <c r="D74" s="14" t="s">
        <v>89</v>
      </c>
      <c r="E74" s="2">
        <v>1210</v>
      </c>
      <c r="F74" s="24">
        <v>599923.09</v>
      </c>
      <c r="G74" s="2">
        <v>550</v>
      </c>
      <c r="H74" s="4">
        <v>301031.5</v>
      </c>
      <c r="I74" s="2">
        <f>Таблица132342[[#This Row],[7]]-Таблица132342[[#This Row],[5]]</f>
        <v>-660</v>
      </c>
      <c r="J74" s="4">
        <f>Таблица132342[[#This Row],[8]]-Таблица132342[[#This Row],[6]]</f>
        <v>-298891.58999999997</v>
      </c>
    </row>
    <row r="75" spans="1:10" x14ac:dyDescent="0.25">
      <c r="A75" s="11">
        <v>150112</v>
      </c>
      <c r="B75" s="12" t="s">
        <v>84</v>
      </c>
      <c r="C75" s="13" t="s">
        <v>93</v>
      </c>
      <c r="D75" s="14" t="s">
        <v>90</v>
      </c>
      <c r="E75" s="2">
        <v>1775</v>
      </c>
      <c r="F75" s="24">
        <v>1750079</v>
      </c>
      <c r="G75" s="2">
        <v>1775</v>
      </c>
      <c r="H75" s="4">
        <v>1751343.7</v>
      </c>
      <c r="I75" s="2">
        <f>Таблица132342[[#This Row],[7]]-Таблица132342[[#This Row],[5]]</f>
        <v>0</v>
      </c>
      <c r="J75" s="4">
        <f>Таблица132342[[#This Row],[8]]-Таблица132342[[#This Row],[6]]</f>
        <v>1264.6999999999534</v>
      </c>
    </row>
    <row r="76" spans="1:10" x14ac:dyDescent="0.25">
      <c r="A76" s="11">
        <v>150151</v>
      </c>
      <c r="B76" s="12" t="s">
        <v>85</v>
      </c>
      <c r="C76" s="13" t="s">
        <v>93</v>
      </c>
      <c r="D76" s="14" t="s">
        <v>88</v>
      </c>
      <c r="E76" s="2">
        <v>4133</v>
      </c>
      <c r="F76" s="24">
        <v>12155567.640000001</v>
      </c>
      <c r="G76" s="2">
        <v>4722</v>
      </c>
      <c r="H76" s="4">
        <v>15384089.51</v>
      </c>
      <c r="I76" s="2">
        <f>Таблица132342[[#This Row],[7]]-Таблица132342[[#This Row],[5]]</f>
        <v>589</v>
      </c>
      <c r="J76" s="4">
        <f>Таблица132342[[#This Row],[8]]-Таблица132342[[#This Row],[6]]</f>
        <v>3228521.8699999992</v>
      </c>
    </row>
  </sheetData>
  <mergeCells count="8">
    <mergeCell ref="B6:I7"/>
    <mergeCell ref="I9:J9"/>
    <mergeCell ref="A9:A10"/>
    <mergeCell ref="B9:B10"/>
    <mergeCell ref="D9:D10"/>
    <mergeCell ref="E9:F9"/>
    <mergeCell ref="G9:H9"/>
    <mergeCell ref="C9:C10"/>
  </mergeCells>
  <phoneticPr fontId="4" type="noConversion"/>
  <pageMargins left="0.23622047244094491" right="0.23622047244094491" top="0.74803149606299213" bottom="0.47244094488188981" header="0.31496062992125984" footer="0.31496062992125984"/>
  <pageSetup paperSize="9" scale="79" fitToHeight="3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workbookViewId="0">
      <selection activeCell="O14" sqref="O14"/>
    </sheetView>
  </sheetViews>
  <sheetFormatPr defaultRowHeight="15" x14ac:dyDescent="0.25"/>
  <cols>
    <col min="1" max="1" width="11.85546875" customWidth="1"/>
    <col min="2" max="2" width="39.5703125" style="6" customWidth="1"/>
    <col min="3" max="3" width="11" style="6" customWidth="1"/>
    <col min="4" max="4" width="12.28515625" style="6" customWidth="1"/>
    <col min="5" max="5" width="34" style="29" customWidth="1"/>
    <col min="6" max="6" width="11.42578125" customWidth="1"/>
    <col min="7" max="7" width="14.28515625" customWidth="1"/>
    <col min="8" max="8" width="11.140625" customWidth="1"/>
    <col min="9" max="9" width="16.28515625" customWidth="1"/>
    <col min="10" max="10" width="10.42578125" bestFit="1" customWidth="1"/>
    <col min="11" max="11" width="16" style="19" customWidth="1"/>
    <col min="12" max="12" width="14.5703125" style="5" bestFit="1" customWidth="1"/>
  </cols>
  <sheetData>
    <row r="1" spans="1:11" x14ac:dyDescent="0.25">
      <c r="K1" s="31" t="s">
        <v>154</v>
      </c>
    </row>
    <row r="2" spans="1:11" x14ac:dyDescent="0.25">
      <c r="K2" s="31" t="s">
        <v>0</v>
      </c>
    </row>
    <row r="3" spans="1:11" x14ac:dyDescent="0.25">
      <c r="K3" s="31" t="s">
        <v>1</v>
      </c>
    </row>
    <row r="4" spans="1:11" x14ac:dyDescent="0.25">
      <c r="K4" s="31" t="s">
        <v>135</v>
      </c>
    </row>
    <row r="5" spans="1:11" x14ac:dyDescent="0.25">
      <c r="K5" s="31"/>
    </row>
    <row r="6" spans="1:11" x14ac:dyDescent="0.25">
      <c r="B6" s="45" t="s">
        <v>196</v>
      </c>
      <c r="C6" s="45"/>
      <c r="D6" s="45"/>
      <c r="E6" s="45"/>
      <c r="F6" s="45"/>
      <c r="G6" s="45"/>
      <c r="H6" s="45"/>
      <c r="I6" s="45"/>
      <c r="J6" s="45"/>
      <c r="K6" s="31"/>
    </row>
    <row r="7" spans="1:11" x14ac:dyDescent="0.25">
      <c r="B7" s="45"/>
      <c r="C7" s="45"/>
      <c r="D7" s="45"/>
      <c r="E7" s="45"/>
      <c r="F7" s="45"/>
      <c r="G7" s="45"/>
      <c r="H7" s="45"/>
      <c r="I7" s="45"/>
      <c r="J7" s="45"/>
      <c r="K7" s="31"/>
    </row>
    <row r="9" spans="1:11" ht="60" customHeight="1" x14ac:dyDescent="0.25">
      <c r="A9" s="46" t="s">
        <v>2</v>
      </c>
      <c r="B9" s="46" t="s">
        <v>3</v>
      </c>
      <c r="C9" s="47" t="s">
        <v>18</v>
      </c>
      <c r="D9" s="47" t="s">
        <v>125</v>
      </c>
      <c r="E9" s="46" t="s">
        <v>17</v>
      </c>
      <c r="F9" s="46" t="s">
        <v>47</v>
      </c>
      <c r="G9" s="46"/>
      <c r="H9" s="46" t="s">
        <v>133</v>
      </c>
      <c r="I9" s="46"/>
      <c r="J9" s="46" t="s">
        <v>4</v>
      </c>
      <c r="K9" s="46"/>
    </row>
    <row r="10" spans="1:11" ht="30" customHeight="1" x14ac:dyDescent="0.25">
      <c r="A10" s="46"/>
      <c r="B10" s="46"/>
      <c r="C10" s="48"/>
      <c r="D10" s="48"/>
      <c r="E10" s="46"/>
      <c r="F10" s="8" t="s">
        <v>5</v>
      </c>
      <c r="G10" s="8" t="s">
        <v>6</v>
      </c>
      <c r="H10" s="8" t="s">
        <v>5</v>
      </c>
      <c r="I10" s="8" t="s">
        <v>6</v>
      </c>
      <c r="J10" s="8" t="s">
        <v>5</v>
      </c>
      <c r="K10" s="32" t="s">
        <v>6</v>
      </c>
    </row>
    <row r="11" spans="1:11" x14ac:dyDescent="0.25">
      <c r="A11" s="9" t="s">
        <v>7</v>
      </c>
      <c r="B11" s="10" t="s">
        <v>8</v>
      </c>
      <c r="C11" s="9" t="s">
        <v>9</v>
      </c>
      <c r="D11" s="10" t="s">
        <v>10</v>
      </c>
      <c r="E11" s="30" t="s">
        <v>11</v>
      </c>
      <c r="F11" s="10" t="s">
        <v>12</v>
      </c>
      <c r="G11" s="9" t="s">
        <v>15</v>
      </c>
      <c r="H11" s="10" t="s">
        <v>13</v>
      </c>
      <c r="I11" s="9" t="s">
        <v>14</v>
      </c>
      <c r="J11" s="10" t="s">
        <v>16</v>
      </c>
      <c r="K11" s="33" t="s">
        <v>19</v>
      </c>
    </row>
    <row r="12" spans="1:11" x14ac:dyDescent="0.25">
      <c r="A12" s="11">
        <v>150001</v>
      </c>
      <c r="B12" s="12" t="s">
        <v>59</v>
      </c>
      <c r="C12" s="13" t="s">
        <v>93</v>
      </c>
      <c r="D12" s="13" t="s">
        <v>97</v>
      </c>
      <c r="E12" s="13" t="s">
        <v>98</v>
      </c>
      <c r="F12" s="2">
        <v>300</v>
      </c>
      <c r="G12" s="4">
        <v>704781</v>
      </c>
      <c r="H12" s="2">
        <v>217</v>
      </c>
      <c r="I12" s="4">
        <v>509791.59</v>
      </c>
      <c r="J12" s="2">
        <f>Таблица1323423[[#This Row],[8]]-Таблица1323423[[#This Row],[6]]</f>
        <v>-83</v>
      </c>
      <c r="K12" s="34">
        <f>Таблица1323423[[#This Row],[9]]-Таблица1323423[[#This Row],[7]]</f>
        <v>-194989.40999999997</v>
      </c>
    </row>
    <row r="13" spans="1:11" x14ac:dyDescent="0.25">
      <c r="A13" s="11"/>
      <c r="B13" s="12"/>
      <c r="C13" s="13" t="s">
        <v>93</v>
      </c>
      <c r="D13" s="13"/>
      <c r="E13" s="13" t="s">
        <v>39</v>
      </c>
      <c r="F13" s="2">
        <v>750</v>
      </c>
      <c r="G13" s="3">
        <v>1034190</v>
      </c>
      <c r="H13" s="2">
        <v>584</v>
      </c>
      <c r="I13" s="4">
        <v>805289.28</v>
      </c>
      <c r="J13" s="2">
        <f>Таблица1323423[[#This Row],[8]]-Таблица1323423[[#This Row],[6]]</f>
        <v>-166</v>
      </c>
      <c r="K13" s="34">
        <f>Таблица1323423[[#This Row],[9]]-Таблица1323423[[#This Row],[7]]</f>
        <v>-228900.71999999997</v>
      </c>
    </row>
    <row r="14" spans="1:11" x14ac:dyDescent="0.25">
      <c r="A14" s="11"/>
      <c r="B14" s="12"/>
      <c r="C14" s="13" t="s">
        <v>93</v>
      </c>
      <c r="D14" s="13"/>
      <c r="E14" s="13" t="s">
        <v>99</v>
      </c>
      <c r="F14" s="2">
        <v>100</v>
      </c>
      <c r="G14" s="4">
        <v>178749</v>
      </c>
      <c r="H14" s="2">
        <v>17</v>
      </c>
      <c r="I14" s="4">
        <v>30387.33</v>
      </c>
      <c r="J14" s="2">
        <f>Таблица1323423[[#This Row],[8]]-Таблица1323423[[#This Row],[6]]</f>
        <v>-83</v>
      </c>
      <c r="K14" s="34">
        <f>Таблица1323423[[#This Row],[9]]-Таблица1323423[[#This Row],[7]]</f>
        <v>-148361.66999999998</v>
      </c>
    </row>
    <row r="15" spans="1:11" x14ac:dyDescent="0.25">
      <c r="A15" s="11"/>
      <c r="B15" s="12"/>
      <c r="C15" s="13" t="s">
        <v>93</v>
      </c>
      <c r="D15" s="13"/>
      <c r="E15" s="13" t="s">
        <v>100</v>
      </c>
      <c r="F15" s="2">
        <v>400</v>
      </c>
      <c r="G15" s="3">
        <v>708188</v>
      </c>
      <c r="H15" s="2">
        <v>317</v>
      </c>
      <c r="I15" s="4">
        <v>536629.77</v>
      </c>
      <c r="J15" s="2">
        <f>Таблица1323423[[#This Row],[8]]-Таблица1323423[[#This Row],[6]]</f>
        <v>-83</v>
      </c>
      <c r="K15" s="34">
        <f>Таблица1323423[[#This Row],[9]]-Таблица1323423[[#This Row],[7]]</f>
        <v>-171558.22999999998</v>
      </c>
    </row>
    <row r="16" spans="1:11" x14ac:dyDescent="0.25">
      <c r="A16" s="11"/>
      <c r="B16" s="12"/>
      <c r="C16" s="13" t="s">
        <v>93</v>
      </c>
      <c r="D16" s="13"/>
      <c r="E16" s="13" t="s">
        <v>101</v>
      </c>
      <c r="F16" s="2">
        <v>400</v>
      </c>
      <c r="G16" s="3">
        <v>646904</v>
      </c>
      <c r="H16" s="2">
        <v>317</v>
      </c>
      <c r="I16" s="4">
        <v>512671.42</v>
      </c>
      <c r="J16" s="2">
        <f>Таблица1323423[[#This Row],[8]]-Таблица1323423[[#This Row],[6]]</f>
        <v>-83</v>
      </c>
      <c r="K16" s="34">
        <f>Таблица1323423[[#This Row],[9]]-Таблица1323423[[#This Row],[7]]</f>
        <v>-134232.58000000002</v>
      </c>
    </row>
    <row r="17" spans="1:11" x14ac:dyDescent="0.25">
      <c r="A17" s="1"/>
      <c r="B17" s="12"/>
      <c r="C17" s="13" t="s">
        <v>93</v>
      </c>
      <c r="D17" s="13"/>
      <c r="E17" s="13" t="s">
        <v>102</v>
      </c>
      <c r="F17" s="2">
        <v>500</v>
      </c>
      <c r="G17" s="3">
        <v>859695</v>
      </c>
      <c r="H17" s="2">
        <v>415</v>
      </c>
      <c r="I17" s="4">
        <v>713546.85</v>
      </c>
      <c r="J17" s="2">
        <f>Таблица1323423[[#This Row],[8]]-Таблица1323423[[#This Row],[6]]</f>
        <v>-85</v>
      </c>
      <c r="K17" s="34">
        <f>Таблица1323423[[#This Row],[9]]-Таблица1323423[[#This Row],[7]]</f>
        <v>-146148.15000000002</v>
      </c>
    </row>
    <row r="18" spans="1:11" x14ac:dyDescent="0.25">
      <c r="A18" s="1"/>
      <c r="B18" s="12"/>
      <c r="C18" s="13" t="s">
        <v>93</v>
      </c>
      <c r="D18" s="13"/>
      <c r="E18" s="13" t="s">
        <v>37</v>
      </c>
      <c r="F18" s="2">
        <v>50</v>
      </c>
      <c r="G18" s="3">
        <v>80863</v>
      </c>
      <c r="H18" s="2">
        <v>50</v>
      </c>
      <c r="I18" s="4">
        <v>61080.78</v>
      </c>
      <c r="J18" s="2">
        <f>Таблица1323423[[#This Row],[8]]-Таблица1323423[[#This Row],[6]]</f>
        <v>0</v>
      </c>
      <c r="K18" s="34">
        <f>Таблица1323423[[#This Row],[9]]-Таблица1323423[[#This Row],[7]]</f>
        <v>-19782.22</v>
      </c>
    </row>
    <row r="19" spans="1:11" x14ac:dyDescent="0.25">
      <c r="A19" s="1"/>
      <c r="B19" s="12"/>
      <c r="C19" s="13" t="s">
        <v>93</v>
      </c>
      <c r="D19" s="13"/>
      <c r="E19" s="13" t="s">
        <v>103</v>
      </c>
      <c r="F19" s="2">
        <v>250</v>
      </c>
      <c r="G19" s="3">
        <v>344730</v>
      </c>
      <c r="H19" s="2">
        <v>167</v>
      </c>
      <c r="I19" s="4">
        <v>230279.64</v>
      </c>
      <c r="J19" s="2">
        <f>Таблица1323423[[#This Row],[8]]-Таблица1323423[[#This Row],[6]]</f>
        <v>-83</v>
      </c>
      <c r="K19" s="34">
        <f>Таблица1323423[[#This Row],[9]]-Таблица1323423[[#This Row],[7]]</f>
        <v>-114450.35999999999</v>
      </c>
    </row>
    <row r="20" spans="1:11" x14ac:dyDescent="0.25">
      <c r="A20" s="11"/>
      <c r="B20" s="12"/>
      <c r="C20" s="13" t="s">
        <v>93</v>
      </c>
      <c r="D20" s="13"/>
      <c r="E20" s="13" t="s">
        <v>104</v>
      </c>
      <c r="F20" s="2">
        <v>250</v>
      </c>
      <c r="G20" s="4">
        <v>344730</v>
      </c>
      <c r="H20" s="2">
        <v>167</v>
      </c>
      <c r="I20" s="4">
        <v>230279.64</v>
      </c>
      <c r="J20" s="2">
        <f>Таблица1323423[[#This Row],[8]]-Таблица1323423[[#This Row],[6]]</f>
        <v>-83</v>
      </c>
      <c r="K20" s="34">
        <f>Таблица1323423[[#This Row],[9]]-Таблица1323423[[#This Row],[7]]</f>
        <v>-114450.35999999999</v>
      </c>
    </row>
    <row r="21" spans="1:11" x14ac:dyDescent="0.25">
      <c r="A21" s="11"/>
      <c r="B21" s="12"/>
      <c r="C21" s="13" t="s">
        <v>93</v>
      </c>
      <c r="D21" s="13"/>
      <c r="E21" s="13" t="s">
        <v>105</v>
      </c>
      <c r="F21" s="2">
        <v>100</v>
      </c>
      <c r="G21" s="4">
        <v>177047</v>
      </c>
      <c r="H21" s="2">
        <v>17</v>
      </c>
      <c r="I21" s="4">
        <v>30097.99</v>
      </c>
      <c r="J21" s="2">
        <f>Таблица1323423[[#This Row],[8]]-Таблица1323423[[#This Row],[6]]</f>
        <v>-83</v>
      </c>
      <c r="K21" s="34">
        <f>Таблица1323423[[#This Row],[9]]-Таблица1323423[[#This Row],[7]]</f>
        <v>-146949.01</v>
      </c>
    </row>
    <row r="22" spans="1:11" x14ac:dyDescent="0.25">
      <c r="A22" s="11"/>
      <c r="B22" s="12"/>
      <c r="C22" s="13" t="s">
        <v>93</v>
      </c>
      <c r="D22" s="13"/>
      <c r="E22" s="13" t="s">
        <v>31</v>
      </c>
      <c r="F22" s="2">
        <v>200</v>
      </c>
      <c r="G22" s="4">
        <v>323452</v>
      </c>
      <c r="H22" s="2">
        <v>117</v>
      </c>
      <c r="I22" s="4">
        <v>189219.42</v>
      </c>
      <c r="J22" s="2">
        <f>Таблица1323423[[#This Row],[8]]-Таблица1323423[[#This Row],[6]]</f>
        <v>-83</v>
      </c>
      <c r="K22" s="34">
        <f>Таблица1323423[[#This Row],[9]]-Таблица1323423[[#This Row],[7]]</f>
        <v>-134232.57999999999</v>
      </c>
    </row>
    <row r="23" spans="1:11" x14ac:dyDescent="0.25">
      <c r="A23" s="11"/>
      <c r="B23" s="12"/>
      <c r="C23" s="13" t="s">
        <v>93</v>
      </c>
      <c r="D23" s="13"/>
      <c r="E23" s="13" t="s">
        <v>106</v>
      </c>
      <c r="F23" s="2">
        <v>300</v>
      </c>
      <c r="G23" s="4">
        <v>337071</v>
      </c>
      <c r="H23" s="2">
        <v>217</v>
      </c>
      <c r="I23" s="4">
        <v>243814.69</v>
      </c>
      <c r="J23" s="2">
        <f>Таблица1323423[[#This Row],[8]]-Таблица1323423[[#This Row],[6]]</f>
        <v>-83</v>
      </c>
      <c r="K23" s="34">
        <f>Таблица1323423[[#This Row],[9]]-Таблица1323423[[#This Row],[7]]</f>
        <v>-93256.31</v>
      </c>
    </row>
    <row r="24" spans="1:11" x14ac:dyDescent="0.25">
      <c r="A24" s="11"/>
      <c r="B24" s="12"/>
      <c r="C24" s="13" t="s">
        <v>93</v>
      </c>
      <c r="D24" s="13"/>
      <c r="E24" s="13" t="s">
        <v>107</v>
      </c>
      <c r="F24" s="2">
        <v>100</v>
      </c>
      <c r="G24" s="4">
        <v>161726</v>
      </c>
      <c r="H24" s="2">
        <v>17</v>
      </c>
      <c r="I24" s="4">
        <v>27493.42</v>
      </c>
      <c r="J24" s="2">
        <f>Таблица1323423[[#This Row],[8]]-Таблица1323423[[#This Row],[6]]</f>
        <v>-83</v>
      </c>
      <c r="K24" s="34">
        <f>Таблица1323423[[#This Row],[9]]-Таблица1323423[[#This Row],[7]]</f>
        <v>-134232.58000000002</v>
      </c>
    </row>
    <row r="25" spans="1:11" x14ac:dyDescent="0.25">
      <c r="A25" s="11"/>
      <c r="B25" s="12"/>
      <c r="C25" s="13" t="s">
        <v>93</v>
      </c>
      <c r="D25" s="13"/>
      <c r="E25" s="13" t="s">
        <v>108</v>
      </c>
      <c r="F25" s="2">
        <v>200</v>
      </c>
      <c r="G25" s="4">
        <v>323452</v>
      </c>
      <c r="H25" s="2">
        <v>117</v>
      </c>
      <c r="I25" s="4">
        <v>189219.42</v>
      </c>
      <c r="J25" s="2">
        <f>Таблица1323423[[#This Row],[8]]-Таблица1323423[[#This Row],[6]]</f>
        <v>-83</v>
      </c>
      <c r="K25" s="34">
        <f>Таблица1323423[[#This Row],[9]]-Таблица1323423[[#This Row],[7]]</f>
        <v>-134232.57999999999</v>
      </c>
    </row>
    <row r="26" spans="1:11" x14ac:dyDescent="0.25">
      <c r="A26" s="11"/>
      <c r="B26" s="12"/>
      <c r="C26" s="13" t="s">
        <v>93</v>
      </c>
      <c r="D26" s="13"/>
      <c r="E26" s="13" t="s">
        <v>109</v>
      </c>
      <c r="F26" s="2">
        <v>100</v>
      </c>
      <c r="G26" s="4">
        <v>265570</v>
      </c>
      <c r="H26" s="2">
        <v>17</v>
      </c>
      <c r="I26" s="4">
        <v>45147.8</v>
      </c>
      <c r="J26" s="2">
        <f>Таблица1323423[[#This Row],[8]]-Таблица1323423[[#This Row],[6]]</f>
        <v>-83</v>
      </c>
      <c r="K26" s="34">
        <f>Таблица1323423[[#This Row],[9]]-Таблица1323423[[#This Row],[7]]</f>
        <v>-220422.2</v>
      </c>
    </row>
    <row r="27" spans="1:11" ht="45" x14ac:dyDescent="0.25">
      <c r="A27" s="11"/>
      <c r="B27" s="12"/>
      <c r="C27" s="13" t="s">
        <v>93</v>
      </c>
      <c r="D27" s="13"/>
      <c r="E27" s="13" t="s">
        <v>110</v>
      </c>
      <c r="F27" s="2">
        <v>200</v>
      </c>
      <c r="G27" s="4">
        <v>337070</v>
      </c>
      <c r="H27" s="2">
        <v>117</v>
      </c>
      <c r="I27" s="4">
        <v>197185.95</v>
      </c>
      <c r="J27" s="2">
        <f>Таблица1323423[[#This Row],[8]]-Таблица1323423[[#This Row],[6]]</f>
        <v>-83</v>
      </c>
      <c r="K27" s="34">
        <f>Таблица1323423[[#This Row],[9]]-Таблица1323423[[#This Row],[7]]</f>
        <v>-139884.04999999999</v>
      </c>
    </row>
    <row r="28" spans="1:11" ht="33.75" customHeight="1" x14ac:dyDescent="0.25">
      <c r="A28" s="11"/>
      <c r="B28" s="12"/>
      <c r="C28" s="13" t="s">
        <v>93</v>
      </c>
      <c r="D28" s="13" t="s">
        <v>111</v>
      </c>
      <c r="E28" s="13" t="s">
        <v>98</v>
      </c>
      <c r="F28" s="2">
        <v>1100</v>
      </c>
      <c r="G28" s="24">
        <v>689942</v>
      </c>
      <c r="H28" s="2">
        <v>225</v>
      </c>
      <c r="I28" s="4">
        <v>141124.5</v>
      </c>
      <c r="J28" s="2">
        <f>Таблица1323423[[#This Row],[8]]-Таблица1323423[[#This Row],[6]]</f>
        <v>-875</v>
      </c>
      <c r="K28" s="34">
        <f>Таблица1323423[[#This Row],[9]]-Таблица1323423[[#This Row],[7]]</f>
        <v>-548817.5</v>
      </c>
    </row>
    <row r="29" spans="1:11" x14ac:dyDescent="0.25">
      <c r="A29" s="11"/>
      <c r="B29" s="12"/>
      <c r="C29" s="13" t="s">
        <v>93</v>
      </c>
      <c r="D29" s="13"/>
      <c r="E29" s="13" t="s">
        <v>39</v>
      </c>
      <c r="F29" s="2">
        <v>2500</v>
      </c>
      <c r="G29" s="24">
        <v>876900</v>
      </c>
      <c r="H29" s="2">
        <v>532</v>
      </c>
      <c r="I29" s="4">
        <v>186604.32</v>
      </c>
      <c r="J29" s="2">
        <f>Таблица1323423[[#This Row],[8]]-Таблица1323423[[#This Row],[6]]</f>
        <v>-1968</v>
      </c>
      <c r="K29" s="34">
        <f>Таблица1323423[[#This Row],[9]]-Таблица1323423[[#This Row],[7]]</f>
        <v>-690295.67999999993</v>
      </c>
    </row>
    <row r="30" spans="1:11" x14ac:dyDescent="0.25">
      <c r="A30" s="11"/>
      <c r="B30" s="12"/>
      <c r="C30" s="13" t="s">
        <v>93</v>
      </c>
      <c r="D30" s="13"/>
      <c r="E30" s="13" t="s">
        <v>100</v>
      </c>
      <c r="F30" s="2">
        <v>2000</v>
      </c>
      <c r="G30" s="24">
        <v>793460</v>
      </c>
      <c r="H30" s="2">
        <v>141</v>
      </c>
      <c r="I30" s="4">
        <v>55938.93</v>
      </c>
      <c r="J30" s="2">
        <f>Таблица1323423[[#This Row],[8]]-Таблица1323423[[#This Row],[6]]</f>
        <v>-1859</v>
      </c>
      <c r="K30" s="34">
        <f>Таблица1323423[[#This Row],[9]]-Таблица1323423[[#This Row],[7]]</f>
        <v>-737521.07</v>
      </c>
    </row>
    <row r="31" spans="1:11" x14ac:dyDescent="0.25">
      <c r="A31" s="11"/>
      <c r="B31" s="12"/>
      <c r="C31" s="13" t="s">
        <v>93</v>
      </c>
      <c r="D31" s="13"/>
      <c r="E31" s="13" t="s">
        <v>101</v>
      </c>
      <c r="F31" s="2">
        <v>1600</v>
      </c>
      <c r="G31" s="24">
        <v>597488</v>
      </c>
      <c r="H31" s="2">
        <v>473</v>
      </c>
      <c r="I31" s="4">
        <v>176632.39</v>
      </c>
      <c r="J31" s="2">
        <f>Таблица1323423[[#This Row],[8]]-Таблица1323423[[#This Row],[6]]</f>
        <v>-1127</v>
      </c>
      <c r="K31" s="34">
        <f>Таблица1323423[[#This Row],[9]]-Таблица1323423[[#This Row],[7]]</f>
        <v>-420855.61</v>
      </c>
    </row>
    <row r="32" spans="1:11" x14ac:dyDescent="0.25">
      <c r="A32" s="11"/>
      <c r="B32" s="12"/>
      <c r="C32" s="13" t="s">
        <v>93</v>
      </c>
      <c r="D32" s="13"/>
      <c r="E32" s="13" t="s">
        <v>102</v>
      </c>
      <c r="F32" s="2">
        <v>1500</v>
      </c>
      <c r="G32" s="24">
        <v>614160</v>
      </c>
      <c r="H32" s="2">
        <v>516</v>
      </c>
      <c r="I32" s="4">
        <v>211271.04000000001</v>
      </c>
      <c r="J32" s="2">
        <f>Таблица1323423[[#This Row],[8]]-Таблица1323423[[#This Row],[6]]</f>
        <v>-984</v>
      </c>
      <c r="K32" s="34">
        <f>Таблица1323423[[#This Row],[9]]-Таблица1323423[[#This Row],[7]]</f>
        <v>-402888.95999999996</v>
      </c>
    </row>
    <row r="33" spans="1:11" x14ac:dyDescent="0.25">
      <c r="A33" s="11"/>
      <c r="B33" s="12"/>
      <c r="C33" s="13" t="s">
        <v>93</v>
      </c>
      <c r="D33" s="13"/>
      <c r="E33" s="13" t="s">
        <v>37</v>
      </c>
      <c r="F33" s="2">
        <v>1000</v>
      </c>
      <c r="G33" s="24">
        <v>373430</v>
      </c>
      <c r="H33" s="2">
        <v>125</v>
      </c>
      <c r="I33" s="4">
        <v>46678.75</v>
      </c>
      <c r="J33" s="2">
        <f>Таблица1323423[[#This Row],[8]]-Таблица1323423[[#This Row],[6]]</f>
        <v>-875</v>
      </c>
      <c r="K33" s="34">
        <f>Таблица1323423[[#This Row],[9]]-Таблица1323423[[#This Row],[7]]</f>
        <v>-326751.25</v>
      </c>
    </row>
    <row r="34" spans="1:11" x14ac:dyDescent="0.25">
      <c r="A34" s="11"/>
      <c r="B34" s="12"/>
      <c r="C34" s="13" t="s">
        <v>93</v>
      </c>
      <c r="D34" s="13"/>
      <c r="E34" s="13" t="s">
        <v>103</v>
      </c>
      <c r="F34" s="2">
        <v>1400</v>
      </c>
      <c r="G34" s="24">
        <v>491064</v>
      </c>
      <c r="H34" s="2">
        <v>416</v>
      </c>
      <c r="I34" s="4">
        <v>145916.16</v>
      </c>
      <c r="J34" s="2">
        <f>Таблица1323423[[#This Row],[8]]-Таблица1323423[[#This Row],[6]]</f>
        <v>-984</v>
      </c>
      <c r="K34" s="34">
        <f>Таблица1323423[[#This Row],[9]]-Таблица1323423[[#This Row],[7]]</f>
        <v>-345147.83999999997</v>
      </c>
    </row>
    <row r="35" spans="1:11" x14ac:dyDescent="0.25">
      <c r="A35" s="11"/>
      <c r="B35" s="12"/>
      <c r="C35" s="13" t="s">
        <v>93</v>
      </c>
      <c r="D35" s="13"/>
      <c r="E35" s="13" t="s">
        <v>104</v>
      </c>
      <c r="F35" s="2">
        <v>1500</v>
      </c>
      <c r="G35" s="24">
        <v>526140</v>
      </c>
      <c r="H35" s="2">
        <v>516</v>
      </c>
      <c r="I35" s="4">
        <v>147320.45000000001</v>
      </c>
      <c r="J35" s="2">
        <f>Таблица1323423[[#This Row],[8]]-Таблица1323423[[#This Row],[6]]</f>
        <v>-984</v>
      </c>
      <c r="K35" s="34">
        <f>Таблица1323423[[#This Row],[9]]-Таблица1323423[[#This Row],[7]]</f>
        <v>-378819.55</v>
      </c>
    </row>
    <row r="36" spans="1:11" x14ac:dyDescent="0.25">
      <c r="A36" s="11"/>
      <c r="B36" s="12"/>
      <c r="C36" s="13" t="s">
        <v>93</v>
      </c>
      <c r="D36" s="13"/>
      <c r="E36" s="13" t="s">
        <v>105</v>
      </c>
      <c r="F36" s="2">
        <v>500</v>
      </c>
      <c r="G36" s="24">
        <v>198365</v>
      </c>
      <c r="H36" s="2">
        <v>200</v>
      </c>
      <c r="I36" s="4">
        <v>79346</v>
      </c>
      <c r="J36" s="2">
        <f>Таблица1323423[[#This Row],[8]]-Таблица1323423[[#This Row],[6]]</f>
        <v>-300</v>
      </c>
      <c r="K36" s="34">
        <f>Таблица1323423[[#This Row],[9]]-Таблица1323423[[#This Row],[7]]</f>
        <v>-119019</v>
      </c>
    </row>
    <row r="37" spans="1:11" x14ac:dyDescent="0.25">
      <c r="A37" s="11"/>
      <c r="B37" s="12"/>
      <c r="C37" s="13" t="s">
        <v>93</v>
      </c>
      <c r="D37" s="13"/>
      <c r="E37" s="13" t="s">
        <v>31</v>
      </c>
      <c r="F37" s="2">
        <v>2200</v>
      </c>
      <c r="G37" s="24">
        <v>821546</v>
      </c>
      <c r="H37" s="2">
        <v>341</v>
      </c>
      <c r="I37" s="4">
        <v>127339.63</v>
      </c>
      <c r="J37" s="2">
        <f>Таблица1323423[[#This Row],[8]]-Таблица1323423[[#This Row],[6]]</f>
        <v>-1859</v>
      </c>
      <c r="K37" s="34">
        <f>Таблица1323423[[#This Row],[9]]-Таблица1323423[[#This Row],[7]]</f>
        <v>-694206.37</v>
      </c>
    </row>
    <row r="38" spans="1:11" x14ac:dyDescent="0.25">
      <c r="A38" s="11"/>
      <c r="B38" s="12"/>
      <c r="C38" s="13" t="s">
        <v>93</v>
      </c>
      <c r="D38" s="13"/>
      <c r="E38" s="13" t="s">
        <v>106</v>
      </c>
      <c r="F38" s="2">
        <v>1500</v>
      </c>
      <c r="G38" s="24">
        <v>449070</v>
      </c>
      <c r="H38" s="2">
        <v>516</v>
      </c>
      <c r="I38" s="4">
        <v>154480.07999999999</v>
      </c>
      <c r="J38" s="2">
        <f>Таблица1323423[[#This Row],[8]]-Таблица1323423[[#This Row],[6]]</f>
        <v>-984</v>
      </c>
      <c r="K38" s="34">
        <f>Таблица1323423[[#This Row],[9]]-Таблица1323423[[#This Row],[7]]</f>
        <v>-294589.92000000004</v>
      </c>
    </row>
    <row r="39" spans="1:11" x14ac:dyDescent="0.25">
      <c r="A39" s="11"/>
      <c r="B39" s="12"/>
      <c r="C39" s="13" t="s">
        <v>93</v>
      </c>
      <c r="D39" s="13"/>
      <c r="E39" s="13" t="s">
        <v>107</v>
      </c>
      <c r="F39" s="2">
        <v>500</v>
      </c>
      <c r="G39" s="24">
        <v>186715</v>
      </c>
      <c r="H39" s="2">
        <v>391</v>
      </c>
      <c r="I39" s="4">
        <v>146011.13</v>
      </c>
      <c r="J39" s="2">
        <f>Таблица1323423[[#This Row],[8]]-Таблица1323423[[#This Row],[6]]</f>
        <v>-109</v>
      </c>
      <c r="K39" s="34">
        <f>Таблица1323423[[#This Row],[9]]-Таблица1323423[[#This Row],[7]]</f>
        <v>-40703.869999999995</v>
      </c>
    </row>
    <row r="40" spans="1:11" x14ac:dyDescent="0.25">
      <c r="A40" s="11"/>
      <c r="B40" s="12"/>
      <c r="C40" s="13" t="s">
        <v>93</v>
      </c>
      <c r="D40" s="13"/>
      <c r="E40" s="13" t="s">
        <v>108</v>
      </c>
      <c r="F40" s="2">
        <v>500</v>
      </c>
      <c r="G40" s="24">
        <v>186715</v>
      </c>
      <c r="H40" s="2">
        <v>391</v>
      </c>
      <c r="I40" s="4">
        <v>146011.13</v>
      </c>
      <c r="J40" s="2">
        <f>Таблица1323423[[#This Row],[8]]-Таблица1323423[[#This Row],[6]]</f>
        <v>-109</v>
      </c>
      <c r="K40" s="34">
        <f>Таблица1323423[[#This Row],[9]]-Таблица1323423[[#This Row],[7]]</f>
        <v>-40703.869999999995</v>
      </c>
    </row>
    <row r="41" spans="1:11" ht="45" x14ac:dyDescent="0.25">
      <c r="A41" s="11"/>
      <c r="B41" s="12"/>
      <c r="C41" s="13" t="s">
        <v>93</v>
      </c>
      <c r="D41" s="13"/>
      <c r="E41" s="13" t="s">
        <v>110</v>
      </c>
      <c r="F41" s="2">
        <v>1500</v>
      </c>
      <c r="G41" s="24">
        <v>432270</v>
      </c>
      <c r="H41" s="2">
        <v>516</v>
      </c>
      <c r="I41" s="4">
        <v>148700.88</v>
      </c>
      <c r="J41" s="2">
        <f>Таблица1323423[[#This Row],[8]]-Таблица1323423[[#This Row],[6]]</f>
        <v>-984</v>
      </c>
      <c r="K41" s="34">
        <f>Таблица1323423[[#This Row],[9]]-Таблица1323423[[#This Row],[7]]</f>
        <v>-283569.12</v>
      </c>
    </row>
    <row r="42" spans="1:11" x14ac:dyDescent="0.25">
      <c r="A42" s="11">
        <v>150002</v>
      </c>
      <c r="B42" s="12" t="s">
        <v>60</v>
      </c>
      <c r="C42" s="13" t="s">
        <v>93</v>
      </c>
      <c r="D42" s="13" t="s">
        <v>97</v>
      </c>
      <c r="E42" s="13" t="s">
        <v>98</v>
      </c>
      <c r="F42" s="2">
        <v>363</v>
      </c>
      <c r="G42" s="24">
        <v>1101224.17</v>
      </c>
      <c r="H42" s="2">
        <v>295</v>
      </c>
      <c r="I42" s="4">
        <v>919479.24</v>
      </c>
      <c r="J42" s="2">
        <f>Таблица1323423[[#This Row],[8]]-Таблица1323423[[#This Row],[6]]</f>
        <v>-68</v>
      </c>
      <c r="K42" s="34">
        <f>Таблица1323423[[#This Row],[9]]-Таблица1323423[[#This Row],[7]]</f>
        <v>-181744.92999999993</v>
      </c>
    </row>
    <row r="43" spans="1:11" x14ac:dyDescent="0.25">
      <c r="A43" s="11"/>
      <c r="B43" s="12"/>
      <c r="C43" s="13" t="s">
        <v>93</v>
      </c>
      <c r="D43" s="13"/>
      <c r="E43" s="13" t="s">
        <v>39</v>
      </c>
      <c r="F43" s="2">
        <v>170</v>
      </c>
      <c r="G43" s="24">
        <v>404038.34</v>
      </c>
      <c r="H43" s="2">
        <v>102</v>
      </c>
      <c r="I43" s="4">
        <v>261652.46</v>
      </c>
      <c r="J43" s="2">
        <f>Таблица1323423[[#This Row],[8]]-Таблица1323423[[#This Row],[6]]</f>
        <v>-68</v>
      </c>
      <c r="K43" s="34">
        <f>Таблица1323423[[#This Row],[9]]-Таблица1323423[[#This Row],[7]]</f>
        <v>-142385.88000000003</v>
      </c>
    </row>
    <row r="44" spans="1:11" x14ac:dyDescent="0.25">
      <c r="A44" s="11"/>
      <c r="B44" s="12"/>
      <c r="C44" s="13" t="s">
        <v>93</v>
      </c>
      <c r="D44" s="13"/>
      <c r="E44" s="13" t="s">
        <v>112</v>
      </c>
      <c r="F44" s="2">
        <v>639</v>
      </c>
      <c r="G44" s="24">
        <v>1518708.82</v>
      </c>
      <c r="H44" s="2">
        <v>571</v>
      </c>
      <c r="I44" s="4">
        <v>979164.08</v>
      </c>
      <c r="J44" s="2">
        <f>Таблица1323423[[#This Row],[8]]-Таблица1323423[[#This Row],[6]]</f>
        <v>-68</v>
      </c>
      <c r="K44" s="34">
        <f>Таблица1323423[[#This Row],[9]]-Таблица1323423[[#This Row],[7]]</f>
        <v>-539544.74000000011</v>
      </c>
    </row>
    <row r="45" spans="1:11" x14ac:dyDescent="0.25">
      <c r="A45" s="11"/>
      <c r="B45" s="12"/>
      <c r="C45" s="13" t="s">
        <v>93</v>
      </c>
      <c r="D45" s="13"/>
      <c r="E45" s="13" t="s">
        <v>113</v>
      </c>
      <c r="F45" s="2">
        <v>200</v>
      </c>
      <c r="G45" s="24">
        <v>428965.55</v>
      </c>
      <c r="H45" s="2">
        <v>132</v>
      </c>
      <c r="I45" s="4">
        <v>300470.71000000002</v>
      </c>
      <c r="J45" s="2">
        <f>Таблица1323423[[#This Row],[8]]-Таблица1323423[[#This Row],[6]]</f>
        <v>-68</v>
      </c>
      <c r="K45" s="34">
        <f>Таблица1323423[[#This Row],[9]]-Таблица1323423[[#This Row],[7]]</f>
        <v>-128494.83999999997</v>
      </c>
    </row>
    <row r="46" spans="1:11" x14ac:dyDescent="0.25">
      <c r="A46" s="11"/>
      <c r="B46" s="12"/>
      <c r="C46" s="13" t="s">
        <v>93</v>
      </c>
      <c r="D46" s="13"/>
      <c r="E46" s="13" t="s">
        <v>114</v>
      </c>
      <c r="F46" s="2">
        <v>297</v>
      </c>
      <c r="G46" s="24">
        <v>545195.1</v>
      </c>
      <c r="H46" s="2">
        <v>229</v>
      </c>
      <c r="I46" s="4">
        <v>435221.42</v>
      </c>
      <c r="J46" s="2">
        <f>Таблица1323423[[#This Row],[8]]-Таблица1323423[[#This Row],[6]]</f>
        <v>-68</v>
      </c>
      <c r="K46" s="34">
        <f>Таблица1323423[[#This Row],[9]]-Таблица1323423[[#This Row],[7]]</f>
        <v>-109973.68</v>
      </c>
    </row>
    <row r="47" spans="1:11" x14ac:dyDescent="0.25">
      <c r="A47" s="11"/>
      <c r="B47" s="12"/>
      <c r="C47" s="13" t="s">
        <v>93</v>
      </c>
      <c r="D47" s="13"/>
      <c r="E47" s="13" t="s">
        <v>116</v>
      </c>
      <c r="F47" s="2">
        <v>409</v>
      </c>
      <c r="G47" s="24">
        <v>750790.55</v>
      </c>
      <c r="H47" s="2">
        <v>341</v>
      </c>
      <c r="I47" s="4">
        <v>640816.87</v>
      </c>
      <c r="J47" s="2">
        <f>Таблица1323423[[#This Row],[8]]-Таблица1323423[[#This Row],[6]]</f>
        <v>-68</v>
      </c>
      <c r="K47" s="34">
        <f>Таблица1323423[[#This Row],[9]]-Таблица1323423[[#This Row],[7]]</f>
        <v>-109973.68000000005</v>
      </c>
    </row>
    <row r="48" spans="1:11" x14ac:dyDescent="0.25">
      <c r="A48" s="11"/>
      <c r="B48" s="12"/>
      <c r="C48" s="13" t="s">
        <v>93</v>
      </c>
      <c r="D48" s="13"/>
      <c r="E48" s="13" t="s">
        <v>117</v>
      </c>
      <c r="F48" s="2">
        <v>382</v>
      </c>
      <c r="G48" s="24">
        <v>1424593.82</v>
      </c>
      <c r="H48" s="2">
        <v>314</v>
      </c>
      <c r="I48" s="4">
        <v>804015.52</v>
      </c>
      <c r="J48" s="2">
        <f>Таблица1323423[[#This Row],[8]]-Таблица1323423[[#This Row],[6]]</f>
        <v>-68</v>
      </c>
      <c r="K48" s="34">
        <f>Таблица1323423[[#This Row],[9]]-Таблица1323423[[#This Row],[7]]</f>
        <v>-620578.30000000005</v>
      </c>
    </row>
    <row r="49" spans="1:11" x14ac:dyDescent="0.25">
      <c r="A49" s="11"/>
      <c r="B49" s="12"/>
      <c r="C49" s="13" t="s">
        <v>93</v>
      </c>
      <c r="D49" s="13"/>
      <c r="E49" s="13" t="s">
        <v>102</v>
      </c>
      <c r="F49" s="2">
        <v>1073</v>
      </c>
      <c r="G49" s="24">
        <v>2239201.5</v>
      </c>
      <c r="H49" s="2">
        <v>1005</v>
      </c>
      <c r="I49" s="4">
        <v>1717020.56</v>
      </c>
      <c r="J49" s="2">
        <f>Таблица1323423[[#This Row],[8]]-Таблица1323423[[#This Row],[6]]</f>
        <v>-68</v>
      </c>
      <c r="K49" s="34">
        <f>Таблица1323423[[#This Row],[9]]-Таблица1323423[[#This Row],[7]]</f>
        <v>-522180.93999999994</v>
      </c>
    </row>
    <row r="50" spans="1:11" x14ac:dyDescent="0.25">
      <c r="A50" s="11"/>
      <c r="B50" s="12"/>
      <c r="C50" s="13" t="s">
        <v>93</v>
      </c>
      <c r="D50" s="13"/>
      <c r="E50" s="13" t="s">
        <v>37</v>
      </c>
      <c r="F50" s="2">
        <v>125</v>
      </c>
      <c r="G50" s="24">
        <v>229459.22</v>
      </c>
      <c r="H50" s="2">
        <v>57</v>
      </c>
      <c r="I50" s="4">
        <v>119485.54</v>
      </c>
      <c r="J50" s="2">
        <f>Таблица1323423[[#This Row],[8]]-Таблица1323423[[#This Row],[6]]</f>
        <v>-68</v>
      </c>
      <c r="K50" s="34">
        <f>Таблица1323423[[#This Row],[9]]-Таблица1323423[[#This Row],[7]]</f>
        <v>-109973.68000000001</v>
      </c>
    </row>
    <row r="51" spans="1:11" x14ac:dyDescent="0.25">
      <c r="A51" s="11"/>
      <c r="B51" s="12"/>
      <c r="C51" s="13" t="s">
        <v>93</v>
      </c>
      <c r="D51" s="13"/>
      <c r="E51" s="13" t="s">
        <v>103</v>
      </c>
      <c r="F51" s="2">
        <v>217</v>
      </c>
      <c r="G51" s="24">
        <v>515743.06</v>
      </c>
      <c r="H51" s="2">
        <v>149</v>
      </c>
      <c r="I51" s="4">
        <v>373357.18</v>
      </c>
      <c r="J51" s="2">
        <f>Таблица1323423[[#This Row],[8]]-Таблица1323423[[#This Row],[6]]</f>
        <v>-68</v>
      </c>
      <c r="K51" s="34">
        <f>Таблица1323423[[#This Row],[9]]-Таблица1323423[[#This Row],[7]]</f>
        <v>-142385.88</v>
      </c>
    </row>
    <row r="52" spans="1:11" x14ac:dyDescent="0.25">
      <c r="A52" s="11"/>
      <c r="B52" s="12"/>
      <c r="C52" s="13" t="s">
        <v>93</v>
      </c>
      <c r="D52" s="13"/>
      <c r="E52" s="13" t="s">
        <v>40</v>
      </c>
      <c r="F52" s="2">
        <v>332</v>
      </c>
      <c r="G52" s="24">
        <v>654347.59</v>
      </c>
      <c r="H52" s="2">
        <v>264</v>
      </c>
      <c r="I52" s="4">
        <v>536271.03</v>
      </c>
      <c r="J52" s="2">
        <f>Таблица1323423[[#This Row],[8]]-Таблица1323423[[#This Row],[6]]</f>
        <v>-68</v>
      </c>
      <c r="K52" s="34">
        <f>Таблица1323423[[#This Row],[9]]-Таблица1323423[[#This Row],[7]]</f>
        <v>-118076.55999999994</v>
      </c>
    </row>
    <row r="53" spans="1:11" x14ac:dyDescent="0.25">
      <c r="A53" s="11"/>
      <c r="B53" s="12"/>
      <c r="C53" s="13" t="s">
        <v>93</v>
      </c>
      <c r="D53" s="13"/>
      <c r="E53" s="13" t="s">
        <v>118</v>
      </c>
      <c r="F53" s="2">
        <v>660</v>
      </c>
      <c r="G53" s="24">
        <v>1594134.95</v>
      </c>
      <c r="H53" s="2">
        <v>592</v>
      </c>
      <c r="I53" s="4">
        <v>1052274.1299999999</v>
      </c>
      <c r="J53" s="2">
        <f>Таблица1323423[[#This Row],[8]]-Таблица1323423[[#This Row],[6]]</f>
        <v>-68</v>
      </c>
      <c r="K53" s="34">
        <f>Таблица1323423[[#This Row],[9]]-Таблица1323423[[#This Row],[7]]</f>
        <v>-541860.82000000007</v>
      </c>
    </row>
    <row r="54" spans="1:11" x14ac:dyDescent="0.25">
      <c r="A54" s="11"/>
      <c r="B54" s="12"/>
      <c r="C54" s="13" t="s">
        <v>93</v>
      </c>
      <c r="D54" s="13"/>
      <c r="E54" s="13" t="s">
        <v>104</v>
      </c>
      <c r="F54" s="2">
        <v>608</v>
      </c>
      <c r="G54" s="24">
        <v>1445031.24</v>
      </c>
      <c r="H54" s="2">
        <v>540</v>
      </c>
      <c r="I54" s="4">
        <v>905486.5</v>
      </c>
      <c r="J54" s="2">
        <f>Таблица1323423[[#This Row],[8]]-Таблица1323423[[#This Row],[6]]</f>
        <v>-68</v>
      </c>
      <c r="K54" s="34">
        <f>Таблица1323423[[#This Row],[9]]-Таблица1323423[[#This Row],[7]]</f>
        <v>-539544.74</v>
      </c>
    </row>
    <row r="55" spans="1:11" x14ac:dyDescent="0.25">
      <c r="A55" s="11"/>
      <c r="B55" s="12"/>
      <c r="C55" s="13" t="s">
        <v>93</v>
      </c>
      <c r="D55" s="13"/>
      <c r="E55" s="13" t="s">
        <v>36</v>
      </c>
      <c r="F55" s="2">
        <v>2348</v>
      </c>
      <c r="G55" s="24">
        <v>4310161.9000000004</v>
      </c>
      <c r="H55" s="2">
        <v>2280</v>
      </c>
      <c r="I55" s="4">
        <v>3803029.36</v>
      </c>
      <c r="J55" s="2">
        <f>Таблица1323423[[#This Row],[8]]-Таблица1323423[[#This Row],[6]]</f>
        <v>-68</v>
      </c>
      <c r="K55" s="34">
        <f>Таблица1323423[[#This Row],[9]]-Таблица1323423[[#This Row],[7]]</f>
        <v>-507132.5400000005</v>
      </c>
    </row>
    <row r="56" spans="1:11" x14ac:dyDescent="0.25">
      <c r="A56" s="11"/>
      <c r="B56" s="12"/>
      <c r="C56" s="13" t="s">
        <v>93</v>
      </c>
      <c r="D56" s="13"/>
      <c r="E56" s="13" t="s">
        <v>109</v>
      </c>
      <c r="F56" s="2">
        <v>100</v>
      </c>
      <c r="G56" s="24">
        <v>183567.37</v>
      </c>
      <c r="H56" s="2">
        <v>32</v>
      </c>
      <c r="I56" s="4">
        <v>40023.449999999997</v>
      </c>
      <c r="J56" s="2">
        <f>Таблица1323423[[#This Row],[8]]-Таблица1323423[[#This Row],[6]]</f>
        <v>-68</v>
      </c>
      <c r="K56" s="34">
        <f>Таблица1323423[[#This Row],[9]]-Таблица1323423[[#This Row],[7]]</f>
        <v>-143543.91999999998</v>
      </c>
    </row>
    <row r="57" spans="1:11" ht="45" x14ac:dyDescent="0.25">
      <c r="A57" s="11"/>
      <c r="B57" s="12"/>
      <c r="C57" s="13" t="s">
        <v>93</v>
      </c>
      <c r="D57" s="13"/>
      <c r="E57" s="13" t="s">
        <v>110</v>
      </c>
      <c r="F57" s="2">
        <v>365</v>
      </c>
      <c r="G57" s="24">
        <v>719388.16000000003</v>
      </c>
      <c r="H57" s="2">
        <v>297</v>
      </c>
      <c r="I57" s="4">
        <v>601311.6</v>
      </c>
      <c r="J57" s="2">
        <f>Таблица1323423[[#This Row],[8]]-Таблица1323423[[#This Row],[6]]</f>
        <v>-68</v>
      </c>
      <c r="K57" s="34">
        <f>Таблица1323423[[#This Row],[9]]-Таблица1323423[[#This Row],[7]]</f>
        <v>-118076.56000000006</v>
      </c>
    </row>
    <row r="58" spans="1:11" x14ac:dyDescent="0.25">
      <c r="A58" s="11"/>
      <c r="B58" s="12"/>
      <c r="C58" s="13" t="s">
        <v>93</v>
      </c>
      <c r="D58" s="13" t="s">
        <v>111</v>
      </c>
      <c r="E58" s="13" t="s">
        <v>98</v>
      </c>
      <c r="F58" s="2">
        <v>1205</v>
      </c>
      <c r="G58" s="24">
        <v>1010014.08</v>
      </c>
      <c r="H58" s="2">
        <v>315</v>
      </c>
      <c r="I58" s="4">
        <v>149440.85</v>
      </c>
      <c r="J58" s="2">
        <f>Таблица1323423[[#This Row],[8]]-Таблица1323423[[#This Row],[6]]</f>
        <v>-890</v>
      </c>
      <c r="K58" s="34">
        <f>Таблица1323423[[#This Row],[9]]-Таблица1323423[[#This Row],[7]]</f>
        <v>-860573.23</v>
      </c>
    </row>
    <row r="59" spans="1:11" x14ac:dyDescent="0.25">
      <c r="A59" s="11"/>
      <c r="B59" s="12"/>
      <c r="C59" s="13" t="s">
        <v>93</v>
      </c>
      <c r="D59" s="13"/>
      <c r="E59" s="13" t="s">
        <v>39</v>
      </c>
      <c r="F59" s="2">
        <v>1227</v>
      </c>
      <c r="G59" s="24">
        <v>462038.11</v>
      </c>
      <c r="H59" s="2">
        <v>337</v>
      </c>
      <c r="I59" s="4">
        <v>148188.51</v>
      </c>
      <c r="J59" s="2">
        <f>Таблица1323423[[#This Row],[8]]-Таблица1323423[[#This Row],[6]]</f>
        <v>-890</v>
      </c>
      <c r="K59" s="34">
        <f>Таблица1323423[[#This Row],[9]]-Таблица1323423[[#This Row],[7]]</f>
        <v>-313849.59999999998</v>
      </c>
    </row>
    <row r="60" spans="1:11" x14ac:dyDescent="0.25">
      <c r="A60" s="11"/>
      <c r="B60" s="12"/>
      <c r="C60" s="13" t="s">
        <v>93</v>
      </c>
      <c r="D60" s="13"/>
      <c r="E60" s="13" t="s">
        <v>112</v>
      </c>
      <c r="F60" s="2">
        <v>737</v>
      </c>
      <c r="G60" s="24">
        <v>240041.77</v>
      </c>
      <c r="H60" s="2">
        <v>607</v>
      </c>
      <c r="I60" s="4">
        <v>194198.57</v>
      </c>
      <c r="J60" s="2">
        <f>Таблица1323423[[#This Row],[8]]-Таблица1323423[[#This Row],[6]]</f>
        <v>-130</v>
      </c>
      <c r="K60" s="34">
        <f>Таблица1323423[[#This Row],[9]]-Таблица1323423[[#This Row],[7]]</f>
        <v>-45843.199999999983</v>
      </c>
    </row>
    <row r="61" spans="1:11" x14ac:dyDescent="0.25">
      <c r="A61" s="11"/>
      <c r="B61" s="12"/>
      <c r="C61" s="13" t="s">
        <v>93</v>
      </c>
      <c r="D61" s="13"/>
      <c r="E61" s="13" t="s">
        <v>113</v>
      </c>
      <c r="F61" s="2">
        <v>1610</v>
      </c>
      <c r="G61" s="24">
        <v>782293.22</v>
      </c>
      <c r="H61" s="2">
        <v>720</v>
      </c>
      <c r="I61" s="4">
        <v>179339.39</v>
      </c>
      <c r="J61" s="2">
        <f>Таблица1323423[[#This Row],[8]]-Таблица1323423[[#This Row],[6]]</f>
        <v>-890</v>
      </c>
      <c r="K61" s="34">
        <f>Таблица1323423[[#This Row],[9]]-Таблица1323423[[#This Row],[7]]</f>
        <v>-602953.82999999996</v>
      </c>
    </row>
    <row r="62" spans="1:11" x14ac:dyDescent="0.25">
      <c r="A62" s="11"/>
      <c r="B62" s="12"/>
      <c r="C62" s="13" t="s">
        <v>93</v>
      </c>
      <c r="D62" s="13"/>
      <c r="E62" s="13" t="s">
        <v>115</v>
      </c>
      <c r="F62" s="2">
        <v>1598</v>
      </c>
      <c r="G62" s="24">
        <v>679722.23</v>
      </c>
      <c r="H62" s="2">
        <v>708</v>
      </c>
      <c r="I62" s="4">
        <v>118402.6</v>
      </c>
      <c r="J62" s="2">
        <f>Таблица1323423[[#This Row],[8]]-Таблица1323423[[#This Row],[6]]</f>
        <v>-890</v>
      </c>
      <c r="K62" s="34">
        <f>Таблица1323423[[#This Row],[9]]-Таблица1323423[[#This Row],[7]]</f>
        <v>-561319.63</v>
      </c>
    </row>
    <row r="63" spans="1:11" x14ac:dyDescent="0.25">
      <c r="A63" s="11"/>
      <c r="B63" s="12"/>
      <c r="C63" s="13" t="s">
        <v>93</v>
      </c>
      <c r="D63" s="13"/>
      <c r="E63" s="13" t="s">
        <v>116</v>
      </c>
      <c r="F63" s="2">
        <v>2811</v>
      </c>
      <c r="G63" s="24">
        <v>1260246.25</v>
      </c>
      <c r="H63" s="2">
        <v>1031</v>
      </c>
      <c r="I63" s="4">
        <v>366867.62</v>
      </c>
      <c r="J63" s="2">
        <f>Таблица1323423[[#This Row],[8]]-Таблица1323423[[#This Row],[6]]</f>
        <v>-1780</v>
      </c>
      <c r="K63" s="34">
        <f>Таблица1323423[[#This Row],[9]]-Таблица1323423[[#This Row],[7]]</f>
        <v>-893378.63</v>
      </c>
    </row>
    <row r="64" spans="1:11" x14ac:dyDescent="0.25">
      <c r="A64" s="11"/>
      <c r="B64" s="12"/>
      <c r="C64" s="13" t="s">
        <v>93</v>
      </c>
      <c r="D64" s="13"/>
      <c r="E64" s="13" t="s">
        <v>117</v>
      </c>
      <c r="F64" s="2">
        <v>628</v>
      </c>
      <c r="G64" s="24">
        <v>649240.49</v>
      </c>
      <c r="H64" s="2">
        <v>328</v>
      </c>
      <c r="I64" s="4">
        <v>146966.85999999999</v>
      </c>
      <c r="J64" s="2">
        <f>Таблица1323423[[#This Row],[8]]-Таблица1323423[[#This Row],[6]]</f>
        <v>-300</v>
      </c>
      <c r="K64" s="34">
        <f>Таблица1323423[[#This Row],[9]]-Таблица1323423[[#This Row],[7]]</f>
        <v>-502273.63</v>
      </c>
    </row>
    <row r="65" spans="1:11" x14ac:dyDescent="0.25">
      <c r="A65" s="11"/>
      <c r="B65" s="12"/>
      <c r="C65" s="13" t="s">
        <v>93</v>
      </c>
      <c r="D65" s="13"/>
      <c r="E65" s="13" t="s">
        <v>102</v>
      </c>
      <c r="F65" s="2">
        <v>1754</v>
      </c>
      <c r="G65" s="24">
        <v>897072.87</v>
      </c>
      <c r="H65" s="2">
        <v>864</v>
      </c>
      <c r="I65" s="4">
        <v>279736.64</v>
      </c>
      <c r="J65" s="2">
        <f>Таблица1323423[[#This Row],[8]]-Таблица1323423[[#This Row],[6]]</f>
        <v>-890</v>
      </c>
      <c r="K65" s="34">
        <f>Таблица1323423[[#This Row],[9]]-Таблица1323423[[#This Row],[7]]</f>
        <v>-617336.23</v>
      </c>
    </row>
    <row r="66" spans="1:11" x14ac:dyDescent="0.25">
      <c r="A66" s="11"/>
      <c r="B66" s="12"/>
      <c r="C66" s="13" t="s">
        <v>93</v>
      </c>
      <c r="D66" s="13"/>
      <c r="E66" s="13" t="s">
        <v>37</v>
      </c>
      <c r="F66" s="2">
        <v>442</v>
      </c>
      <c r="G66" s="24">
        <v>119059.84</v>
      </c>
      <c r="H66" s="2">
        <v>342</v>
      </c>
      <c r="I66" s="4">
        <v>81564.84</v>
      </c>
      <c r="J66" s="2">
        <f>Таблица1323423[[#This Row],[8]]-Таблица1323423[[#This Row],[6]]</f>
        <v>-100</v>
      </c>
      <c r="K66" s="34">
        <f>Таблица1323423[[#This Row],[9]]-Таблица1323423[[#This Row],[7]]</f>
        <v>-37495</v>
      </c>
    </row>
    <row r="67" spans="1:11" x14ac:dyDescent="0.25">
      <c r="A67" s="11"/>
      <c r="B67" s="12"/>
      <c r="C67" s="13" t="s">
        <v>93</v>
      </c>
      <c r="D67" s="13"/>
      <c r="E67" s="13" t="s">
        <v>103</v>
      </c>
      <c r="F67" s="2">
        <v>822</v>
      </c>
      <c r="G67" s="24">
        <v>278551.34000000003</v>
      </c>
      <c r="H67" s="2">
        <v>522</v>
      </c>
      <c r="I67" s="4">
        <v>172759.34</v>
      </c>
      <c r="J67" s="2">
        <f>Таблица1323423[[#This Row],[8]]-Таблица1323423[[#This Row],[6]]</f>
        <v>-300</v>
      </c>
      <c r="K67" s="34">
        <f>Таблица1323423[[#This Row],[9]]-Таблица1323423[[#This Row],[7]]</f>
        <v>-105792.00000000003</v>
      </c>
    </row>
    <row r="68" spans="1:11" x14ac:dyDescent="0.25">
      <c r="A68" s="11"/>
      <c r="B68" s="12"/>
      <c r="C68" s="13" t="s">
        <v>93</v>
      </c>
      <c r="D68" s="13"/>
      <c r="E68" s="13" t="s">
        <v>40</v>
      </c>
      <c r="F68" s="2">
        <v>2015</v>
      </c>
      <c r="G68" s="24">
        <v>737860.7</v>
      </c>
      <c r="H68" s="2">
        <v>235</v>
      </c>
      <c r="I68" s="4">
        <v>165982.29999999999</v>
      </c>
      <c r="J68" s="2">
        <f>Таблица1323423[[#This Row],[8]]-Таблица1323423[[#This Row],[6]]</f>
        <v>-1780</v>
      </c>
      <c r="K68" s="34">
        <f>Таблица1323423[[#This Row],[9]]-Таблица1323423[[#This Row],[7]]</f>
        <v>-571878.39999999991</v>
      </c>
    </row>
    <row r="69" spans="1:11" x14ac:dyDescent="0.25">
      <c r="A69" s="11"/>
      <c r="B69" s="12"/>
      <c r="C69" s="13" t="s">
        <v>93</v>
      </c>
      <c r="D69" s="13"/>
      <c r="E69" s="13" t="s">
        <v>118</v>
      </c>
      <c r="F69" s="2">
        <v>4625</v>
      </c>
      <c r="G69" s="24">
        <v>2001514.82</v>
      </c>
      <c r="H69" s="2">
        <v>1065</v>
      </c>
      <c r="I69" s="4">
        <v>520148.79</v>
      </c>
      <c r="J69" s="2">
        <f>Таблица1323423[[#This Row],[8]]-Таблица1323423[[#This Row],[6]]</f>
        <v>-3560</v>
      </c>
      <c r="K69" s="34">
        <f>Таблица1323423[[#This Row],[9]]-Таблица1323423[[#This Row],[7]]</f>
        <v>-1481366.03</v>
      </c>
    </row>
    <row r="70" spans="1:11" x14ac:dyDescent="0.25">
      <c r="A70" s="11"/>
      <c r="B70" s="12"/>
      <c r="C70" s="13" t="s">
        <v>93</v>
      </c>
      <c r="D70" s="13"/>
      <c r="E70" s="13" t="s">
        <v>105</v>
      </c>
      <c r="F70" s="2">
        <v>1106</v>
      </c>
      <c r="G70" s="24">
        <v>508019.53</v>
      </c>
      <c r="H70" s="2">
        <v>216</v>
      </c>
      <c r="I70" s="4">
        <v>131033.33</v>
      </c>
      <c r="J70" s="2">
        <f>Таблица1323423[[#This Row],[8]]-Таблица1323423[[#This Row],[6]]</f>
        <v>-890</v>
      </c>
      <c r="K70" s="34">
        <f>Таблица1323423[[#This Row],[9]]-Таблица1323423[[#This Row],[7]]</f>
        <v>-376986.2</v>
      </c>
    </row>
    <row r="71" spans="1:11" x14ac:dyDescent="0.25">
      <c r="A71" s="11"/>
      <c r="B71" s="12"/>
      <c r="C71" s="13" t="s">
        <v>93</v>
      </c>
      <c r="D71" s="13"/>
      <c r="E71" s="13" t="s">
        <v>36</v>
      </c>
      <c r="F71" s="2">
        <v>3349</v>
      </c>
      <c r="G71" s="24">
        <v>1880184.87</v>
      </c>
      <c r="H71" s="2">
        <v>1569</v>
      </c>
      <c r="I71" s="4">
        <v>986806.24</v>
      </c>
      <c r="J71" s="2">
        <f>Таблица1323423[[#This Row],[8]]-Таблица1323423[[#This Row],[6]]</f>
        <v>-1780</v>
      </c>
      <c r="K71" s="34">
        <f>Таблица1323423[[#This Row],[9]]-Таблица1323423[[#This Row],[7]]</f>
        <v>-893378.63000000012</v>
      </c>
    </row>
    <row r="72" spans="1:11" ht="45" x14ac:dyDescent="0.25">
      <c r="A72" s="11"/>
      <c r="B72" s="12"/>
      <c r="C72" s="13" t="s">
        <v>93</v>
      </c>
      <c r="D72" s="13"/>
      <c r="E72" s="13" t="s">
        <v>110</v>
      </c>
      <c r="F72" s="2">
        <v>2683</v>
      </c>
      <c r="G72" s="24">
        <v>933272.42</v>
      </c>
      <c r="H72" s="2">
        <v>903</v>
      </c>
      <c r="I72" s="4">
        <v>176900.39</v>
      </c>
      <c r="J72" s="2">
        <f>Таблица1323423[[#This Row],[8]]-Таблица1323423[[#This Row],[6]]</f>
        <v>-1780</v>
      </c>
      <c r="K72" s="34">
        <f>Таблица1323423[[#This Row],[9]]-Таблица1323423[[#This Row],[7]]</f>
        <v>-756372.03</v>
      </c>
    </row>
    <row r="73" spans="1:11" x14ac:dyDescent="0.25">
      <c r="A73" s="11">
        <v>150003</v>
      </c>
      <c r="B73" s="12" t="s">
        <v>61</v>
      </c>
      <c r="C73" s="13" t="s">
        <v>93</v>
      </c>
      <c r="D73" s="13" t="s">
        <v>97</v>
      </c>
      <c r="E73" s="13" t="s">
        <v>36</v>
      </c>
      <c r="F73" s="2">
        <v>5000</v>
      </c>
      <c r="G73" s="24">
        <v>8086300</v>
      </c>
      <c r="H73" s="2">
        <v>130</v>
      </c>
      <c r="I73" s="4">
        <v>210124</v>
      </c>
      <c r="J73" s="2">
        <f>Таблица1323423[[#This Row],[8]]-Таблица1323423[[#This Row],[6]]</f>
        <v>-4870</v>
      </c>
      <c r="K73" s="34">
        <f>Таблица1323423[[#This Row],[9]]-Таблица1323423[[#This Row],[7]]</f>
        <v>-7876176</v>
      </c>
    </row>
    <row r="74" spans="1:11" x14ac:dyDescent="0.25">
      <c r="A74" s="11"/>
      <c r="B74" s="12"/>
      <c r="C74" s="13" t="s">
        <v>93</v>
      </c>
      <c r="D74" s="13" t="s">
        <v>111</v>
      </c>
      <c r="E74" s="13" t="s">
        <v>39</v>
      </c>
      <c r="F74" s="2">
        <v>100</v>
      </c>
      <c r="G74" s="24">
        <v>35076</v>
      </c>
      <c r="H74" s="2">
        <v>12</v>
      </c>
      <c r="I74" s="4">
        <v>4209.12</v>
      </c>
      <c r="J74" s="2">
        <f>Таблица1323423[[#This Row],[8]]-Таблица1323423[[#This Row],[6]]</f>
        <v>-88</v>
      </c>
      <c r="K74" s="34">
        <f>Таблица1323423[[#This Row],[9]]-Таблица1323423[[#This Row],[7]]</f>
        <v>-30866.880000000001</v>
      </c>
    </row>
    <row r="75" spans="1:11" x14ac:dyDescent="0.25">
      <c r="A75" s="11"/>
      <c r="B75" s="12"/>
      <c r="C75" s="13" t="s">
        <v>93</v>
      </c>
      <c r="D75" s="13"/>
      <c r="E75" s="13" t="s">
        <v>99</v>
      </c>
      <c r="F75" s="2">
        <v>100</v>
      </c>
      <c r="G75" s="24">
        <v>52511</v>
      </c>
      <c r="H75" s="2">
        <v>10</v>
      </c>
      <c r="I75" s="4">
        <v>4762.08</v>
      </c>
      <c r="J75" s="2">
        <f>Таблица1323423[[#This Row],[8]]-Таблица1323423[[#This Row],[6]]</f>
        <v>-90</v>
      </c>
      <c r="K75" s="34">
        <f>Таблица1323423[[#This Row],[9]]-Таблица1323423[[#This Row],[7]]</f>
        <v>-47748.92</v>
      </c>
    </row>
    <row r="76" spans="1:11" x14ac:dyDescent="0.25">
      <c r="A76" s="11"/>
      <c r="B76" s="12"/>
      <c r="C76" s="13" t="s">
        <v>93</v>
      </c>
      <c r="D76" s="13"/>
      <c r="E76" s="13" t="s">
        <v>119</v>
      </c>
      <c r="F76" s="2">
        <v>100</v>
      </c>
      <c r="G76" s="24">
        <v>35076</v>
      </c>
      <c r="H76" s="2">
        <v>12</v>
      </c>
      <c r="I76" s="4">
        <v>4209.12</v>
      </c>
      <c r="J76" s="2">
        <f>Таблица1323423[[#This Row],[8]]-Таблица1323423[[#This Row],[6]]</f>
        <v>-88</v>
      </c>
      <c r="K76" s="34">
        <f>Таблица1323423[[#This Row],[9]]-Таблица1323423[[#This Row],[7]]</f>
        <v>-30866.880000000001</v>
      </c>
    </row>
    <row r="77" spans="1:11" x14ac:dyDescent="0.25">
      <c r="A77" s="11"/>
      <c r="B77" s="12"/>
      <c r="C77" s="13" t="s">
        <v>93</v>
      </c>
      <c r="D77" s="13"/>
      <c r="E77" s="13" t="s">
        <v>36</v>
      </c>
      <c r="F77" s="2">
        <v>500</v>
      </c>
      <c r="G77" s="24">
        <v>186715</v>
      </c>
      <c r="H77" s="2">
        <v>12</v>
      </c>
      <c r="I77" s="4">
        <v>4481.16</v>
      </c>
      <c r="J77" s="2">
        <f>Таблица1323423[[#This Row],[8]]-Таблица1323423[[#This Row],[6]]</f>
        <v>-488</v>
      </c>
      <c r="K77" s="34">
        <f>Таблица1323423[[#This Row],[9]]-Таблица1323423[[#This Row],[7]]</f>
        <v>-182233.84</v>
      </c>
    </row>
    <row r="78" spans="1:11" x14ac:dyDescent="0.25">
      <c r="A78" s="11"/>
      <c r="B78" s="12"/>
      <c r="C78" s="13" t="s">
        <v>93</v>
      </c>
      <c r="D78" s="13"/>
      <c r="E78" s="13" t="s">
        <v>107</v>
      </c>
      <c r="F78" s="2">
        <v>100</v>
      </c>
      <c r="G78" s="24">
        <v>37343</v>
      </c>
      <c r="H78" s="2">
        <v>11</v>
      </c>
      <c r="I78" s="4">
        <v>4107.7299999999996</v>
      </c>
      <c r="J78" s="2">
        <f>Таблица1323423[[#This Row],[8]]-Таблица1323423[[#This Row],[6]]</f>
        <v>-89</v>
      </c>
      <c r="K78" s="34">
        <f>Таблица1323423[[#This Row],[9]]-Таблица1323423[[#This Row],[7]]</f>
        <v>-33235.270000000004</v>
      </c>
    </row>
    <row r="79" spans="1:11" x14ac:dyDescent="0.25">
      <c r="A79" s="11"/>
      <c r="B79" s="12"/>
      <c r="C79" s="13" t="s">
        <v>93</v>
      </c>
      <c r="D79" s="13"/>
      <c r="E79" s="13" t="s">
        <v>109</v>
      </c>
      <c r="F79" s="2">
        <v>100</v>
      </c>
      <c r="G79" s="24">
        <v>49206</v>
      </c>
      <c r="H79" s="2">
        <v>10</v>
      </c>
      <c r="I79" s="4">
        <v>4920.6000000000004</v>
      </c>
      <c r="J79" s="2">
        <f>Таблица1323423[[#This Row],[8]]-Таблица1323423[[#This Row],[6]]</f>
        <v>-90</v>
      </c>
      <c r="K79" s="34">
        <f>Таблица1323423[[#This Row],[9]]-Таблица1323423[[#This Row],[7]]</f>
        <v>-44285.4</v>
      </c>
    </row>
    <row r="80" spans="1:11" x14ac:dyDescent="0.25">
      <c r="A80" s="11">
        <v>150007</v>
      </c>
      <c r="B80" s="12" t="s">
        <v>62</v>
      </c>
      <c r="C80" s="13" t="s">
        <v>93</v>
      </c>
      <c r="D80" s="13" t="s">
        <v>97</v>
      </c>
      <c r="E80" s="13" t="s">
        <v>119</v>
      </c>
      <c r="F80" s="2">
        <v>22483</v>
      </c>
      <c r="G80" s="24"/>
      <c r="H80" s="2">
        <v>22301</v>
      </c>
      <c r="I80" s="4"/>
      <c r="J80" s="2">
        <f>Таблица1323423[[#This Row],[8]]-Таблица1323423[[#This Row],[6]]</f>
        <v>-182</v>
      </c>
      <c r="K80" s="34">
        <f>Таблица1323423[[#This Row],[9]]-Таблица1323423[[#This Row],[7]]</f>
        <v>0</v>
      </c>
    </row>
    <row r="81" spans="1:11" x14ac:dyDescent="0.25">
      <c r="A81" s="11"/>
      <c r="B81" s="12"/>
      <c r="C81" s="13" t="s">
        <v>93</v>
      </c>
      <c r="D81" s="13" t="s">
        <v>111</v>
      </c>
      <c r="E81" s="13" t="s">
        <v>118</v>
      </c>
      <c r="F81" s="2">
        <v>9370</v>
      </c>
      <c r="G81" s="24"/>
      <c r="H81" s="2">
        <v>12331</v>
      </c>
      <c r="I81" s="4"/>
      <c r="J81" s="2">
        <f>Таблица1323423[[#This Row],[8]]-Таблица1323423[[#This Row],[6]]</f>
        <v>2961</v>
      </c>
      <c r="K81" s="34">
        <f>Таблица1323423[[#This Row],[9]]-Таблица1323423[[#This Row],[7]]</f>
        <v>0</v>
      </c>
    </row>
    <row r="82" spans="1:11" x14ac:dyDescent="0.25">
      <c r="A82" s="11">
        <v>150009</v>
      </c>
      <c r="B82" s="12" t="s">
        <v>63</v>
      </c>
      <c r="C82" s="13" t="s">
        <v>93</v>
      </c>
      <c r="D82" s="13" t="s">
        <v>97</v>
      </c>
      <c r="E82" s="13" t="s">
        <v>119</v>
      </c>
      <c r="F82" s="2">
        <v>16135</v>
      </c>
      <c r="G82" s="24"/>
      <c r="H82" s="2">
        <v>16940</v>
      </c>
      <c r="I82" s="4"/>
      <c r="J82" s="2">
        <f>Таблица1323423[[#This Row],[8]]-Таблица1323423[[#This Row],[6]]</f>
        <v>805</v>
      </c>
      <c r="K82" s="34">
        <f>Таблица1323423[[#This Row],[9]]-Таблица1323423[[#This Row],[7]]</f>
        <v>0</v>
      </c>
    </row>
    <row r="83" spans="1:11" x14ac:dyDescent="0.25">
      <c r="A83" s="11"/>
      <c r="B83" s="12"/>
      <c r="C83" s="13" t="s">
        <v>93</v>
      </c>
      <c r="D83" s="13" t="s">
        <v>111</v>
      </c>
      <c r="E83" s="13" t="s">
        <v>119</v>
      </c>
      <c r="F83" s="2">
        <v>11690</v>
      </c>
      <c r="G83" s="24"/>
      <c r="H83" s="2">
        <v>17269</v>
      </c>
      <c r="I83" s="4"/>
      <c r="J83" s="2">
        <f>Таблица1323423[[#This Row],[8]]-Таблица1323423[[#This Row],[6]]</f>
        <v>5579</v>
      </c>
      <c r="K83" s="34">
        <f>Таблица1323423[[#This Row],[9]]-Таблица1323423[[#This Row],[7]]</f>
        <v>0</v>
      </c>
    </row>
    <row r="84" spans="1:11" x14ac:dyDescent="0.25">
      <c r="A84" s="11">
        <v>150010</v>
      </c>
      <c r="B84" s="12" t="s">
        <v>64</v>
      </c>
      <c r="C84" s="13" t="s">
        <v>93</v>
      </c>
      <c r="D84" s="13" t="s">
        <v>97</v>
      </c>
      <c r="E84" s="13" t="s">
        <v>119</v>
      </c>
      <c r="F84" s="2">
        <v>7495</v>
      </c>
      <c r="G84" s="24"/>
      <c r="H84" s="2">
        <v>8300</v>
      </c>
      <c r="I84" s="4"/>
      <c r="J84" s="2">
        <f>Таблица1323423[[#This Row],[8]]-Таблица1323423[[#This Row],[6]]</f>
        <v>805</v>
      </c>
      <c r="K84" s="34">
        <f>Таблица1323423[[#This Row],[9]]-Таблица1323423[[#This Row],[7]]</f>
        <v>0</v>
      </c>
    </row>
    <row r="85" spans="1:11" x14ac:dyDescent="0.25">
      <c r="A85" s="11"/>
      <c r="B85" s="12"/>
      <c r="C85" s="13" t="s">
        <v>93</v>
      </c>
      <c r="D85" s="13" t="s">
        <v>111</v>
      </c>
      <c r="E85" s="13" t="s">
        <v>119</v>
      </c>
      <c r="F85" s="2">
        <v>10237</v>
      </c>
      <c r="G85" s="24"/>
      <c r="H85" s="2">
        <v>15816</v>
      </c>
      <c r="I85" s="4"/>
      <c r="J85" s="2">
        <f>Таблица1323423[[#This Row],[8]]-Таблица1323423[[#This Row],[6]]</f>
        <v>5579</v>
      </c>
      <c r="K85" s="34">
        <f>Таблица1323423[[#This Row],[9]]-Таблица1323423[[#This Row],[7]]</f>
        <v>0</v>
      </c>
    </row>
    <row r="86" spans="1:11" x14ac:dyDescent="0.25">
      <c r="A86" s="11">
        <v>150012</v>
      </c>
      <c r="B86" s="12" t="s">
        <v>65</v>
      </c>
      <c r="C86" s="13" t="s">
        <v>93</v>
      </c>
      <c r="D86" s="13" t="s">
        <v>97</v>
      </c>
      <c r="E86" s="13" t="s">
        <v>119</v>
      </c>
      <c r="F86" s="2">
        <v>11124</v>
      </c>
      <c r="G86" s="24"/>
      <c r="H86" s="2">
        <v>11929</v>
      </c>
      <c r="I86" s="4"/>
      <c r="J86" s="2">
        <f>Таблица1323423[[#This Row],[8]]-Таблица1323423[[#This Row],[6]]</f>
        <v>805</v>
      </c>
      <c r="K86" s="34">
        <f>Таблица1323423[[#This Row],[9]]-Таблица1323423[[#This Row],[7]]</f>
        <v>0</v>
      </c>
    </row>
    <row r="87" spans="1:11" x14ac:dyDescent="0.25">
      <c r="A87" s="11"/>
      <c r="B87" s="12"/>
      <c r="C87" s="13" t="s">
        <v>93</v>
      </c>
      <c r="D87" s="13" t="s">
        <v>111</v>
      </c>
      <c r="E87" s="13" t="s">
        <v>119</v>
      </c>
      <c r="F87" s="2">
        <v>8770</v>
      </c>
      <c r="G87" s="24"/>
      <c r="H87" s="2">
        <v>14349</v>
      </c>
      <c r="I87" s="4"/>
      <c r="J87" s="2">
        <f>Таблица1323423[[#This Row],[8]]-Таблица1323423[[#This Row],[6]]</f>
        <v>5579</v>
      </c>
      <c r="K87" s="34">
        <f>Таблица1323423[[#This Row],[9]]-Таблица1323423[[#This Row],[7]]</f>
        <v>0</v>
      </c>
    </row>
    <row r="88" spans="1:11" x14ac:dyDescent="0.25">
      <c r="A88" s="11">
        <v>150014</v>
      </c>
      <c r="B88" s="12" t="s">
        <v>67</v>
      </c>
      <c r="C88" s="13" t="s">
        <v>93</v>
      </c>
      <c r="D88" s="13" t="s">
        <v>97</v>
      </c>
      <c r="E88" s="13" t="s">
        <v>130</v>
      </c>
      <c r="F88" s="2">
        <v>300</v>
      </c>
      <c r="G88" s="24">
        <v>6057595.8600000003</v>
      </c>
      <c r="H88" s="2">
        <v>0</v>
      </c>
      <c r="I88" s="4">
        <v>0</v>
      </c>
      <c r="J88" s="2">
        <f>Таблица1323423[[#This Row],[8]]-Таблица1323423[[#This Row],[6]]</f>
        <v>-300</v>
      </c>
      <c r="K88" s="34">
        <f>Таблица1323423[[#This Row],[9]]-Таблица1323423[[#This Row],[7]]</f>
        <v>-6057595.8600000003</v>
      </c>
    </row>
    <row r="89" spans="1:11" x14ac:dyDescent="0.25">
      <c r="A89" s="11"/>
      <c r="B89" s="12"/>
      <c r="C89" s="13" t="s">
        <v>93</v>
      </c>
      <c r="D89" s="13"/>
      <c r="E89" s="13" t="s">
        <v>119</v>
      </c>
      <c r="F89" s="2">
        <v>32101</v>
      </c>
      <c r="G89" s="24"/>
      <c r="H89" s="2">
        <v>32906</v>
      </c>
      <c r="I89" s="4"/>
      <c r="J89" s="2">
        <f>Таблица1323423[[#This Row],[8]]-Таблица1323423[[#This Row],[6]]</f>
        <v>805</v>
      </c>
      <c r="K89" s="34">
        <f>Таблица1323423[[#This Row],[9]]-Таблица1323423[[#This Row],[7]]</f>
        <v>0</v>
      </c>
    </row>
    <row r="90" spans="1:11" x14ac:dyDescent="0.25">
      <c r="A90" s="11"/>
      <c r="B90" s="12"/>
      <c r="C90" s="13" t="s">
        <v>93</v>
      </c>
      <c r="D90" s="13" t="s">
        <v>111</v>
      </c>
      <c r="E90" s="13" t="s">
        <v>119</v>
      </c>
      <c r="F90" s="2">
        <v>24050</v>
      </c>
      <c r="G90" s="24"/>
      <c r="H90" s="2">
        <v>29629</v>
      </c>
      <c r="I90" s="4"/>
      <c r="J90" s="2">
        <f>Таблица1323423[[#This Row],[8]]-Таблица1323423[[#This Row],[6]]</f>
        <v>5579</v>
      </c>
      <c r="K90" s="34">
        <f>Таблица1323423[[#This Row],[9]]-Таблица1323423[[#This Row],[7]]</f>
        <v>0</v>
      </c>
    </row>
    <row r="91" spans="1:11" x14ac:dyDescent="0.25">
      <c r="A91" s="11">
        <v>150016</v>
      </c>
      <c r="B91" s="12" t="s">
        <v>69</v>
      </c>
      <c r="C91" s="13" t="s">
        <v>93</v>
      </c>
      <c r="D91" s="13" t="s">
        <v>97</v>
      </c>
      <c r="E91" s="13" t="s">
        <v>119</v>
      </c>
      <c r="F91" s="2">
        <v>59071</v>
      </c>
      <c r="G91" s="24"/>
      <c r="H91" s="2">
        <v>59876</v>
      </c>
      <c r="I91" s="4"/>
      <c r="J91" s="2">
        <f>Таблица1323423[[#This Row],[8]]-Таблица1323423[[#This Row],[6]]</f>
        <v>805</v>
      </c>
      <c r="K91" s="34">
        <f>Таблица1323423[[#This Row],[9]]-Таблица1323423[[#This Row],[7]]</f>
        <v>0</v>
      </c>
    </row>
    <row r="92" spans="1:11" x14ac:dyDescent="0.25">
      <c r="A92" s="11"/>
      <c r="B92" s="12"/>
      <c r="C92" s="13" t="s">
        <v>93</v>
      </c>
      <c r="D92" s="13" t="s">
        <v>111</v>
      </c>
      <c r="E92" s="13" t="s">
        <v>119</v>
      </c>
      <c r="F92" s="2">
        <v>28175</v>
      </c>
      <c r="G92" s="24"/>
      <c r="H92" s="2">
        <v>33754</v>
      </c>
      <c r="I92" s="4"/>
      <c r="J92" s="2">
        <f>Таблица1323423[[#This Row],[8]]-Таблица1323423[[#This Row],[6]]</f>
        <v>5579</v>
      </c>
      <c r="K92" s="34">
        <f>Таблица1323423[[#This Row],[9]]-Таблица1323423[[#This Row],[7]]</f>
        <v>0</v>
      </c>
    </row>
    <row r="93" spans="1:11" x14ac:dyDescent="0.25">
      <c r="A93" s="11"/>
      <c r="B93" s="12"/>
      <c r="C93" s="13" t="s">
        <v>93</v>
      </c>
      <c r="D93" s="13" t="s">
        <v>97</v>
      </c>
      <c r="E93" s="13" t="s">
        <v>130</v>
      </c>
      <c r="F93" s="2">
        <v>219</v>
      </c>
      <c r="G93" s="24">
        <v>4442239.8</v>
      </c>
      <c r="H93" s="2">
        <v>249</v>
      </c>
      <c r="I93" s="4">
        <v>5050765.8</v>
      </c>
      <c r="J93" s="2">
        <f>Таблица1323423[[#This Row],[8]]-Таблица1323423[[#This Row],[6]]</f>
        <v>30</v>
      </c>
      <c r="K93" s="34">
        <f>Таблица1323423[[#This Row],[9]]-Таблица1323423[[#This Row],[7]]</f>
        <v>608526</v>
      </c>
    </row>
    <row r="94" spans="1:11" x14ac:dyDescent="0.25">
      <c r="A94" s="11">
        <v>150017</v>
      </c>
      <c r="B94" s="12" t="s">
        <v>94</v>
      </c>
      <c r="C94" s="13" t="s">
        <v>93</v>
      </c>
      <c r="D94" s="13" t="s">
        <v>111</v>
      </c>
      <c r="E94" s="13" t="s">
        <v>100</v>
      </c>
      <c r="F94" s="2">
        <v>1250</v>
      </c>
      <c r="G94" s="24">
        <v>495912.5</v>
      </c>
      <c r="H94" s="2">
        <v>1362</v>
      </c>
      <c r="I94" s="4">
        <v>540346.26</v>
      </c>
      <c r="J94" s="2">
        <f>Таблица1323423[[#This Row],[8]]-Таблица1323423[[#This Row],[6]]</f>
        <v>112</v>
      </c>
      <c r="K94" s="34">
        <f>Таблица1323423[[#This Row],[9]]-Таблица1323423[[#This Row],[7]]</f>
        <v>44433.760000000009</v>
      </c>
    </row>
    <row r="95" spans="1:11" x14ac:dyDescent="0.25">
      <c r="A95" s="11"/>
      <c r="B95" s="12"/>
      <c r="C95" s="13" t="s">
        <v>93</v>
      </c>
      <c r="D95" s="13"/>
      <c r="E95" s="13" t="s">
        <v>102</v>
      </c>
      <c r="F95" s="2">
        <v>2500</v>
      </c>
      <c r="G95" s="24">
        <v>1023600</v>
      </c>
      <c r="H95" s="2">
        <v>2608</v>
      </c>
      <c r="I95" s="4">
        <v>1812650.57</v>
      </c>
      <c r="J95" s="2">
        <f>Таблица1323423[[#This Row],[8]]-Таблица1323423[[#This Row],[6]]</f>
        <v>108</v>
      </c>
      <c r="K95" s="34">
        <f>Таблица1323423[[#This Row],[9]]-Таблица1323423[[#This Row],[7]]</f>
        <v>789050.57000000007</v>
      </c>
    </row>
    <row r="96" spans="1:11" x14ac:dyDescent="0.25">
      <c r="A96" s="11"/>
      <c r="B96" s="12"/>
      <c r="C96" s="13" t="s">
        <v>93</v>
      </c>
      <c r="D96" s="13"/>
      <c r="E96" s="13" t="s">
        <v>103</v>
      </c>
      <c r="F96" s="2">
        <v>600</v>
      </c>
      <c r="G96" s="24">
        <v>210456</v>
      </c>
      <c r="H96" s="2">
        <v>708</v>
      </c>
      <c r="I96" s="4">
        <v>248338.08</v>
      </c>
      <c r="J96" s="2">
        <f>Таблица1323423[[#This Row],[8]]-Таблица1323423[[#This Row],[6]]</f>
        <v>108</v>
      </c>
      <c r="K96" s="34">
        <f>Таблица1323423[[#This Row],[9]]-Таблица1323423[[#This Row],[7]]</f>
        <v>37882.079999999987</v>
      </c>
    </row>
    <row r="97" spans="1:11" x14ac:dyDescent="0.25">
      <c r="A97" s="11"/>
      <c r="B97" s="12"/>
      <c r="C97" s="13" t="s">
        <v>93</v>
      </c>
      <c r="D97" s="13"/>
      <c r="E97" s="13" t="s">
        <v>40</v>
      </c>
      <c r="F97" s="2">
        <v>2050</v>
      </c>
      <c r="G97" s="24">
        <v>471336</v>
      </c>
      <c r="H97" s="2">
        <v>2158</v>
      </c>
      <c r="I97" s="4">
        <v>496167.36</v>
      </c>
      <c r="J97" s="2">
        <f>Таблица1323423[[#This Row],[8]]-Таблица1323423[[#This Row],[6]]</f>
        <v>108</v>
      </c>
      <c r="K97" s="34">
        <f>Таблица1323423[[#This Row],[9]]-Таблица1323423[[#This Row],[7]]</f>
        <v>24831.359999999986</v>
      </c>
    </row>
    <row r="98" spans="1:11" x14ac:dyDescent="0.25">
      <c r="A98" s="11"/>
      <c r="B98" s="12"/>
      <c r="C98" s="13" t="s">
        <v>93</v>
      </c>
      <c r="D98" s="13"/>
      <c r="E98" s="13" t="s">
        <v>118</v>
      </c>
      <c r="F98" s="2">
        <v>2900</v>
      </c>
      <c r="G98" s="24">
        <v>1022656</v>
      </c>
      <c r="H98" s="2">
        <v>3008</v>
      </c>
      <c r="I98" s="4">
        <v>1805572.17</v>
      </c>
      <c r="J98" s="2">
        <f>Таблица1323423[[#This Row],[8]]-Таблица1323423[[#This Row],[6]]</f>
        <v>108</v>
      </c>
      <c r="K98" s="34">
        <f>Таблица1323423[[#This Row],[9]]-Таблица1323423[[#This Row],[7]]</f>
        <v>782916.16999999993</v>
      </c>
    </row>
    <row r="99" spans="1:11" x14ac:dyDescent="0.25">
      <c r="A99" s="11"/>
      <c r="B99" s="12"/>
      <c r="C99" s="13" t="s">
        <v>93</v>
      </c>
      <c r="D99" s="13"/>
      <c r="E99" s="13" t="s">
        <v>107</v>
      </c>
      <c r="F99" s="2">
        <v>1000</v>
      </c>
      <c r="G99" s="24">
        <v>373430</v>
      </c>
      <c r="H99" s="2">
        <v>1108</v>
      </c>
      <c r="I99" s="4">
        <v>413760.44</v>
      </c>
      <c r="J99" s="2">
        <f>Таблица1323423[[#This Row],[8]]-Таблица1323423[[#This Row],[6]]</f>
        <v>108</v>
      </c>
      <c r="K99" s="34">
        <f>Таблица1323423[[#This Row],[9]]-Таблица1323423[[#This Row],[7]]</f>
        <v>40330.44</v>
      </c>
    </row>
    <row r="100" spans="1:11" x14ac:dyDescent="0.25">
      <c r="A100" s="11"/>
      <c r="B100" s="12"/>
      <c r="C100" s="13" t="s">
        <v>93</v>
      </c>
      <c r="D100" s="13"/>
      <c r="E100" s="13" t="s">
        <v>120</v>
      </c>
      <c r="F100" s="2">
        <v>15750</v>
      </c>
      <c r="G100" s="24">
        <v>10576755</v>
      </c>
      <c r="H100" s="2">
        <v>15858</v>
      </c>
      <c r="I100" s="4">
        <v>11394112.369999999</v>
      </c>
      <c r="J100" s="2">
        <f>Таблица1323423[[#This Row],[8]]-Таблица1323423[[#This Row],[6]]</f>
        <v>108</v>
      </c>
      <c r="K100" s="34">
        <f>Таблица1323423[[#This Row],[9]]-Таблица1323423[[#This Row],[7]]</f>
        <v>817357.36999999918</v>
      </c>
    </row>
    <row r="101" spans="1:11" x14ac:dyDescent="0.25">
      <c r="A101" s="11"/>
      <c r="B101" s="12"/>
      <c r="C101" s="13" t="s">
        <v>93</v>
      </c>
      <c r="D101" s="13"/>
      <c r="E101" s="13" t="s">
        <v>109</v>
      </c>
      <c r="F101" s="2">
        <v>600</v>
      </c>
      <c r="G101" s="24">
        <v>295236</v>
      </c>
      <c r="H101" s="2">
        <v>708</v>
      </c>
      <c r="I101" s="4">
        <v>348378.49</v>
      </c>
      <c r="J101" s="2">
        <f>Таблица1323423[[#This Row],[8]]-Таблица1323423[[#This Row],[6]]</f>
        <v>108</v>
      </c>
      <c r="K101" s="34">
        <f>Таблица1323423[[#This Row],[9]]-Таблица1323423[[#This Row],[7]]</f>
        <v>53142.489999999991</v>
      </c>
    </row>
    <row r="102" spans="1:11" x14ac:dyDescent="0.25">
      <c r="A102" s="11">
        <v>150019</v>
      </c>
      <c r="B102" s="12" t="s">
        <v>70</v>
      </c>
      <c r="C102" s="13" t="s">
        <v>93</v>
      </c>
      <c r="D102" s="13" t="s">
        <v>97</v>
      </c>
      <c r="E102" s="13" t="s">
        <v>119</v>
      </c>
      <c r="F102" s="2">
        <v>10818</v>
      </c>
      <c r="G102" s="24"/>
      <c r="H102" s="2">
        <v>11623</v>
      </c>
      <c r="I102" s="4"/>
      <c r="J102" s="2">
        <f>Таблица1323423[[#This Row],[8]]-Таблица1323423[[#This Row],[6]]</f>
        <v>805</v>
      </c>
      <c r="K102" s="34">
        <f>Таблица1323423[[#This Row],[9]]-Таблица1323423[[#This Row],[7]]</f>
        <v>0</v>
      </c>
    </row>
    <row r="103" spans="1:11" x14ac:dyDescent="0.25">
      <c r="A103" s="11"/>
      <c r="B103" s="12"/>
      <c r="C103" s="13" t="s">
        <v>93</v>
      </c>
      <c r="D103" s="13" t="s">
        <v>111</v>
      </c>
      <c r="E103" s="13" t="s">
        <v>119</v>
      </c>
      <c r="F103" s="2">
        <v>10014</v>
      </c>
      <c r="G103" s="24"/>
      <c r="H103" s="2">
        <v>15593</v>
      </c>
      <c r="I103" s="4"/>
      <c r="J103" s="2">
        <f>Таблица1323423[[#This Row],[8]]-Таблица1323423[[#This Row],[6]]</f>
        <v>5579</v>
      </c>
      <c r="K103" s="34">
        <f>Таблица1323423[[#This Row],[9]]-Таблица1323423[[#This Row],[7]]</f>
        <v>0</v>
      </c>
    </row>
    <row r="104" spans="1:11" x14ac:dyDescent="0.25">
      <c r="A104" s="11">
        <v>150030</v>
      </c>
      <c r="B104" s="12" t="s">
        <v>71</v>
      </c>
      <c r="C104" s="13" t="s">
        <v>93</v>
      </c>
      <c r="D104" s="13" t="s">
        <v>97</v>
      </c>
      <c r="E104" s="13" t="s">
        <v>121</v>
      </c>
      <c r="F104" s="2">
        <v>11300</v>
      </c>
      <c r="G104" s="24">
        <v>21303472</v>
      </c>
      <c r="H104" s="2">
        <v>11275</v>
      </c>
      <c r="I104" s="4">
        <v>21261016.809999999</v>
      </c>
      <c r="J104" s="2">
        <f>Таблица1323423[[#This Row],[8]]-Таблица1323423[[#This Row],[6]]</f>
        <v>-25</v>
      </c>
      <c r="K104" s="34">
        <f>Таблица1323423[[#This Row],[9]]-Таблица1323423[[#This Row],[7]]</f>
        <v>-42455.190000001341</v>
      </c>
    </row>
    <row r="105" spans="1:11" x14ac:dyDescent="0.25">
      <c r="A105" s="11"/>
      <c r="B105" s="12"/>
      <c r="C105" s="13" t="s">
        <v>93</v>
      </c>
      <c r="D105" s="13" t="s">
        <v>111</v>
      </c>
      <c r="E105" s="13" t="s">
        <v>121</v>
      </c>
      <c r="F105" s="2">
        <v>28235</v>
      </c>
      <c r="G105" s="24">
        <v>8757728.8699999992</v>
      </c>
      <c r="H105" s="2">
        <v>28012</v>
      </c>
      <c r="I105" s="4">
        <v>8646849.4399999995</v>
      </c>
      <c r="J105" s="2">
        <f>Таблица1323423[[#This Row],[8]]-Таблица1323423[[#This Row],[6]]</f>
        <v>-223</v>
      </c>
      <c r="K105" s="34">
        <f>Таблица1323423[[#This Row],[9]]-Таблица1323423[[#This Row],[7]]</f>
        <v>-110879.4299999997</v>
      </c>
    </row>
    <row r="106" spans="1:11" x14ac:dyDescent="0.25">
      <c r="A106" s="11">
        <v>150031</v>
      </c>
      <c r="B106" s="12" t="s">
        <v>72</v>
      </c>
      <c r="C106" s="13" t="s">
        <v>93</v>
      </c>
      <c r="D106" s="13" t="s">
        <v>97</v>
      </c>
      <c r="E106" s="13" t="s">
        <v>112</v>
      </c>
      <c r="F106" s="2">
        <v>300</v>
      </c>
      <c r="G106" s="24">
        <v>413676</v>
      </c>
      <c r="H106" s="2">
        <v>300</v>
      </c>
      <c r="I106" s="4">
        <v>421185.16</v>
      </c>
      <c r="J106" s="2">
        <f>Таблица1323423[[#This Row],[8]]-Таблица1323423[[#This Row],[6]]</f>
        <v>0</v>
      </c>
      <c r="K106" s="34">
        <f>Таблица1323423[[#This Row],[9]]-Таблица1323423[[#This Row],[7]]</f>
        <v>7509.1599999999744</v>
      </c>
    </row>
    <row r="107" spans="1:11" x14ac:dyDescent="0.25">
      <c r="A107" s="11"/>
      <c r="B107" s="12"/>
      <c r="C107" s="13" t="s">
        <v>93</v>
      </c>
      <c r="D107" s="13"/>
      <c r="E107" s="13" t="s">
        <v>38</v>
      </c>
      <c r="F107" s="2">
        <v>5000</v>
      </c>
      <c r="G107" s="24">
        <v>8086300</v>
      </c>
      <c r="H107" s="2">
        <v>5501</v>
      </c>
      <c r="I107" s="4">
        <v>8896547.2599999998</v>
      </c>
      <c r="J107" s="2">
        <f>Таблица1323423[[#This Row],[8]]-Таблица1323423[[#This Row],[6]]</f>
        <v>501</v>
      </c>
      <c r="K107" s="34">
        <f>Таблица1323423[[#This Row],[9]]-Таблица1323423[[#This Row],[7]]</f>
        <v>810247.25999999978</v>
      </c>
    </row>
    <row r="108" spans="1:11" x14ac:dyDescent="0.25">
      <c r="A108" s="11"/>
      <c r="B108" s="12"/>
      <c r="C108" s="13" t="s">
        <v>93</v>
      </c>
      <c r="D108" s="13" t="s">
        <v>111</v>
      </c>
      <c r="E108" s="13" t="s">
        <v>112</v>
      </c>
      <c r="F108" s="2">
        <v>1500</v>
      </c>
      <c r="G108" s="24">
        <v>438450</v>
      </c>
      <c r="H108" s="2">
        <v>1632</v>
      </c>
      <c r="I108" s="4">
        <v>477033.6</v>
      </c>
      <c r="J108" s="2">
        <f>Таблица1323423[[#This Row],[8]]-Таблица1323423[[#This Row],[6]]</f>
        <v>132</v>
      </c>
      <c r="K108" s="34">
        <f>Таблица1323423[[#This Row],[9]]-Таблица1323423[[#This Row],[7]]</f>
        <v>38583.599999999977</v>
      </c>
    </row>
    <row r="109" spans="1:11" x14ac:dyDescent="0.25">
      <c r="A109" s="11"/>
      <c r="B109" s="12"/>
      <c r="C109" s="13" t="s">
        <v>93</v>
      </c>
      <c r="D109" s="13"/>
      <c r="E109" s="13" t="s">
        <v>38</v>
      </c>
      <c r="F109" s="2">
        <v>28300</v>
      </c>
      <c r="G109" s="24">
        <v>10561935.689999999</v>
      </c>
      <c r="H109" s="2">
        <v>28564</v>
      </c>
      <c r="I109" s="4">
        <v>10626958.369999999</v>
      </c>
      <c r="J109" s="2">
        <f>Таблица1323423[[#This Row],[8]]-Таблица1323423[[#This Row],[6]]</f>
        <v>264</v>
      </c>
      <c r="K109" s="34">
        <f>Таблица1323423[[#This Row],[9]]-Таблица1323423[[#This Row],[7]]</f>
        <v>65022.679999999702</v>
      </c>
    </row>
    <row r="110" spans="1:11" x14ac:dyDescent="0.25">
      <c r="A110" s="11"/>
      <c r="B110" s="12"/>
      <c r="C110" s="13" t="s">
        <v>93</v>
      </c>
      <c r="D110" s="13"/>
      <c r="E110" s="13" t="s">
        <v>119</v>
      </c>
      <c r="F110" s="2">
        <v>1000</v>
      </c>
      <c r="G110" s="24">
        <v>350760</v>
      </c>
      <c r="H110" s="2">
        <v>1132</v>
      </c>
      <c r="I110" s="4">
        <v>397060.32</v>
      </c>
      <c r="J110" s="2">
        <f>Таблица1323423[[#This Row],[8]]-Таблица1323423[[#This Row],[6]]</f>
        <v>132</v>
      </c>
      <c r="K110" s="34">
        <f>Таблица1323423[[#This Row],[9]]-Таблица1323423[[#This Row],[7]]</f>
        <v>46300.320000000007</v>
      </c>
    </row>
    <row r="111" spans="1:11" x14ac:dyDescent="0.25">
      <c r="A111" s="11"/>
      <c r="B111" s="12"/>
      <c r="C111" s="13" t="s">
        <v>93</v>
      </c>
      <c r="D111" s="13"/>
      <c r="E111" s="13" t="s">
        <v>120</v>
      </c>
      <c r="F111" s="2">
        <v>250</v>
      </c>
      <c r="G111" s="24">
        <v>167885</v>
      </c>
      <c r="H111" s="2">
        <v>382</v>
      </c>
      <c r="I111" s="4">
        <v>256528.28</v>
      </c>
      <c r="J111" s="2">
        <f>Таблица1323423[[#This Row],[8]]-Таблица1323423[[#This Row],[6]]</f>
        <v>132</v>
      </c>
      <c r="K111" s="34">
        <f>Таблица1323423[[#This Row],[9]]-Таблица1323423[[#This Row],[7]]</f>
        <v>88643.28</v>
      </c>
    </row>
    <row r="112" spans="1:11" x14ac:dyDescent="0.25">
      <c r="A112" s="11">
        <v>150035</v>
      </c>
      <c r="B112" s="12" t="s">
        <v>73</v>
      </c>
      <c r="C112" s="13" t="s">
        <v>93</v>
      </c>
      <c r="D112" s="13" t="s">
        <v>97</v>
      </c>
      <c r="E112" s="13" t="s">
        <v>130</v>
      </c>
      <c r="F112" s="2">
        <v>350</v>
      </c>
      <c r="G112" s="24">
        <v>7099470</v>
      </c>
      <c r="H112" s="2">
        <v>450</v>
      </c>
      <c r="I112" s="4">
        <v>9100225.8599999994</v>
      </c>
      <c r="J112" s="2">
        <f>Таблица1323423[[#This Row],[8]]-Таблица1323423[[#This Row],[6]]</f>
        <v>100</v>
      </c>
      <c r="K112" s="34">
        <f>Таблица1323423[[#This Row],[9]]-Таблица1323423[[#This Row],[7]]</f>
        <v>2000755.8599999994</v>
      </c>
    </row>
    <row r="113" spans="1:11" x14ac:dyDescent="0.25">
      <c r="A113" s="11"/>
      <c r="B113" s="12"/>
      <c r="C113" s="13" t="s">
        <v>93</v>
      </c>
      <c r="D113" s="13"/>
      <c r="E113" s="13" t="s">
        <v>119</v>
      </c>
      <c r="F113" s="2">
        <v>83700</v>
      </c>
      <c r="G113" s="24"/>
      <c r="H113" s="2">
        <v>84510</v>
      </c>
      <c r="I113" s="4"/>
      <c r="J113" s="2">
        <f>Таблица1323423[[#This Row],[8]]-Таблица1323423[[#This Row],[6]]</f>
        <v>810</v>
      </c>
      <c r="K113" s="34">
        <f>Таблица1323423[[#This Row],[9]]-Таблица1323423[[#This Row],[7]]</f>
        <v>0</v>
      </c>
    </row>
    <row r="114" spans="1:11" x14ac:dyDescent="0.25">
      <c r="A114" s="11"/>
      <c r="B114" s="12"/>
      <c r="C114" s="13" t="s">
        <v>93</v>
      </c>
      <c r="D114" s="13" t="s">
        <v>111</v>
      </c>
      <c r="E114" s="13" t="s">
        <v>119</v>
      </c>
      <c r="F114" s="2">
        <v>104129</v>
      </c>
      <c r="G114" s="24"/>
      <c r="H114" s="2">
        <v>109708</v>
      </c>
      <c r="I114" s="4"/>
      <c r="J114" s="2">
        <f>Таблица1323423[[#This Row],[8]]-Таблица1323423[[#This Row],[6]]</f>
        <v>5579</v>
      </c>
      <c r="K114" s="34">
        <f>Таблица1323423[[#This Row],[9]]-Таблица1323423[[#This Row],[7]]</f>
        <v>0</v>
      </c>
    </row>
    <row r="115" spans="1:11" x14ac:dyDescent="0.25">
      <c r="A115" s="11">
        <v>150036</v>
      </c>
      <c r="B115" s="12" t="s">
        <v>74</v>
      </c>
      <c r="C115" s="13" t="s">
        <v>93</v>
      </c>
      <c r="D115" s="13" t="s">
        <v>97</v>
      </c>
      <c r="E115" s="13" t="s">
        <v>130</v>
      </c>
      <c r="F115" s="2">
        <v>241</v>
      </c>
      <c r="G115" s="24">
        <v>4888492.2</v>
      </c>
      <c r="H115" s="2">
        <v>391</v>
      </c>
      <c r="I115" s="4">
        <v>7931122.2000000002</v>
      </c>
      <c r="J115" s="2">
        <f>Таблица1323423[[#This Row],[8]]-Таблица1323423[[#This Row],[6]]</f>
        <v>150</v>
      </c>
      <c r="K115" s="34">
        <f>Таблица1323423[[#This Row],[9]]-Таблица1323423[[#This Row],[7]]</f>
        <v>3042630</v>
      </c>
    </row>
    <row r="116" spans="1:11" x14ac:dyDescent="0.25">
      <c r="A116" s="11"/>
      <c r="B116" s="12"/>
      <c r="C116" s="13" t="s">
        <v>93</v>
      </c>
      <c r="D116" s="13"/>
      <c r="E116" s="13" t="s">
        <v>119</v>
      </c>
      <c r="F116" s="2">
        <v>82443</v>
      </c>
      <c r="G116" s="24"/>
      <c r="H116" s="2">
        <v>83248</v>
      </c>
      <c r="I116" s="4"/>
      <c r="J116" s="2">
        <f>Таблица1323423[[#This Row],[8]]-Таблица1323423[[#This Row],[6]]</f>
        <v>805</v>
      </c>
      <c r="K116" s="34">
        <f>Таблица1323423[[#This Row],[9]]-Таблица1323423[[#This Row],[7]]</f>
        <v>0</v>
      </c>
    </row>
    <row r="117" spans="1:11" x14ac:dyDescent="0.25">
      <c r="A117" s="11"/>
      <c r="B117" s="12"/>
      <c r="C117" s="13" t="s">
        <v>93</v>
      </c>
      <c r="D117" s="13" t="s">
        <v>111</v>
      </c>
      <c r="E117" s="13" t="s">
        <v>119</v>
      </c>
      <c r="F117" s="2">
        <v>75493</v>
      </c>
      <c r="G117" s="24"/>
      <c r="H117" s="2">
        <v>81072</v>
      </c>
      <c r="I117" s="4"/>
      <c r="J117" s="2">
        <f>Таблица1323423[[#This Row],[8]]-Таблица1323423[[#This Row],[6]]</f>
        <v>5579</v>
      </c>
      <c r="K117" s="34">
        <f>Таблица1323423[[#This Row],[9]]-Таблица1323423[[#This Row],[7]]</f>
        <v>0</v>
      </c>
    </row>
    <row r="118" spans="1:11" x14ac:dyDescent="0.25">
      <c r="A118" s="11">
        <v>150041</v>
      </c>
      <c r="B118" s="12" t="s">
        <v>75</v>
      </c>
      <c r="C118" s="13" t="s">
        <v>93</v>
      </c>
      <c r="D118" s="13" t="s">
        <v>97</v>
      </c>
      <c r="E118" s="13" t="s">
        <v>119</v>
      </c>
      <c r="F118" s="2">
        <v>49218</v>
      </c>
      <c r="G118" s="24"/>
      <c r="H118" s="2">
        <v>50023</v>
      </c>
      <c r="I118" s="4"/>
      <c r="J118" s="2">
        <f>Таблица1323423[[#This Row],[8]]-Таблица1323423[[#This Row],[6]]</f>
        <v>805</v>
      </c>
      <c r="K118" s="34">
        <f>Таблица1323423[[#This Row],[9]]-Таблица1323423[[#This Row],[7]]</f>
        <v>0</v>
      </c>
    </row>
    <row r="119" spans="1:11" x14ac:dyDescent="0.25">
      <c r="A119" s="11"/>
      <c r="B119" s="12"/>
      <c r="C119" s="13" t="s">
        <v>93</v>
      </c>
      <c r="D119" s="13" t="s">
        <v>111</v>
      </c>
      <c r="E119" s="13" t="s">
        <v>119</v>
      </c>
      <c r="F119" s="2">
        <v>34489</v>
      </c>
      <c r="G119" s="24"/>
      <c r="H119" s="2">
        <v>40068</v>
      </c>
      <c r="I119" s="4"/>
      <c r="J119" s="2">
        <f>Таблица1323423[[#This Row],[8]]-Таблица1323423[[#This Row],[6]]</f>
        <v>5579</v>
      </c>
      <c r="K119" s="34">
        <f>Таблица1323423[[#This Row],[9]]-Таблица1323423[[#This Row],[7]]</f>
        <v>0</v>
      </c>
    </row>
    <row r="120" spans="1:11" x14ac:dyDescent="0.25">
      <c r="A120" s="11">
        <v>150072</v>
      </c>
      <c r="B120" s="12" t="s">
        <v>82</v>
      </c>
      <c r="C120" s="13" t="s">
        <v>93</v>
      </c>
      <c r="D120" s="13" t="s">
        <v>97</v>
      </c>
      <c r="E120" s="13" t="s">
        <v>39</v>
      </c>
      <c r="F120" s="2">
        <v>96</v>
      </c>
      <c r="G120" s="24">
        <v>132376.32000000001</v>
      </c>
      <c r="H120" s="2">
        <v>64</v>
      </c>
      <c r="I120" s="4">
        <v>88250.880000000005</v>
      </c>
      <c r="J120" s="2">
        <f>Таблица1323423[[#This Row],[8]]-Таблица1323423[[#This Row],[6]]</f>
        <v>-32</v>
      </c>
      <c r="K120" s="34">
        <f>Таблица1323423[[#This Row],[9]]-Таблица1323423[[#This Row],[7]]</f>
        <v>-44125.440000000002</v>
      </c>
    </row>
    <row r="121" spans="1:11" x14ac:dyDescent="0.25">
      <c r="A121" s="11"/>
      <c r="B121" s="12"/>
      <c r="C121" s="13" t="s">
        <v>93</v>
      </c>
      <c r="D121" s="13"/>
      <c r="E121" s="13" t="s">
        <v>100</v>
      </c>
      <c r="F121" s="2">
        <v>590</v>
      </c>
      <c r="G121" s="24">
        <v>1044577.3</v>
      </c>
      <c r="H121" s="2">
        <v>558</v>
      </c>
      <c r="I121" s="4">
        <v>987922.26</v>
      </c>
      <c r="J121" s="2">
        <f>Таблица1323423[[#This Row],[8]]-Таблица1323423[[#This Row],[6]]</f>
        <v>-32</v>
      </c>
      <c r="K121" s="34">
        <f>Таблица1323423[[#This Row],[9]]-Таблица1323423[[#This Row],[7]]</f>
        <v>-56655.040000000037</v>
      </c>
    </row>
    <row r="122" spans="1:11" x14ac:dyDescent="0.25">
      <c r="A122" s="11"/>
      <c r="B122" s="12"/>
      <c r="C122" s="13" t="s">
        <v>93</v>
      </c>
      <c r="D122" s="13"/>
      <c r="E122" s="13" t="s">
        <v>102</v>
      </c>
      <c r="F122" s="2">
        <v>100</v>
      </c>
      <c r="G122" s="24">
        <v>171939</v>
      </c>
      <c r="H122" s="2">
        <v>68</v>
      </c>
      <c r="I122" s="4">
        <v>116918.52</v>
      </c>
      <c r="J122" s="2">
        <f>Таблица1323423[[#This Row],[8]]-Таблица1323423[[#This Row],[6]]</f>
        <v>-32</v>
      </c>
      <c r="K122" s="34">
        <f>Таблица1323423[[#This Row],[9]]-Таблица1323423[[#This Row],[7]]</f>
        <v>-55020.479999999996</v>
      </c>
    </row>
    <row r="123" spans="1:11" x14ac:dyDescent="0.25">
      <c r="A123" s="11"/>
      <c r="B123" s="12"/>
      <c r="C123" s="13" t="s">
        <v>93</v>
      </c>
      <c r="D123" s="13"/>
      <c r="E123" s="13" t="s">
        <v>40</v>
      </c>
      <c r="F123" s="2">
        <v>550</v>
      </c>
      <c r="G123" s="24">
        <v>683501.5</v>
      </c>
      <c r="H123" s="2">
        <v>390</v>
      </c>
      <c r="I123" s="4">
        <v>587973.18999999994</v>
      </c>
      <c r="J123" s="2">
        <f>Таблица1323423[[#This Row],[8]]-Таблица1323423[[#This Row],[6]]</f>
        <v>-160</v>
      </c>
      <c r="K123" s="34">
        <f>Таблица1323423[[#This Row],[9]]-Таблица1323423[[#This Row],[7]]</f>
        <v>-95528.310000000056</v>
      </c>
    </row>
    <row r="124" spans="1:11" x14ac:dyDescent="0.25">
      <c r="A124" s="11"/>
      <c r="B124" s="12"/>
      <c r="C124" s="13" t="s">
        <v>93</v>
      </c>
      <c r="D124" s="13"/>
      <c r="E124" s="13" t="s">
        <v>104</v>
      </c>
      <c r="F124" s="2">
        <v>180</v>
      </c>
      <c r="G124" s="24">
        <v>248205.6</v>
      </c>
      <c r="H124" s="2">
        <v>148</v>
      </c>
      <c r="I124" s="4">
        <v>204080.16</v>
      </c>
      <c r="J124" s="2">
        <f>Таблица1323423[[#This Row],[8]]-Таблица1323423[[#This Row],[6]]</f>
        <v>-32</v>
      </c>
      <c r="K124" s="34">
        <f>Таблица1323423[[#This Row],[9]]-Таблица1323423[[#This Row],[7]]</f>
        <v>-44125.440000000002</v>
      </c>
    </row>
    <row r="125" spans="1:11" x14ac:dyDescent="0.25">
      <c r="A125" s="11"/>
      <c r="B125" s="12"/>
      <c r="C125" s="13" t="s">
        <v>93</v>
      </c>
      <c r="D125" s="13"/>
      <c r="E125" s="13" t="s">
        <v>31</v>
      </c>
      <c r="F125" s="2">
        <v>60</v>
      </c>
      <c r="G125" s="24">
        <v>97035.6</v>
      </c>
      <c r="H125" s="2">
        <v>28</v>
      </c>
      <c r="I125" s="4">
        <v>45283.28</v>
      </c>
      <c r="J125" s="2">
        <f>Таблица1323423[[#This Row],[8]]-Таблица1323423[[#This Row],[6]]</f>
        <v>-32</v>
      </c>
      <c r="K125" s="34">
        <f>Таблица1323423[[#This Row],[9]]-Таблица1323423[[#This Row],[7]]</f>
        <v>-51752.320000000007</v>
      </c>
    </row>
    <row r="126" spans="1:11" x14ac:dyDescent="0.25">
      <c r="A126" s="11"/>
      <c r="B126" s="12"/>
      <c r="C126" s="13" t="s">
        <v>93</v>
      </c>
      <c r="D126" s="13"/>
      <c r="E126" s="13" t="s">
        <v>119</v>
      </c>
      <c r="F126" s="2">
        <v>120</v>
      </c>
      <c r="G126" s="24">
        <v>165470.39999999999</v>
      </c>
      <c r="H126" s="2">
        <v>88</v>
      </c>
      <c r="I126" s="4">
        <v>121344.96000000001</v>
      </c>
      <c r="J126" s="2">
        <f>Таблица1323423[[#This Row],[8]]-Таблица1323423[[#This Row],[6]]</f>
        <v>-32</v>
      </c>
      <c r="K126" s="34">
        <f>Таблица1323423[[#This Row],[9]]-Таблица1323423[[#This Row],[7]]</f>
        <v>-44125.439999999988</v>
      </c>
    </row>
    <row r="127" spans="1:11" x14ac:dyDescent="0.25">
      <c r="A127" s="11"/>
      <c r="B127" s="12"/>
      <c r="C127" s="13" t="s">
        <v>93</v>
      </c>
      <c r="D127" s="13"/>
      <c r="E127" s="13" t="s">
        <v>36</v>
      </c>
      <c r="F127" s="2">
        <v>60</v>
      </c>
      <c r="G127" s="24">
        <v>97035.6</v>
      </c>
      <c r="H127" s="2">
        <v>28</v>
      </c>
      <c r="I127" s="4">
        <v>45283.28</v>
      </c>
      <c r="J127" s="2">
        <f>Таблица1323423[[#This Row],[8]]-Таблица1323423[[#This Row],[6]]</f>
        <v>-32</v>
      </c>
      <c r="K127" s="34">
        <f>Таблица1323423[[#This Row],[9]]-Таблица1323423[[#This Row],[7]]</f>
        <v>-51752.320000000007</v>
      </c>
    </row>
    <row r="128" spans="1:11" x14ac:dyDescent="0.25">
      <c r="A128" s="11"/>
      <c r="B128" s="12"/>
      <c r="C128" s="13" t="s">
        <v>93</v>
      </c>
      <c r="D128" s="13"/>
      <c r="E128" s="13" t="s">
        <v>106</v>
      </c>
      <c r="F128" s="2">
        <v>225</v>
      </c>
      <c r="G128" s="24">
        <v>252803.25</v>
      </c>
      <c r="H128" s="2">
        <v>184</v>
      </c>
      <c r="I128" s="4">
        <v>206736.88</v>
      </c>
      <c r="J128" s="2">
        <f>Таблица1323423[[#This Row],[8]]-Таблица1323423[[#This Row],[6]]</f>
        <v>-41</v>
      </c>
      <c r="K128" s="34">
        <f>Таблица1323423[[#This Row],[9]]-Таблица1323423[[#This Row],[7]]</f>
        <v>-46066.369999999995</v>
      </c>
    </row>
    <row r="129" spans="1:11" x14ac:dyDescent="0.25">
      <c r="A129" s="11"/>
      <c r="B129" s="12"/>
      <c r="C129" s="13" t="s">
        <v>93</v>
      </c>
      <c r="D129" s="13"/>
      <c r="E129" s="13" t="s">
        <v>107</v>
      </c>
      <c r="F129" s="2">
        <v>100</v>
      </c>
      <c r="G129" s="24">
        <v>161726</v>
      </c>
      <c r="H129" s="2">
        <v>68</v>
      </c>
      <c r="I129" s="4">
        <v>109973.68</v>
      </c>
      <c r="J129" s="2">
        <f>Таблица1323423[[#This Row],[8]]-Таблица1323423[[#This Row],[6]]</f>
        <v>-32</v>
      </c>
      <c r="K129" s="34">
        <f>Таблица1323423[[#This Row],[9]]-Таблица1323423[[#This Row],[7]]</f>
        <v>-51752.320000000007</v>
      </c>
    </row>
    <row r="130" spans="1:11" x14ac:dyDescent="0.25">
      <c r="A130" s="11"/>
      <c r="B130" s="12"/>
      <c r="C130" s="13" t="s">
        <v>93</v>
      </c>
      <c r="D130" s="13"/>
      <c r="E130" s="13" t="s">
        <v>120</v>
      </c>
      <c r="F130" s="2">
        <v>200</v>
      </c>
      <c r="G130" s="24">
        <v>480068</v>
      </c>
      <c r="H130" s="2">
        <v>168</v>
      </c>
      <c r="I130" s="4">
        <v>403257.12</v>
      </c>
      <c r="J130" s="2">
        <f>Таблица1323423[[#This Row],[8]]-Таблица1323423[[#This Row],[6]]</f>
        <v>-32</v>
      </c>
      <c r="K130" s="34">
        <f>Таблица1323423[[#This Row],[9]]-Таблица1323423[[#This Row],[7]]</f>
        <v>-76810.880000000005</v>
      </c>
    </row>
    <row r="131" spans="1:11" x14ac:dyDescent="0.25">
      <c r="A131" s="11"/>
      <c r="B131" s="12"/>
      <c r="C131" s="13" t="s">
        <v>93</v>
      </c>
      <c r="D131" s="13"/>
      <c r="E131" s="13" t="s">
        <v>109</v>
      </c>
      <c r="F131" s="2">
        <v>120</v>
      </c>
      <c r="G131" s="24">
        <v>318684</v>
      </c>
      <c r="H131" s="2">
        <v>88</v>
      </c>
      <c r="I131" s="4">
        <v>233701.6</v>
      </c>
      <c r="J131" s="2">
        <f>Таблица1323423[[#This Row],[8]]-Таблица1323423[[#This Row],[6]]</f>
        <v>-32</v>
      </c>
      <c r="K131" s="34">
        <f>Таблица1323423[[#This Row],[9]]-Таблица1323423[[#This Row],[7]]</f>
        <v>-84982.399999999994</v>
      </c>
    </row>
    <row r="132" spans="1:11" x14ac:dyDescent="0.25">
      <c r="A132" s="11"/>
      <c r="B132" s="12"/>
      <c r="C132" s="13" t="s">
        <v>93</v>
      </c>
      <c r="D132" s="13" t="s">
        <v>111</v>
      </c>
      <c r="E132" s="13" t="s">
        <v>98</v>
      </c>
      <c r="F132" s="2">
        <v>120</v>
      </c>
      <c r="G132" s="24">
        <v>75266.399999999994</v>
      </c>
      <c r="H132" s="2">
        <v>297</v>
      </c>
      <c r="I132" s="4">
        <v>167531.44</v>
      </c>
      <c r="J132" s="2">
        <f>Таблица1323423[[#This Row],[8]]-Таблица1323423[[#This Row],[6]]</f>
        <v>177</v>
      </c>
      <c r="K132" s="34">
        <f>Таблица1323423[[#This Row],[9]]-Таблица1323423[[#This Row],[7]]</f>
        <v>92265.040000000008</v>
      </c>
    </row>
    <row r="133" spans="1:11" x14ac:dyDescent="0.25">
      <c r="A133" s="11"/>
      <c r="B133" s="12"/>
      <c r="C133" s="13" t="s">
        <v>93</v>
      </c>
      <c r="D133" s="13"/>
      <c r="E133" s="13" t="s">
        <v>39</v>
      </c>
      <c r="F133" s="2">
        <v>270</v>
      </c>
      <c r="G133" s="24">
        <v>94705.2</v>
      </c>
      <c r="H133" s="2">
        <v>443</v>
      </c>
      <c r="I133" s="4">
        <v>136633.76</v>
      </c>
      <c r="J133" s="2">
        <f>Таблица1323423[[#This Row],[8]]-Таблица1323423[[#This Row],[6]]</f>
        <v>173</v>
      </c>
      <c r="K133" s="34">
        <f>Таблица1323423[[#This Row],[9]]-Таблица1323423[[#This Row],[7]]</f>
        <v>41928.560000000012</v>
      </c>
    </row>
    <row r="134" spans="1:11" x14ac:dyDescent="0.25">
      <c r="A134" s="11"/>
      <c r="B134" s="12"/>
      <c r="C134" s="13" t="s">
        <v>93</v>
      </c>
      <c r="D134" s="13"/>
      <c r="E134" s="13" t="s">
        <v>100</v>
      </c>
      <c r="F134" s="2">
        <v>2000</v>
      </c>
      <c r="G134" s="24">
        <v>793460</v>
      </c>
      <c r="H134" s="2">
        <v>2177</v>
      </c>
      <c r="I134" s="4">
        <v>844928.31</v>
      </c>
      <c r="J134" s="2">
        <f>Таблица1323423[[#This Row],[8]]-Таблица1323423[[#This Row],[6]]</f>
        <v>177</v>
      </c>
      <c r="K134" s="34">
        <f>Таблица1323423[[#This Row],[9]]-Таблица1323423[[#This Row],[7]]</f>
        <v>51468.310000000056</v>
      </c>
    </row>
    <row r="135" spans="1:11" x14ac:dyDescent="0.25">
      <c r="A135" s="11"/>
      <c r="B135" s="12"/>
      <c r="C135" s="13" t="s">
        <v>93</v>
      </c>
      <c r="D135" s="13"/>
      <c r="E135" s="13" t="s">
        <v>102</v>
      </c>
      <c r="F135" s="2">
        <v>800</v>
      </c>
      <c r="G135" s="24">
        <v>327552</v>
      </c>
      <c r="H135" s="2">
        <v>977</v>
      </c>
      <c r="I135" s="4">
        <v>381269.98</v>
      </c>
      <c r="J135" s="2">
        <f>Таблица1323423[[#This Row],[8]]-Таблица1323423[[#This Row],[6]]</f>
        <v>177</v>
      </c>
      <c r="K135" s="34">
        <f>Таблица1323423[[#This Row],[9]]-Таблица1323423[[#This Row],[7]]</f>
        <v>53717.979999999981</v>
      </c>
    </row>
    <row r="136" spans="1:11" x14ac:dyDescent="0.25">
      <c r="A136" s="11"/>
      <c r="B136" s="12"/>
      <c r="C136" s="13" t="s">
        <v>93</v>
      </c>
      <c r="D136" s="13"/>
      <c r="E136" s="13" t="s">
        <v>37</v>
      </c>
      <c r="F136" s="2">
        <v>325</v>
      </c>
      <c r="G136" s="24">
        <v>121364.75</v>
      </c>
      <c r="H136" s="2">
        <v>502</v>
      </c>
      <c r="I136" s="4">
        <v>168708.96</v>
      </c>
      <c r="J136" s="2">
        <f>Таблица1323423[[#This Row],[8]]-Таблица1323423[[#This Row],[6]]</f>
        <v>177</v>
      </c>
      <c r="K136" s="34">
        <f>Таблица1323423[[#This Row],[9]]-Таблица1323423[[#This Row],[7]]</f>
        <v>47344.209999999992</v>
      </c>
    </row>
    <row r="137" spans="1:11" x14ac:dyDescent="0.25">
      <c r="A137" s="11"/>
      <c r="B137" s="12"/>
      <c r="C137" s="13" t="s">
        <v>93</v>
      </c>
      <c r="D137" s="13"/>
      <c r="E137" s="13" t="s">
        <v>38</v>
      </c>
      <c r="F137" s="2">
        <v>20</v>
      </c>
      <c r="G137" s="24">
        <v>7468.6</v>
      </c>
      <c r="H137" s="2">
        <v>197</v>
      </c>
      <c r="I137" s="4">
        <v>54812.81</v>
      </c>
      <c r="J137" s="2">
        <f>Таблица1323423[[#This Row],[8]]-Таблица1323423[[#This Row],[6]]</f>
        <v>177</v>
      </c>
      <c r="K137" s="34">
        <f>Таблица1323423[[#This Row],[9]]-Таблица1323423[[#This Row],[7]]</f>
        <v>47344.21</v>
      </c>
    </row>
    <row r="138" spans="1:11" x14ac:dyDescent="0.25">
      <c r="A138" s="11"/>
      <c r="B138" s="12"/>
      <c r="C138" s="13" t="s">
        <v>93</v>
      </c>
      <c r="D138" s="13"/>
      <c r="E138" s="13" t="s">
        <v>40</v>
      </c>
      <c r="F138" s="2">
        <v>1500</v>
      </c>
      <c r="G138" s="24">
        <v>344880</v>
      </c>
      <c r="H138" s="2">
        <v>1677</v>
      </c>
      <c r="I138" s="4">
        <v>366822.94</v>
      </c>
      <c r="J138" s="2">
        <f>Таблица1323423[[#This Row],[8]]-Таблица1323423[[#This Row],[6]]</f>
        <v>177</v>
      </c>
      <c r="K138" s="34">
        <f>Таблица1323423[[#This Row],[9]]-Таблица1323423[[#This Row],[7]]</f>
        <v>21942.940000000002</v>
      </c>
    </row>
    <row r="139" spans="1:11" x14ac:dyDescent="0.25">
      <c r="A139" s="11"/>
      <c r="B139" s="12"/>
      <c r="C139" s="13" t="s">
        <v>93</v>
      </c>
      <c r="D139" s="13"/>
      <c r="E139" s="13" t="s">
        <v>104</v>
      </c>
      <c r="F139" s="2">
        <v>400</v>
      </c>
      <c r="G139" s="24">
        <v>140304</v>
      </c>
      <c r="H139" s="2">
        <v>577</v>
      </c>
      <c r="I139" s="4">
        <v>183635.62</v>
      </c>
      <c r="J139" s="2">
        <f>Таблица1323423[[#This Row],[8]]-Таблица1323423[[#This Row],[6]]</f>
        <v>177</v>
      </c>
      <c r="K139" s="34">
        <f>Таблица1323423[[#This Row],[9]]-Таблица1323423[[#This Row],[7]]</f>
        <v>43331.619999999995</v>
      </c>
    </row>
    <row r="140" spans="1:11" x14ac:dyDescent="0.25">
      <c r="A140" s="11"/>
      <c r="B140" s="12"/>
      <c r="C140" s="13" t="s">
        <v>93</v>
      </c>
      <c r="D140" s="13"/>
      <c r="E140" s="13" t="s">
        <v>31</v>
      </c>
      <c r="F140" s="2">
        <v>515</v>
      </c>
      <c r="G140" s="24">
        <v>192316.45</v>
      </c>
      <c r="H140" s="2">
        <v>692</v>
      </c>
      <c r="I140" s="4">
        <v>239660.66</v>
      </c>
      <c r="J140" s="2">
        <f>Таблица1323423[[#This Row],[8]]-Таблица1323423[[#This Row],[6]]</f>
        <v>177</v>
      </c>
      <c r="K140" s="34">
        <f>Таблица1323423[[#This Row],[9]]-Таблица1323423[[#This Row],[7]]</f>
        <v>47344.209999999992</v>
      </c>
    </row>
    <row r="141" spans="1:11" x14ac:dyDescent="0.25">
      <c r="A141" s="11"/>
      <c r="B141" s="12"/>
      <c r="C141" s="13" t="s">
        <v>93</v>
      </c>
      <c r="D141" s="13"/>
      <c r="E141" s="13" t="s">
        <v>119</v>
      </c>
      <c r="F141" s="2">
        <v>930</v>
      </c>
      <c r="G141" s="24">
        <v>326206.8</v>
      </c>
      <c r="H141" s="2">
        <v>1107</v>
      </c>
      <c r="I141" s="4">
        <v>369538.42</v>
      </c>
      <c r="J141" s="2">
        <f>Таблица1323423[[#This Row],[8]]-Таблица1323423[[#This Row],[6]]</f>
        <v>177</v>
      </c>
      <c r="K141" s="34">
        <f>Таблица1323423[[#This Row],[9]]-Таблица1323423[[#This Row],[7]]</f>
        <v>43331.619999999995</v>
      </c>
    </row>
    <row r="142" spans="1:11" x14ac:dyDescent="0.25">
      <c r="A142" s="11"/>
      <c r="B142" s="12"/>
      <c r="C142" s="13" t="s">
        <v>93</v>
      </c>
      <c r="D142" s="13"/>
      <c r="E142" s="13" t="s">
        <v>36</v>
      </c>
      <c r="F142" s="2">
        <v>900</v>
      </c>
      <c r="G142" s="24">
        <v>336087</v>
      </c>
      <c r="H142" s="2">
        <v>1077</v>
      </c>
      <c r="I142" s="4">
        <v>383431.21</v>
      </c>
      <c r="J142" s="2">
        <f>Таблица1323423[[#This Row],[8]]-Таблица1323423[[#This Row],[6]]</f>
        <v>177</v>
      </c>
      <c r="K142" s="34">
        <f>Таблица1323423[[#This Row],[9]]-Таблица1323423[[#This Row],[7]]</f>
        <v>47344.210000000021</v>
      </c>
    </row>
    <row r="143" spans="1:11" x14ac:dyDescent="0.25">
      <c r="A143" s="11"/>
      <c r="B143" s="12"/>
      <c r="C143" s="13" t="s">
        <v>93</v>
      </c>
      <c r="D143" s="13"/>
      <c r="E143" s="13" t="s">
        <v>106</v>
      </c>
      <c r="F143" s="2">
        <v>580</v>
      </c>
      <c r="G143" s="24">
        <v>173640.4</v>
      </c>
      <c r="H143" s="2">
        <v>757</v>
      </c>
      <c r="I143" s="4">
        <v>207877.76000000001</v>
      </c>
      <c r="J143" s="2">
        <f>Таблица1323423[[#This Row],[8]]-Таблица1323423[[#This Row],[6]]</f>
        <v>177</v>
      </c>
      <c r="K143" s="34">
        <f>Таблица1323423[[#This Row],[9]]-Таблица1323423[[#This Row],[7]]</f>
        <v>34237.360000000015</v>
      </c>
    </row>
    <row r="144" spans="1:11" x14ac:dyDescent="0.25">
      <c r="A144" s="11"/>
      <c r="B144" s="12"/>
      <c r="C144" s="13" t="s">
        <v>93</v>
      </c>
      <c r="D144" s="13"/>
      <c r="E144" s="13" t="s">
        <v>107</v>
      </c>
      <c r="F144" s="2">
        <v>300</v>
      </c>
      <c r="G144" s="24">
        <v>112029</v>
      </c>
      <c r="H144" s="2">
        <v>477</v>
      </c>
      <c r="I144" s="4">
        <v>159373.21</v>
      </c>
      <c r="J144" s="2">
        <f>Таблица1323423[[#This Row],[8]]-Таблица1323423[[#This Row],[6]]</f>
        <v>177</v>
      </c>
      <c r="K144" s="34">
        <f>Таблица1323423[[#This Row],[9]]-Таблица1323423[[#This Row],[7]]</f>
        <v>47344.209999999992</v>
      </c>
    </row>
    <row r="145" spans="1:11" x14ac:dyDescent="0.25">
      <c r="A145" s="11"/>
      <c r="B145" s="12"/>
      <c r="C145" s="13" t="s">
        <v>93</v>
      </c>
      <c r="D145" s="13"/>
      <c r="E145" s="13" t="s">
        <v>120</v>
      </c>
      <c r="F145" s="2">
        <v>600</v>
      </c>
      <c r="G145" s="24">
        <v>402924</v>
      </c>
      <c r="H145" s="2">
        <v>777</v>
      </c>
      <c r="I145" s="4">
        <v>503033.68</v>
      </c>
      <c r="J145" s="2">
        <f>Таблица1323423[[#This Row],[8]]-Таблица1323423[[#This Row],[6]]</f>
        <v>177</v>
      </c>
      <c r="K145" s="34">
        <f>Таблица1323423[[#This Row],[9]]-Таблица1323423[[#This Row],[7]]</f>
        <v>100109.68</v>
      </c>
    </row>
    <row r="146" spans="1:11" x14ac:dyDescent="0.25">
      <c r="A146" s="11"/>
      <c r="B146" s="12"/>
      <c r="C146" s="13" t="s">
        <v>93</v>
      </c>
      <c r="D146" s="13"/>
      <c r="E146" s="13" t="s">
        <v>109</v>
      </c>
      <c r="F146" s="2">
        <v>180</v>
      </c>
      <c r="G146" s="24">
        <v>88570.8</v>
      </c>
      <c r="H146" s="2">
        <v>357</v>
      </c>
      <c r="I146" s="4">
        <v>156912.51999999999</v>
      </c>
      <c r="J146" s="2">
        <f>Таблица1323423[[#This Row],[8]]-Таблица1323423[[#This Row],[6]]</f>
        <v>177</v>
      </c>
      <c r="K146" s="34">
        <f>Таблица1323423[[#This Row],[9]]-Таблица1323423[[#This Row],[7]]</f>
        <v>68341.719999999987</v>
      </c>
    </row>
    <row r="147" spans="1:11" ht="45" x14ac:dyDescent="0.25">
      <c r="A147" s="11"/>
      <c r="B147" s="12"/>
      <c r="C147" s="13" t="s">
        <v>93</v>
      </c>
      <c r="D147" s="13"/>
      <c r="E147" s="13" t="s">
        <v>110</v>
      </c>
      <c r="F147" s="2">
        <v>80</v>
      </c>
      <c r="G147" s="24">
        <v>23054.400000000001</v>
      </c>
      <c r="H147" s="2">
        <v>257</v>
      </c>
      <c r="I147" s="4">
        <v>55309.36</v>
      </c>
      <c r="J147" s="2">
        <f>Таблица1323423[[#This Row],[8]]-Таблица1323423[[#This Row],[6]]</f>
        <v>177</v>
      </c>
      <c r="K147" s="34">
        <f>Таблица1323423[[#This Row],[9]]-Таблица1323423[[#This Row],[7]]</f>
        <v>32254.959999999999</v>
      </c>
    </row>
    <row r="148" spans="1:11" x14ac:dyDescent="0.25">
      <c r="A148" s="11">
        <v>150078</v>
      </c>
      <c r="B148" s="12" t="s">
        <v>131</v>
      </c>
      <c r="C148" s="13" t="s">
        <v>93</v>
      </c>
      <c r="D148" s="13" t="s">
        <v>97</v>
      </c>
      <c r="E148" s="13" t="s">
        <v>132</v>
      </c>
      <c r="F148" s="2">
        <v>1387</v>
      </c>
      <c r="G148" s="24">
        <v>2208116.36</v>
      </c>
      <c r="H148" s="2">
        <v>1569</v>
      </c>
      <c r="I148" s="4">
        <v>2489042.37</v>
      </c>
      <c r="J148" s="2">
        <f>Таблица1323423[[#This Row],[8]]-Таблица1323423[[#This Row],[6]]</f>
        <v>182</v>
      </c>
      <c r="K148" s="34">
        <f>Таблица1323423[[#This Row],[9]]-Таблица1323423[[#This Row],[7]]</f>
        <v>280926.01000000024</v>
      </c>
    </row>
    <row r="149" spans="1:11" x14ac:dyDescent="0.25">
      <c r="A149" s="11"/>
      <c r="B149" s="12"/>
      <c r="C149" s="13" t="s">
        <v>93</v>
      </c>
      <c r="D149" s="13" t="s">
        <v>111</v>
      </c>
      <c r="E149" s="13" t="s">
        <v>132</v>
      </c>
      <c r="F149" s="2">
        <v>2619</v>
      </c>
      <c r="G149" s="24">
        <v>1509317.64</v>
      </c>
      <c r="H149" s="2">
        <v>2169</v>
      </c>
      <c r="I149" s="4">
        <v>1228391.6299999999</v>
      </c>
      <c r="J149" s="2">
        <f>Таблица1323423[[#This Row],[8]]-Таблица1323423[[#This Row],[6]]</f>
        <v>-450</v>
      </c>
      <c r="K149" s="34">
        <f>Таблица1323423[[#This Row],[9]]-Таблица1323423[[#This Row],[7]]</f>
        <v>-280926.01</v>
      </c>
    </row>
    <row r="150" spans="1:11" x14ac:dyDescent="0.25">
      <c r="A150" s="11">
        <v>150081</v>
      </c>
      <c r="B150" s="12" t="s">
        <v>95</v>
      </c>
      <c r="C150" s="13" t="s">
        <v>93</v>
      </c>
      <c r="D150" s="13" t="s">
        <v>97</v>
      </c>
      <c r="E150" s="13" t="s">
        <v>40</v>
      </c>
      <c r="F150" s="2">
        <v>2400</v>
      </c>
      <c r="G150" s="24">
        <v>2982552</v>
      </c>
      <c r="H150" s="2">
        <v>2483</v>
      </c>
      <c r="I150" s="4">
        <v>3075514.28</v>
      </c>
      <c r="J150" s="2">
        <f>Таблица1323423[[#This Row],[8]]-Таблица1323423[[#This Row],[6]]</f>
        <v>83</v>
      </c>
      <c r="K150" s="34">
        <f>Таблица1323423[[#This Row],[9]]-Таблица1323423[[#This Row],[7]]</f>
        <v>92962.279999999795</v>
      </c>
    </row>
    <row r="151" spans="1:11" x14ac:dyDescent="0.25">
      <c r="A151" s="11">
        <v>150112</v>
      </c>
      <c r="B151" s="12" t="s">
        <v>84</v>
      </c>
      <c r="C151" s="13" t="s">
        <v>93</v>
      </c>
      <c r="D151" s="13" t="s">
        <v>97</v>
      </c>
      <c r="E151" s="13" t="s">
        <v>130</v>
      </c>
      <c r="F151" s="2">
        <v>660</v>
      </c>
      <c r="G151" s="24">
        <v>13387572</v>
      </c>
      <c r="H151" s="2">
        <v>680</v>
      </c>
      <c r="I151" s="4">
        <v>13793256</v>
      </c>
      <c r="J151" s="2">
        <f>Таблица1323423[[#This Row],[8]]-Таблица1323423[[#This Row],[6]]</f>
        <v>20</v>
      </c>
      <c r="K151" s="34">
        <f>Таблица1323423[[#This Row],[9]]-Таблица1323423[[#This Row],[7]]</f>
        <v>405684</v>
      </c>
    </row>
    <row r="152" spans="1:11" x14ac:dyDescent="0.25">
      <c r="A152" s="11">
        <v>150120</v>
      </c>
      <c r="B152" s="12" t="s">
        <v>96</v>
      </c>
      <c r="C152" s="13" t="s">
        <v>93</v>
      </c>
      <c r="D152" s="13" t="s">
        <v>111</v>
      </c>
      <c r="E152" s="13" t="s">
        <v>102</v>
      </c>
      <c r="F152" s="2">
        <v>120</v>
      </c>
      <c r="G152" s="24">
        <v>52768.800000000003</v>
      </c>
      <c r="H152" s="2">
        <v>43</v>
      </c>
      <c r="I152" s="4">
        <v>18908.82</v>
      </c>
      <c r="J152" s="2">
        <f>Таблица1323423[[#This Row],[8]]-Таблица1323423[[#This Row],[6]]</f>
        <v>-77</v>
      </c>
      <c r="K152" s="34">
        <f>Таблица1323423[[#This Row],[9]]-Таблица1323423[[#This Row],[7]]</f>
        <v>-33859.980000000003</v>
      </c>
    </row>
  </sheetData>
  <mergeCells count="10">
    <mergeCell ref="B6:I7"/>
    <mergeCell ref="J6:J7"/>
    <mergeCell ref="H9:I9"/>
    <mergeCell ref="J9:K9"/>
    <mergeCell ref="A9:A10"/>
    <mergeCell ref="B9:B10"/>
    <mergeCell ref="D9:D10"/>
    <mergeCell ref="E9:E10"/>
    <mergeCell ref="F9:G9"/>
    <mergeCell ref="C9:C10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F25" sqref="F25"/>
    </sheetView>
  </sheetViews>
  <sheetFormatPr defaultRowHeight="15" x14ac:dyDescent="0.25"/>
  <cols>
    <col min="1" max="1" width="8.28515625" bestFit="1" customWidth="1"/>
    <col min="2" max="2" width="37.28515625" style="6" bestFit="1" customWidth="1"/>
    <col min="3" max="3" width="14.5703125" style="6" customWidth="1"/>
    <col min="4" max="4" width="25.5703125" bestFit="1" customWidth="1"/>
    <col min="5" max="5" width="11.42578125" customWidth="1"/>
    <col min="6" max="6" width="14.28515625" customWidth="1"/>
    <col min="7" max="7" width="12.85546875" customWidth="1"/>
    <col min="8" max="8" width="14.28515625" customWidth="1"/>
    <col min="9" max="9" width="9.42578125" customWidth="1"/>
    <col min="10" max="10" width="16" customWidth="1"/>
    <col min="11" max="11" width="14.5703125" style="5" bestFit="1" customWidth="1"/>
    <col min="12" max="12" width="13.140625" style="5" bestFit="1" customWidth="1"/>
  </cols>
  <sheetData>
    <row r="1" spans="1:10" x14ac:dyDescent="0.25">
      <c r="I1" s="49" t="s">
        <v>178</v>
      </c>
      <c r="J1" s="49"/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134</v>
      </c>
    </row>
    <row r="5" spans="1:10" x14ac:dyDescent="0.25">
      <c r="J5" s="7"/>
    </row>
    <row r="6" spans="1:10" x14ac:dyDescent="0.25">
      <c r="B6" s="45" t="s">
        <v>197</v>
      </c>
      <c r="C6" s="45"/>
      <c r="D6" s="45"/>
      <c r="E6" s="45"/>
      <c r="F6" s="45"/>
      <c r="G6" s="45"/>
      <c r="H6" s="45"/>
      <c r="I6" s="45"/>
      <c r="J6" s="7"/>
    </row>
    <row r="7" spans="1:10" x14ac:dyDescent="0.25">
      <c r="B7" s="45"/>
      <c r="C7" s="45"/>
      <c r="D7" s="45"/>
      <c r="E7" s="45"/>
      <c r="F7" s="45"/>
      <c r="G7" s="45"/>
      <c r="H7" s="45"/>
      <c r="I7" s="45"/>
      <c r="J7" s="7"/>
    </row>
    <row r="9" spans="1:10" ht="46.5" customHeight="1" x14ac:dyDescent="0.25">
      <c r="A9" s="46" t="s">
        <v>2</v>
      </c>
      <c r="B9" s="46" t="s">
        <v>3</v>
      </c>
      <c r="C9" s="47" t="s">
        <v>18</v>
      </c>
      <c r="D9" s="47" t="s">
        <v>17</v>
      </c>
      <c r="E9" s="46" t="s">
        <v>47</v>
      </c>
      <c r="F9" s="46"/>
      <c r="G9" s="46" t="s">
        <v>133</v>
      </c>
      <c r="H9" s="46"/>
      <c r="I9" s="46" t="s">
        <v>4</v>
      </c>
      <c r="J9" s="46"/>
    </row>
    <row r="10" spans="1:10" ht="30" x14ac:dyDescent="0.25">
      <c r="A10" s="46"/>
      <c r="B10" s="46"/>
      <c r="C10" s="48"/>
      <c r="D10" s="48"/>
      <c r="E10" s="8" t="s">
        <v>5</v>
      </c>
      <c r="F10" s="8" t="s">
        <v>6</v>
      </c>
      <c r="G10" s="8" t="s">
        <v>5</v>
      </c>
      <c r="H10" s="8" t="s">
        <v>6</v>
      </c>
      <c r="I10" s="8" t="s">
        <v>5</v>
      </c>
      <c r="J10" s="8" t="s">
        <v>6</v>
      </c>
    </row>
    <row r="11" spans="1:10" x14ac:dyDescent="0.25">
      <c r="A11" s="9" t="s">
        <v>7</v>
      </c>
      <c r="B11" s="10" t="s">
        <v>8</v>
      </c>
      <c r="C11" s="9" t="s">
        <v>9</v>
      </c>
      <c r="D11" s="10" t="s">
        <v>10</v>
      </c>
      <c r="E11" s="10" t="s">
        <v>12</v>
      </c>
      <c r="F11" s="9" t="s">
        <v>15</v>
      </c>
      <c r="G11" s="10" t="s">
        <v>13</v>
      </c>
      <c r="H11" s="9" t="s">
        <v>14</v>
      </c>
      <c r="I11" s="10" t="s">
        <v>16</v>
      </c>
      <c r="J11" s="9" t="s">
        <v>19</v>
      </c>
    </row>
    <row r="12" spans="1:10" ht="19.5" customHeight="1" x14ac:dyDescent="0.25">
      <c r="A12" s="11">
        <v>150014</v>
      </c>
      <c r="B12" s="12" t="s">
        <v>67</v>
      </c>
      <c r="C12" s="13" t="s">
        <v>129</v>
      </c>
      <c r="D12" s="14" t="s">
        <v>126</v>
      </c>
      <c r="E12" s="2">
        <v>610</v>
      </c>
      <c r="F12" s="4">
        <v>705408.82</v>
      </c>
      <c r="G12" s="2">
        <v>278</v>
      </c>
      <c r="H12" s="4">
        <v>360856.28</v>
      </c>
      <c r="I12" s="2">
        <f>Таблица132342564[[#This Row],[8]]-Таблица132342564[[#This Row],[6]]</f>
        <v>-332</v>
      </c>
      <c r="J12" s="4">
        <f>Таблица132342564[[#This Row],[9]]-Таблица132342564[[#This Row],[7]]</f>
        <v>-344552.53999999992</v>
      </c>
    </row>
    <row r="13" spans="1:10" x14ac:dyDescent="0.25">
      <c r="A13" s="11">
        <v>150016</v>
      </c>
      <c r="B13" s="12" t="s">
        <v>69</v>
      </c>
      <c r="C13" s="13" t="s">
        <v>129</v>
      </c>
      <c r="D13" s="14" t="s">
        <v>126</v>
      </c>
      <c r="E13" s="2">
        <v>556</v>
      </c>
      <c r="F13" s="4">
        <v>644983.18000000005</v>
      </c>
      <c r="G13" s="2">
        <v>60</v>
      </c>
      <c r="H13" s="4">
        <v>83025.600000000006</v>
      </c>
      <c r="I13" s="2">
        <f>Таблица132342564[[#This Row],[8]]-Таблица132342564[[#This Row],[6]]</f>
        <v>-496</v>
      </c>
      <c r="J13" s="4">
        <f>Таблица132342564[[#This Row],[9]]-Таблица132342564[[#This Row],[7]]</f>
        <v>-561957.58000000007</v>
      </c>
    </row>
    <row r="14" spans="1:10" x14ac:dyDescent="0.25">
      <c r="A14" s="11">
        <v>150017</v>
      </c>
      <c r="B14" s="12" t="s">
        <v>94</v>
      </c>
      <c r="C14" s="13" t="s">
        <v>129</v>
      </c>
      <c r="D14" s="14" t="s">
        <v>126</v>
      </c>
      <c r="E14" s="2">
        <v>906</v>
      </c>
      <c r="F14" s="4">
        <v>1215178.8899999999</v>
      </c>
      <c r="G14" s="2">
        <v>814</v>
      </c>
      <c r="H14" s="4">
        <v>1043926.89</v>
      </c>
      <c r="I14" s="2">
        <f>Таблица132342564[[#This Row],[8]]-Таблица132342564[[#This Row],[6]]</f>
        <v>-92</v>
      </c>
      <c r="J14" s="4">
        <f>Таблица132342564[[#This Row],[9]]-Таблица132342564[[#This Row],[7]]</f>
        <v>-171251.99999999988</v>
      </c>
    </row>
    <row r="15" spans="1:10" x14ac:dyDescent="0.25">
      <c r="A15" s="11">
        <v>150112</v>
      </c>
      <c r="B15" s="12" t="s">
        <v>84</v>
      </c>
      <c r="C15" s="13" t="s">
        <v>129</v>
      </c>
      <c r="D15" s="14" t="s">
        <v>126</v>
      </c>
      <c r="E15" s="2">
        <v>522</v>
      </c>
      <c r="F15" s="4">
        <v>597935.34</v>
      </c>
      <c r="G15" s="2">
        <v>83</v>
      </c>
      <c r="H15" s="4">
        <v>110324.57</v>
      </c>
      <c r="I15" s="2">
        <f>Таблица132342564[[#This Row],[8]]-Таблица132342564[[#This Row],[6]]</f>
        <v>-439</v>
      </c>
      <c r="J15" s="4">
        <f>Таблица132342564[[#This Row],[9]]-Таблица132342564[[#This Row],[7]]</f>
        <v>-487610.76999999996</v>
      </c>
    </row>
  </sheetData>
  <mergeCells count="9">
    <mergeCell ref="I1:J1"/>
    <mergeCell ref="I9:J9"/>
    <mergeCell ref="A9:A10"/>
    <mergeCell ref="B9:B10"/>
    <mergeCell ref="C9:C10"/>
    <mergeCell ref="D9:D10"/>
    <mergeCell ref="E9:F9"/>
    <mergeCell ref="G9:H9"/>
    <mergeCell ref="B6:I7"/>
  </mergeCells>
  <pageMargins left="0.23622047244094491" right="0.23622047244094491" top="0.74803149606299213" bottom="0.48" header="0.31496062992125984" footer="0.31496062992125984"/>
  <pageSetup paperSize="9" scale="87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E27" sqref="E27"/>
    </sheetView>
  </sheetViews>
  <sheetFormatPr defaultRowHeight="15" x14ac:dyDescent="0.25"/>
  <cols>
    <col min="1" max="1" width="8.28515625" bestFit="1" customWidth="1"/>
    <col min="2" max="2" width="37.28515625" style="6" bestFit="1" customWidth="1"/>
    <col min="3" max="3" width="16.42578125" style="6" customWidth="1"/>
    <col min="4" max="4" width="41" style="29" customWidth="1"/>
    <col min="5" max="5" width="11.42578125" customWidth="1"/>
    <col min="6" max="6" width="14.28515625" customWidth="1"/>
    <col min="7" max="7" width="12.85546875" customWidth="1"/>
    <col min="8" max="8" width="14.28515625" customWidth="1"/>
    <col min="9" max="9" width="9.42578125" customWidth="1"/>
    <col min="10" max="10" width="19.5703125" customWidth="1"/>
    <col min="11" max="11" width="14.5703125" style="5" bestFit="1" customWidth="1"/>
    <col min="12" max="12" width="13.140625" style="5" bestFit="1" customWidth="1"/>
  </cols>
  <sheetData>
    <row r="1" spans="1:10" x14ac:dyDescent="0.25">
      <c r="I1" s="49" t="s">
        <v>186</v>
      </c>
      <c r="J1" s="49"/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134</v>
      </c>
    </row>
    <row r="5" spans="1:10" x14ac:dyDescent="0.25">
      <c r="J5" s="7"/>
    </row>
    <row r="6" spans="1:10" x14ac:dyDescent="0.25">
      <c r="B6" s="45" t="s">
        <v>198</v>
      </c>
      <c r="C6" s="45"/>
      <c r="D6" s="45"/>
      <c r="E6" s="45"/>
      <c r="F6" s="45"/>
      <c r="G6" s="45"/>
      <c r="H6" s="45"/>
      <c r="I6" s="45"/>
      <c r="J6" s="7"/>
    </row>
    <row r="7" spans="1:10" x14ac:dyDescent="0.25">
      <c r="B7" s="45"/>
      <c r="C7" s="45"/>
      <c r="D7" s="45"/>
      <c r="E7" s="45"/>
      <c r="F7" s="45"/>
      <c r="G7" s="45"/>
      <c r="H7" s="45"/>
      <c r="I7" s="45"/>
      <c r="J7" s="7"/>
    </row>
    <row r="9" spans="1:10" ht="46.5" customHeight="1" x14ac:dyDescent="0.25">
      <c r="A9" s="46" t="s">
        <v>2</v>
      </c>
      <c r="B9" s="46" t="s">
        <v>3</v>
      </c>
      <c r="C9" s="47" t="s">
        <v>18</v>
      </c>
      <c r="D9" s="47" t="s">
        <v>17</v>
      </c>
      <c r="E9" s="46" t="s">
        <v>47</v>
      </c>
      <c r="F9" s="46"/>
      <c r="G9" s="46" t="s">
        <v>133</v>
      </c>
      <c r="H9" s="46"/>
      <c r="I9" s="46" t="s">
        <v>4</v>
      </c>
      <c r="J9" s="46"/>
    </row>
    <row r="10" spans="1:10" ht="30" x14ac:dyDescent="0.25">
      <c r="A10" s="46"/>
      <c r="B10" s="46"/>
      <c r="C10" s="48"/>
      <c r="D10" s="48"/>
      <c r="E10" s="8" t="s">
        <v>5</v>
      </c>
      <c r="F10" s="8" t="s">
        <v>6</v>
      </c>
      <c r="G10" s="8" t="s">
        <v>5</v>
      </c>
      <c r="H10" s="8" t="s">
        <v>6</v>
      </c>
      <c r="I10" s="8" t="s">
        <v>5</v>
      </c>
      <c r="J10" s="8" t="s">
        <v>6</v>
      </c>
    </row>
    <row r="11" spans="1:10" x14ac:dyDescent="0.25">
      <c r="A11" s="9" t="s">
        <v>7</v>
      </c>
      <c r="B11" s="10" t="s">
        <v>8</v>
      </c>
      <c r="C11" s="9" t="s">
        <v>9</v>
      </c>
      <c r="D11" s="35" t="s">
        <v>10</v>
      </c>
      <c r="E11" s="10" t="s">
        <v>12</v>
      </c>
      <c r="F11" s="9" t="s">
        <v>15</v>
      </c>
      <c r="G11" s="10" t="s">
        <v>13</v>
      </c>
      <c r="H11" s="9" t="s">
        <v>14</v>
      </c>
      <c r="I11" s="10" t="s">
        <v>16</v>
      </c>
      <c r="J11" s="9" t="s">
        <v>19</v>
      </c>
    </row>
    <row r="12" spans="1:10" ht="19.5" customHeight="1" x14ac:dyDescent="0.25">
      <c r="A12" s="11">
        <v>150018</v>
      </c>
      <c r="B12" s="12" t="s">
        <v>179</v>
      </c>
      <c r="C12" s="13" t="s">
        <v>180</v>
      </c>
      <c r="D12" s="13" t="s">
        <v>181</v>
      </c>
      <c r="E12" s="2">
        <v>128934</v>
      </c>
      <c r="F12" s="4">
        <v>428651397.72000003</v>
      </c>
      <c r="G12" s="2">
        <v>60049</v>
      </c>
      <c r="H12" s="4">
        <v>203656652.59999999</v>
      </c>
      <c r="I12" s="2">
        <f>Таблица13234256410[[#This Row],[8]]-Таблица13234256410[[#This Row],[6]]</f>
        <v>-68885</v>
      </c>
      <c r="J12" s="34">
        <f>Таблица13234256410[[#This Row],[9]]-Таблица13234256410[[#This Row],[7]]</f>
        <v>-224994745.12000003</v>
      </c>
    </row>
    <row r="13" spans="1:10" x14ac:dyDescent="0.25">
      <c r="A13" s="11"/>
      <c r="B13" s="12"/>
      <c r="C13" s="13" t="s">
        <v>180</v>
      </c>
      <c r="D13" s="13" t="s">
        <v>182</v>
      </c>
      <c r="E13" s="2">
        <v>22149</v>
      </c>
      <c r="F13" s="4">
        <v>80512500.959999993</v>
      </c>
      <c r="G13" s="2">
        <v>31132</v>
      </c>
      <c r="H13" s="4">
        <v>115396499.06999999</v>
      </c>
      <c r="I13" s="2">
        <f>Таблица13234256410[[#This Row],[8]]-Таблица13234256410[[#This Row],[6]]</f>
        <v>8983</v>
      </c>
      <c r="J13" s="34">
        <f>Таблица13234256410[[#This Row],[9]]-Таблица13234256410[[#This Row],[7]]</f>
        <v>34883998.109999999</v>
      </c>
    </row>
    <row r="14" spans="1:10" x14ac:dyDescent="0.25">
      <c r="A14" s="11"/>
      <c r="B14" s="12"/>
      <c r="C14" s="13" t="s">
        <v>180</v>
      </c>
      <c r="D14" s="13" t="s">
        <v>183</v>
      </c>
      <c r="E14" s="2">
        <v>39896</v>
      </c>
      <c r="F14" s="4">
        <v>125521622.13</v>
      </c>
      <c r="G14" s="2">
        <v>99838</v>
      </c>
      <c r="H14" s="4">
        <v>317975861.91000003</v>
      </c>
      <c r="I14" s="2">
        <f>Таблица13234256410[[#This Row],[8]]-Таблица13234256410[[#This Row],[6]]</f>
        <v>59942</v>
      </c>
      <c r="J14" s="34">
        <f>Таблица13234256410[[#This Row],[9]]-Таблица13234256410[[#This Row],[7]]</f>
        <v>192454239.78000003</v>
      </c>
    </row>
    <row r="15" spans="1:10" ht="30" x14ac:dyDescent="0.25">
      <c r="A15" s="11"/>
      <c r="B15" s="12"/>
      <c r="C15" s="13" t="s">
        <v>185</v>
      </c>
      <c r="D15" s="13" t="s">
        <v>183</v>
      </c>
      <c r="E15" s="2">
        <v>0</v>
      </c>
      <c r="F15" s="4">
        <v>0</v>
      </c>
      <c r="G15" s="2">
        <v>5</v>
      </c>
      <c r="H15" s="4">
        <v>293790.05</v>
      </c>
      <c r="I15" s="2">
        <f>Таблица13234256410[[#This Row],[8]]-Таблица13234256410[[#This Row],[6]]</f>
        <v>5</v>
      </c>
      <c r="J15" s="34">
        <f>Таблица13234256410[[#This Row],[9]]-Таблица13234256410[[#This Row],[7]]</f>
        <v>293790.05</v>
      </c>
    </row>
    <row r="16" spans="1:10" ht="30" x14ac:dyDescent="0.25">
      <c r="A16" s="11"/>
      <c r="B16" s="12"/>
      <c r="C16" s="13" t="s">
        <v>185</v>
      </c>
      <c r="D16" s="13" t="s">
        <v>184</v>
      </c>
      <c r="E16" s="2">
        <v>72</v>
      </c>
      <c r="F16" s="4">
        <v>4247554.32</v>
      </c>
      <c r="G16" s="2">
        <v>27</v>
      </c>
      <c r="H16" s="4">
        <v>1610271.5000000007</v>
      </c>
      <c r="I16" s="2">
        <f>Таблица13234256410[[#This Row],[8]]-Таблица13234256410[[#This Row],[6]]</f>
        <v>-45</v>
      </c>
      <c r="J16" s="34">
        <f>Таблица13234256410[[#This Row],[9]]-Таблица13234256410[[#This Row],[7]]</f>
        <v>-2637282.8199999994</v>
      </c>
    </row>
  </sheetData>
  <mergeCells count="9">
    <mergeCell ref="I1:J1"/>
    <mergeCell ref="A9:A10"/>
    <mergeCell ref="B9:B10"/>
    <mergeCell ref="C9:C10"/>
    <mergeCell ref="D9:D10"/>
    <mergeCell ref="E9:F9"/>
    <mergeCell ref="G9:H9"/>
    <mergeCell ref="I9:J9"/>
    <mergeCell ref="B6:I7"/>
  </mergeCells>
  <pageMargins left="0.23622047244094491" right="0.23622047244094491" top="0.74803149606299213" bottom="0.48" header="0.31496062992125984" footer="0.31496062992125984"/>
  <pageSetup paperSize="9" scale="7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7'!Заголовки_для_печати</vt:lpstr>
      <vt:lpstr>'Приложение 8'!Заголовки_для_печати</vt:lpstr>
      <vt:lpstr>'Приложение 9'!Заголовки_для_печати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Кокоев Р.З.</cp:lastModifiedBy>
  <cp:lastPrinted>2023-12-13T07:15:59Z</cp:lastPrinted>
  <dcterms:created xsi:type="dcterms:W3CDTF">2022-02-25T07:50:56Z</dcterms:created>
  <dcterms:modified xsi:type="dcterms:W3CDTF">2023-12-13T07:16:40Z</dcterms:modified>
</cp:coreProperties>
</file>