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3\2023-10-25 Протокол №09\"/>
    </mc:Choice>
  </mc:AlternateContent>
  <bookViews>
    <workbookView xWindow="-120" yWindow="-120" windowWidth="29040" windowHeight="15840" activeTab="4"/>
  </bookViews>
  <sheets>
    <sheet name="Приложение 1" sheetId="4" r:id="rId1"/>
    <sheet name="Приложение 2" sheetId="5" r:id="rId2"/>
    <sheet name="Приложение 3" sheetId="7" r:id="rId3"/>
    <sheet name="Приложение 4" sheetId="11" r:id="rId4"/>
    <sheet name="Приложение 5" sheetId="12" r:id="rId5"/>
  </sheets>
  <externalReferences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1'!$9:$11</definedName>
    <definedName name="_xlnm.Print_Titles" localSheetId="1">'Приложение 2'!$9:$11</definedName>
    <definedName name="_xlnm.Print_Titles" localSheetId="2">'Приложение 3'!$9:$11</definedName>
    <definedName name="_xlnm.Print_Titles" localSheetId="3">'Приложение 4'!$9:$11</definedName>
    <definedName name="_xlnm.Print_Titles" localSheetId="4">'Приложение 5'!$9:$11</definedName>
    <definedName name="ФАПЫ">'[4]Численность '!$D$138:$J$213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J18" i="5"/>
  <c r="I19" i="5"/>
  <c r="J19" i="5"/>
  <c r="I16" i="5"/>
  <c r="J16" i="5"/>
  <c r="J21" i="7"/>
  <c r="K21" i="7"/>
  <c r="I62" i="4"/>
  <c r="J62" i="4"/>
  <c r="I61" i="4"/>
  <c r="J61" i="4"/>
  <c r="I26" i="4"/>
  <c r="J26" i="4"/>
  <c r="I51" i="4"/>
  <c r="J51" i="4"/>
  <c r="I50" i="4"/>
  <c r="J50" i="4"/>
  <c r="I48" i="4"/>
  <c r="J48" i="4"/>
  <c r="I49" i="4"/>
  <c r="J49" i="4"/>
  <c r="I52" i="4" l="1"/>
  <c r="J52" i="4"/>
  <c r="I53" i="4"/>
  <c r="J53" i="4"/>
  <c r="J40" i="12" l="1"/>
  <c r="I40" i="12"/>
  <c r="J39" i="12"/>
  <c r="I39" i="12"/>
  <c r="J38" i="12"/>
  <c r="I38" i="12"/>
  <c r="J37" i="12"/>
  <c r="I37" i="12"/>
  <c r="I36" i="12"/>
  <c r="J35" i="12"/>
  <c r="I35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I46" i="4" l="1"/>
  <c r="J46" i="4"/>
  <c r="I47" i="4"/>
  <c r="J47" i="4"/>
  <c r="I56" i="4"/>
  <c r="J56" i="4"/>
  <c r="I57" i="4"/>
  <c r="J57" i="4"/>
  <c r="I58" i="4"/>
  <c r="J58" i="4"/>
  <c r="I59" i="4"/>
  <c r="J59" i="4"/>
  <c r="I19" i="4" l="1"/>
  <c r="J19" i="4"/>
  <c r="I20" i="4"/>
  <c r="J20" i="4"/>
  <c r="I21" i="4"/>
  <c r="J21" i="4"/>
  <c r="I22" i="4"/>
  <c r="J22" i="4"/>
  <c r="I16" i="4" l="1"/>
  <c r="J16" i="4"/>
  <c r="J22" i="7" l="1"/>
  <c r="K22" i="7"/>
  <c r="J18" i="7" l="1"/>
  <c r="J19" i="7"/>
  <c r="J20" i="7"/>
  <c r="J23" i="7"/>
  <c r="J24" i="7"/>
  <c r="J25" i="7"/>
  <c r="J26" i="7"/>
  <c r="J27" i="7"/>
  <c r="J28" i="7"/>
  <c r="J29" i="7"/>
  <c r="J30" i="7"/>
  <c r="J31" i="7"/>
  <c r="J32" i="7"/>
  <c r="J33" i="7"/>
  <c r="K18" i="7"/>
  <c r="K19" i="7"/>
  <c r="K20" i="7"/>
  <c r="K23" i="7"/>
  <c r="K24" i="7"/>
  <c r="K25" i="7"/>
  <c r="K26" i="7"/>
  <c r="K27" i="7"/>
  <c r="K28" i="7"/>
  <c r="K29" i="7"/>
  <c r="K30" i="7"/>
  <c r="K31" i="7"/>
  <c r="K32" i="7"/>
  <c r="K33" i="7"/>
  <c r="I22" i="5"/>
  <c r="J22" i="5"/>
  <c r="I23" i="5"/>
  <c r="J23" i="5"/>
  <c r="I24" i="5"/>
  <c r="J24" i="5"/>
  <c r="I43" i="4" l="1"/>
  <c r="I44" i="4"/>
  <c r="I45" i="4"/>
  <c r="I54" i="4"/>
  <c r="I55" i="4"/>
  <c r="I60" i="4"/>
  <c r="J43" i="4"/>
  <c r="J44" i="4"/>
  <c r="J45" i="4"/>
  <c r="J54" i="4"/>
  <c r="J55" i="4"/>
  <c r="J60" i="4"/>
  <c r="I34" i="4" l="1"/>
  <c r="J34" i="4"/>
  <c r="I35" i="4"/>
  <c r="J35" i="4"/>
  <c r="I25" i="4" l="1"/>
  <c r="J25" i="4"/>
  <c r="I24" i="4"/>
  <c r="J24" i="4"/>
  <c r="I23" i="4"/>
  <c r="J23" i="4"/>
  <c r="I17" i="4"/>
  <c r="J17" i="4"/>
  <c r="I18" i="4"/>
  <c r="J18" i="4"/>
  <c r="I13" i="4" l="1"/>
  <c r="J13" i="4"/>
  <c r="I15" i="5" l="1"/>
  <c r="J15" i="5"/>
  <c r="K17" i="7" l="1"/>
  <c r="J17" i="7"/>
  <c r="K16" i="7"/>
  <c r="J16" i="7"/>
  <c r="K15" i="7"/>
  <c r="J15" i="7"/>
  <c r="K14" i="7"/>
  <c r="J14" i="7"/>
  <c r="K13" i="7"/>
  <c r="J13" i="7"/>
  <c r="K12" i="7"/>
  <c r="J12" i="7"/>
  <c r="I30" i="4"/>
  <c r="J30" i="4"/>
  <c r="I29" i="4"/>
  <c r="J29" i="4"/>
  <c r="I14" i="5" l="1"/>
  <c r="J14" i="5"/>
  <c r="I31" i="4" l="1"/>
  <c r="J31" i="4"/>
  <c r="I32" i="4"/>
  <c r="J32" i="4"/>
  <c r="I33" i="4"/>
  <c r="J33" i="4"/>
  <c r="I36" i="4"/>
  <c r="J36" i="4"/>
  <c r="I37" i="4"/>
  <c r="J37" i="4"/>
  <c r="I26" i="5"/>
  <c r="I27" i="5"/>
  <c r="J26" i="5"/>
  <c r="J27" i="5"/>
  <c r="I21" i="5"/>
  <c r="I25" i="5"/>
  <c r="J21" i="5"/>
  <c r="J25" i="5"/>
  <c r="I20" i="5"/>
  <c r="J20" i="5"/>
  <c r="I17" i="5"/>
  <c r="J17" i="5"/>
  <c r="I12" i="5"/>
  <c r="I13" i="5"/>
  <c r="J13" i="5" l="1"/>
  <c r="J12" i="5"/>
  <c r="I28" i="4"/>
  <c r="J28" i="4"/>
  <c r="I27" i="4" l="1"/>
  <c r="J27" i="4"/>
  <c r="I39" i="4"/>
  <c r="J39" i="4"/>
  <c r="I40" i="4"/>
  <c r="J40" i="4"/>
  <c r="I41" i="4"/>
  <c r="J41" i="4"/>
  <c r="I38" i="4"/>
  <c r="I42" i="4"/>
  <c r="J38" i="4"/>
  <c r="J42" i="4"/>
  <c r="I14" i="4" l="1"/>
  <c r="I15" i="4"/>
  <c r="J14" i="4"/>
  <c r="J15" i="4"/>
  <c r="J12" i="4" l="1"/>
  <c r="I12" i="4"/>
</calcChain>
</file>

<file path=xl/sharedStrings.xml><?xml version="1.0" encoding="utf-8"?>
<sst xmlns="http://schemas.openxmlformats.org/spreadsheetml/2006/main" count="415" uniqueCount="134">
  <si>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</si>
  <si>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</si>
  <si>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</si>
  <si>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</si>
  <si>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</si>
  <si>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</si>
  <si>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</si>
  <si>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</si>
  <si>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</si>
  <si>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</si>
  <si>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</si>
  <si>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</si>
  <si>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</si>
  <si>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</si>
  <si>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</si>
  <si>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</si>
  <si>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</si>
  <si>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</si>
  <si>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</si>
  <si>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11</t>
  </si>
  <si>
    <t xml:space="preserve"> Приложение № 1</t>
  </si>
  <si>
    <t xml:space="preserve"> Приложение № 2</t>
  </si>
  <si>
    <t>Группа ВМП</t>
  </si>
  <si>
    <t>ГБУЗ "РКБСМП" МЗ РСО-АЛАНИЯ</t>
  </si>
  <si>
    <t>КС</t>
  </si>
  <si>
    <t>097-терапия</t>
  </si>
  <si>
    <t>ГБУЗ РКБ МЗ РСО-АЛАНИЯ</t>
  </si>
  <si>
    <t>ГБУЗ "АЛАГИРСКАЯ ЦРБ"</t>
  </si>
  <si>
    <t>ГБУЗ "ПРИГОРОДНАЯ ЦРБ" МЗ РСО-АЛАНИЯ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</si>
  <si>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</si>
  <si>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100-травматология и ортопедия</t>
  </si>
  <si>
    <t>ГБУЗ РДКБ МЗ РСО - АЛАНИЯ</t>
  </si>
  <si>
    <t>065-офтальмология</t>
  </si>
  <si>
    <t>011-гастроэнтерология</t>
  </si>
  <si>
    <t>056-нефрология</t>
  </si>
  <si>
    <t>068-педиатрия</t>
  </si>
  <si>
    <t>053-неврология</t>
  </si>
  <si>
    <t>014-гериатрия</t>
  </si>
  <si>
    <t>ДС</t>
  </si>
  <si>
    <t>028-инфекционные болезни</t>
  </si>
  <si>
    <t>112-хирургия</t>
  </si>
  <si>
    <t>029-кардиология</t>
  </si>
  <si>
    <t>ГБУЗ "ПРАВОБЕРЕЖНАЯ ЦРКБ" МЗ РСО-АЛАНИЯ</t>
  </si>
  <si>
    <t xml:space="preserve"> Приложение № 3</t>
  </si>
  <si>
    <t xml:space="preserve"> Приложение № 4</t>
  </si>
  <si>
    <t>Измененные объемы на 2023 год по Протоколу № 8 от 21.09.2023 г.</t>
  </si>
  <si>
    <t>ЧУЗ "КБ "РЖД-МЕДИЦИНА" Г.ВЛАДИКАВКАЗ"</t>
  </si>
  <si>
    <t>ГБУЗ "АРДОНСКАЯ ЦРБ" МЗ РСО-АЛАНИЯ</t>
  </si>
  <si>
    <t>012-гематология</t>
  </si>
  <si>
    <t>075-пульмонология</t>
  </si>
  <si>
    <t>004-аллергология и иммунология</t>
  </si>
  <si>
    <t>021-детская эндокринология</t>
  </si>
  <si>
    <t>077-ревматология</t>
  </si>
  <si>
    <t xml:space="preserve"> ТП ОМС № 9 от 25.10.2023 г.</t>
  </si>
  <si>
    <t>Измененные объемы на 2023 год по Протоколу № 9 от 25.10.2023 г.</t>
  </si>
  <si>
    <t>ГБУЗ РОД МЗ РСО-АЛАНИЯ</t>
  </si>
  <si>
    <t>060-онкология</t>
  </si>
  <si>
    <t>018-детская онкология</t>
  </si>
  <si>
    <t>116-челюстно-лицевая хирургия</t>
  </si>
  <si>
    <t>184-акушерство и гинекология (искусственное прерывание беременности)</t>
  </si>
  <si>
    <t>108-урология</t>
  </si>
  <si>
    <t>081-Сердечно-сосудистая хирургия</t>
  </si>
  <si>
    <t>ВМП 38</t>
  </si>
  <si>
    <t>ВМП 37</t>
  </si>
  <si>
    <t>ВМП 40</t>
  </si>
  <si>
    <t>ВМП 41</t>
  </si>
  <si>
    <t>ВМП 42</t>
  </si>
  <si>
    <t>ВМП 43</t>
  </si>
  <si>
    <t>ВМП 44</t>
  </si>
  <si>
    <t>ВМП 45</t>
  </si>
  <si>
    <t>ВМП 52</t>
  </si>
  <si>
    <t>ГБУЗ "Алагирская ЦРБ" МЗ РСО-А</t>
  </si>
  <si>
    <t>Неотложная помощь в медорганизации (взрослые)</t>
  </si>
  <si>
    <t>097-Терапия</t>
  </si>
  <si>
    <t>112-Хирургия</t>
  </si>
  <si>
    <t>Неотложная помощь в медорганизации (дети)</t>
  </si>
  <si>
    <t>068-Педиатрия</t>
  </si>
  <si>
    <t>ГБУЗ "Ардонская ЦРБ" МЗ РСО-А</t>
  </si>
  <si>
    <t>100-Травматология и ортопедия</t>
  </si>
  <si>
    <t>ГБУЗ "РДКБ" МЗ РСО-А</t>
  </si>
  <si>
    <t>020-Детская хирургия</t>
  </si>
  <si>
    <t>054-Нейрохирургия</t>
  </si>
  <si>
    <t>116-Челюстно-лицевая хирургия</t>
  </si>
  <si>
    <t>ГБУЗ "РКБСМП" МЗ РСО-А</t>
  </si>
  <si>
    <t>АО "Стоматология" стоматологическая поликлиника</t>
  </si>
  <si>
    <t>085-Стоматология</t>
  </si>
  <si>
    <t>ГБУЗ "Моздокская ЦРБ" МЗ РСО-А</t>
  </si>
  <si>
    <t>ГБУЗ "РОД" МЗ РСО-А</t>
  </si>
  <si>
    <t>Посещения с профилактической целью(взрослые)</t>
  </si>
  <si>
    <t>060-Онкология</t>
  </si>
  <si>
    <t>Разовые посещения по заболеванию (взрослые)</t>
  </si>
  <si>
    <t>Разовые посещения по заболеванию (дети)</t>
  </si>
  <si>
    <t>004-Аллергология и иммунология</t>
  </si>
  <si>
    <t>011-Гастроэнтерология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</si>
  <si>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</si>
  <si>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</si>
  <si>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</si>
  <si>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</si>
  <si>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021-Детская эндокринология</t>
  </si>
  <si>
    <t>053-Неврология</t>
  </si>
  <si>
    <t>056-Нефрология</t>
  </si>
  <si>
    <t>065-Офтальмология</t>
  </si>
  <si>
    <t>075-Пульмонология</t>
  </si>
  <si>
    <t>077-Ревматология</t>
  </si>
  <si>
    <t>136-Акушерство и гинекология</t>
  </si>
  <si>
    <t>162-Оториноларингология (за исключением кохлеарной имплантации)</t>
  </si>
  <si>
    <t>ГБУЗ "Поликлиника №4" МЗ РСО-А</t>
  </si>
  <si>
    <t>Обращения по заболеванию (взрослые)</t>
  </si>
  <si>
    <t>ГБУЗ "Поликлиника №1" МЗ РСО-А</t>
  </si>
  <si>
    <t>Углубленная диспансеризация</t>
  </si>
  <si>
    <t>Диспасеризация взрослых</t>
  </si>
  <si>
    <t xml:space="preserve"> Приложение № 5</t>
  </si>
  <si>
    <t>ФГБУ "СК ММЦ" МИНЗДРАВА РОССИИ (Г. БЕСЛАН)</t>
  </si>
  <si>
    <t>ВМП 28</t>
  </si>
  <si>
    <t>ВМП 49</t>
  </si>
  <si>
    <t>ВМП 51</t>
  </si>
  <si>
    <t>ВМП 53</t>
  </si>
  <si>
    <t>ВМП 58</t>
  </si>
  <si>
    <t>ВМП 59</t>
  </si>
  <si>
    <t>ВМП 61</t>
  </si>
  <si>
    <t>ВМП 62</t>
  </si>
  <si>
    <t>ВМП 63</t>
  </si>
  <si>
    <t>108-Урология</t>
  </si>
  <si>
    <t>ГБУЗ "МЦРБ" МЗ РСО-АЛАНИЯ</t>
  </si>
  <si>
    <t>ГБУЗ "РОДИЛЬНЫЙ ДОМ №2" МЗ РСО-АЛАНИЯ</t>
  </si>
  <si>
    <t>ГБУЗ "РОДИЛЬНЫЙ ДОМ №1" МЗ РСО-АЛАНИЯ</t>
  </si>
  <si>
    <t>054-нейрохирургия</t>
  </si>
  <si>
    <t>055-неонатология</t>
  </si>
  <si>
    <t>019-детская урология-андрология</t>
  </si>
  <si>
    <t>Объемы специализированной медицинской помощи в условиях круглосуточного стационара на 2023 года.</t>
  </si>
  <si>
    <t>Объемы высокотехнологической медицинской помощи (ВМП) на 2023 год.</t>
  </si>
  <si>
    <t>Объемы специализированной медицинской помощи в условиях дневного стационара на 2023 года.</t>
  </si>
  <si>
    <t>Объемы по оказанию неотложной медицинской помощи на 2023 год.</t>
  </si>
  <si>
    <t>Объемы по оказанию амбулаторной медицинской помощи на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</si>
</sst>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0" fontId="0" fillId="0" borderId="1" xfId="0" applyBorder="1"/>
    <xf numFmtId="43" fontId="0" fillId="0" borderId="0" xfId="1" applyFont="1"/>
    <xf numFmtId="43" fontId="0" fillId="0" borderId="0" xfId="0" applyNumberFormat="1"/>
    <xf numFmtId="165" fontId="6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81"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11:J62" headerRowDxfId="80" dataDxfId="78" totalsRowDxfId="77" headerRowBorderDxfId="79">
  <autoFilter ref="A11:J62"/>
  <tableColumns count="10">
    <tableColumn id="1" name="1" dataDxfId="76" totalsRowDxfId="75" dataCellStyle="Финансовый"/>
    <tableColumn id="2" name="2" dataDxfId="74" totalsRowDxfId="73"/>
    <tableColumn id="4" name="3" dataDxfId="72"/>
    <tableColumn id="3" name="4" dataDxfId="71"/>
    <tableColumn id="5" name="5" dataDxfId="70" dataCellStyle="Финансовый"/>
    <tableColumn id="6" name="6" dataDxfId="69" dataCellStyle="Финансовый"/>
    <tableColumn id="7" name="7" dataDxfId="68" dataCellStyle="Финансовый"/>
    <tableColumn id="8" name="8" dataDxfId="67" dataCellStyle="Финансовый"/>
    <tableColumn id="9" name="9" totalsRowFunction="sum" dataDxfId="66" dataCellStyle="Финансовый">
      <calculatedColumnFormula>Таблица132342[[#This Row],[7]]-Таблица132342[[#This Row],[5]]</calculatedColumnFormula>
    </tableColumn>
    <tableColumn id="10" name="10" totalsRowFunction="sum" dataDxfId="65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23423" displayName="Таблица1323423" ref="A11:J27" headerRowDxfId="64" dataDxfId="62" totalsRowDxfId="61" headerRowBorderDxfId="63">
  <autoFilter ref="A11:J27"/>
  <tableColumns count="10">
    <tableColumn id="1" name="1" dataDxfId="60" totalsRowDxfId="59" dataCellStyle="Финансовый"/>
    <tableColumn id="2" name="2" dataDxfId="58"/>
    <tableColumn id="4" name="3" dataDxfId="57"/>
    <tableColumn id="3" name="4" dataDxfId="56"/>
    <tableColumn id="5" name="6" dataDxfId="55" dataCellStyle="Финансовый"/>
    <tableColumn id="6" name="7" dataDxfId="54" dataCellStyle="Финансовый"/>
    <tableColumn id="7" name="8" dataDxfId="53" dataCellStyle="Финансовый"/>
    <tableColumn id="8" name="9" dataDxfId="52" dataCellStyle="Финансовый"/>
    <tableColumn id="9" name="10" dataDxfId="51" dataCellStyle="Финансовый">
      <calculatedColumnFormula>Таблица1323423[[#This Row],[8]]-Таблица1323423[[#This Row],[6]]</calculatedColumnFormula>
    </tableColumn>
    <tableColumn id="10" name="11" dataDxfId="50" totalsRowDxfId="49" dataCellStyle="Финансовый">
      <calculatedColumnFormula>Таблица1323423[[#This Row],[9]]-Таблица1323423[[#This Row],[7]]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4" name="Таблица1323425" displayName="Таблица1323425" ref="A11:K33" headerRowDxfId="48" dataDxfId="46" totalsRowDxfId="45" headerRowBorderDxfId="47">
  <autoFilter ref="A11:K33"/>
  <tableColumns count="11">
    <tableColumn id="1" name="1" dataDxfId="44" totalsRowDxfId="43" dataCellStyle="Финансовый"/>
    <tableColumn id="2" name="2" dataDxfId="42" totalsRowDxfId="41"/>
    <tableColumn id="4" name="3" dataDxfId="40"/>
    <tableColumn id="3" name="4" dataDxfId="39"/>
    <tableColumn id="11" name="5" dataDxfId="38"/>
    <tableColumn id="5" name="6" dataDxfId="37" dataCellStyle="Финансовый"/>
    <tableColumn id="6" name="7" dataDxfId="36" dataCellStyle="Финансовый"/>
    <tableColumn id="7" name="8" dataDxfId="35" dataCellStyle="Финансовый"/>
    <tableColumn id="8" name="9" dataDxfId="34" dataCellStyle="Финансовый"/>
    <tableColumn id="9" name="10" totalsRowFunction="sum" dataDxfId="33" dataCellStyle="Финансовый">
      <calculatedColumnFormula>Таблица1323425[[#This Row],[8]]-Таблица1323425[[#This Row],[6]]</calculatedColumnFormula>
    </tableColumn>
    <tableColumn id="10" name="11" totalsRowFunction="sum" dataDxfId="32" dataCellStyle="Финансовый">
      <calculatedColumnFormula>Таблица1323425[[#This Row],[9]]-Таблица1323425[[#This Row],[7]]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Таблица13234256" displayName="Таблица13234256" ref="A11:J27" headerRowDxfId="31" dataDxfId="29" totalsRowDxfId="28" headerRowBorderDxfId="30">
  <autoFilter ref="A11:J27"/>
  <tableColumns count="10">
    <tableColumn id="1" name="1" dataDxfId="27" totalsRowDxfId="26" dataCellStyle="Финансовый"/>
    <tableColumn id="2" name="2" dataDxfId="25" totalsRowDxfId="24"/>
    <tableColumn id="4" name="3" dataDxfId="23"/>
    <tableColumn id="3" name="4" dataDxfId="22"/>
    <tableColumn id="5" name="6" dataDxfId="21" dataCellStyle="Финансовый"/>
    <tableColumn id="6" name="7" dataDxfId="20" dataCellStyle="Финансовый"/>
    <tableColumn id="7" name="8" dataDxfId="19" dataCellStyle="Финансовый"/>
    <tableColumn id="8" name="9" dataDxfId="18" dataCellStyle="Финансовый"/>
    <tableColumn id="9" name="10" totalsRowFunction="sum" dataDxfId="17" dataCellStyle="Финансовый">
      <calculatedColumnFormula>Таблица13234256[[#This Row],[8]]-Таблица13234256[[#This Row],[6]]</calculatedColumnFormula>
    </tableColumn>
    <tableColumn id="10" name="11" totalsRowFunction="sum" dataDxfId="16" dataCellStyle="Финансовый">
      <calculatedColumnFormula>Таблица13234256[[#This Row],[9]]-Таблица13234256[[#This Row],[7]]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Таблица132342564" displayName="Таблица132342564" ref="A11:J40" headerRowDxfId="15" dataDxfId="13" totalsRowDxfId="12" headerRowBorderDxfId="14">
  <autoFilter ref="A11:J40"/>
  <tableColumns count="10">
    <tableColumn id="1" name="1" dataDxfId="11" totalsRowDxfId="10" dataCellStyle="Финансовый"/>
    <tableColumn id="2" name="2" dataDxfId="0" totalsRowDxfId="9"/>
    <tableColumn id="4" name="3" dataDxfId="8"/>
    <tableColumn id="3" name="4" dataDxfId="7"/>
    <tableColumn id="5" name="6" dataDxfId="6" dataCellStyle="Финансовый"/>
    <tableColumn id="6" name="7" dataDxfId="5" dataCellStyle="Финансовый"/>
    <tableColumn id="7" name="8" dataDxfId="4" dataCellStyle="Финансовый"/>
    <tableColumn id="8" name="9" dataDxfId="3" dataCellStyle="Финансовый"/>
    <tableColumn id="9" name="10" totalsRowFunction="sum" dataDxfId="2" dataCellStyle="Финансовый">
      <calculatedColumnFormula>Таблица132342564[[#This Row],[8]]-Таблица132342564[[#This Row],[6]]</calculatedColumnFormula>
    </tableColumn>
    <tableColumn id="10" name="11" totalsRowFunction="sum" dataDxfId="1" dataCellStyle="Финансовый">
      <calculatedColumnFormula>Таблица132342564[[#This Row],[9]]-Таблица132342564[[#This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B6" sqref="B6:I7"/>
    </sheetView>
  </sheetViews>
  <sheetFormatPr defaultRowHeight="15" x14ac:dyDescent="0.25"/>
  <cols>
    <col min="1" max="1" width="10.28515625" customWidth="1"/>
    <col min="2" max="2" width="31.28515625" style="6" customWidth="1"/>
    <col min="3" max="3" width="10.5703125" style="6" customWidth="1"/>
    <col min="4" max="4" width="40.28515625" customWidth="1"/>
    <col min="5" max="5" width="11.42578125" customWidth="1"/>
    <col min="6" max="6" width="14.28515625" customWidth="1"/>
    <col min="7" max="7" width="9.28515625" customWidth="1"/>
    <col min="8" max="8" width="14" bestFit="1" customWidth="1"/>
    <col min="9" max="9" width="9.42578125" customWidth="1"/>
    <col min="10" max="10" width="16" customWidth="1"/>
    <col min="11" max="11" width="16.5703125" style="5" bestFit="1" customWidth="1"/>
    <col min="12" max="12" width="16.5703125" style="19" bestFit="1" customWidth="1"/>
    <col min="13" max="13" width="16.5703125" bestFit="1" customWidth="1"/>
  </cols>
  <sheetData>
    <row r="1" spans="1:13" x14ac:dyDescent="0.25">
      <c r="J1" s="7" t="s">
        <v>20</v>
      </c>
    </row>
    <row r="2" spans="1:13" x14ac:dyDescent="0.25">
      <c r="J2" s="7" t="s">
        <v>0</v>
      </c>
    </row>
    <row r="3" spans="1:13" x14ac:dyDescent="0.25">
      <c r="J3" s="7" t="s">
        <v>1</v>
      </c>
    </row>
    <row r="4" spans="1:13" x14ac:dyDescent="0.25">
      <c r="J4" s="7" t="s">
        <v>53</v>
      </c>
    </row>
    <row r="5" spans="1:13" x14ac:dyDescent="0.25">
      <c r="J5" s="7"/>
    </row>
    <row r="6" spans="1:13" ht="15" customHeight="1" x14ac:dyDescent="0.25">
      <c r="A6" s="30"/>
      <c r="B6" s="31" t="s">
        <v>129</v>
      </c>
      <c r="C6" s="31"/>
      <c r="D6" s="31"/>
      <c r="E6" s="31"/>
      <c r="F6" s="31"/>
      <c r="G6" s="31"/>
      <c r="H6" s="31"/>
      <c r="I6" s="31"/>
      <c r="J6" s="30"/>
    </row>
    <row r="7" spans="1:13" ht="15" customHeight="1" x14ac:dyDescent="0.25">
      <c r="A7" s="30"/>
      <c r="B7" s="31"/>
      <c r="C7" s="31"/>
      <c r="D7" s="31"/>
      <c r="E7" s="31"/>
      <c r="F7" s="31"/>
      <c r="G7" s="31"/>
      <c r="H7" s="31"/>
      <c r="I7" s="31"/>
      <c r="J7" s="30"/>
    </row>
    <row r="9" spans="1:13" ht="59.25" customHeight="1" x14ac:dyDescent="0.25">
      <c r="A9" s="27" t="s">
        <v>2</v>
      </c>
      <c r="B9" s="27" t="s">
        <v>3</v>
      </c>
      <c r="C9" s="28" t="s">
        <v>18</v>
      </c>
      <c r="D9" s="28" t="s">
        <v>17</v>
      </c>
      <c r="E9" s="27" t="s">
        <v>45</v>
      </c>
      <c r="F9" s="27"/>
      <c r="G9" s="27" t="s">
        <v>54</v>
      </c>
      <c r="H9" s="27"/>
      <c r="I9" s="27" t="s">
        <v>4</v>
      </c>
      <c r="J9" s="27"/>
    </row>
    <row r="10" spans="1:13" ht="30" x14ac:dyDescent="0.25">
      <c r="A10" s="27"/>
      <c r="B10" s="27"/>
      <c r="C10" s="29"/>
      <c r="D10" s="29"/>
      <c r="E10" s="8" t="s">
        <v>5</v>
      </c>
      <c r="F10" s="8" t="s">
        <v>6</v>
      </c>
      <c r="G10" s="8" t="s">
        <v>5</v>
      </c>
      <c r="H10" s="8" t="s">
        <v>6</v>
      </c>
      <c r="I10" s="8" t="s">
        <v>5</v>
      </c>
      <c r="J10" s="8" t="s">
        <v>6</v>
      </c>
    </row>
    <row r="11" spans="1:13" x14ac:dyDescent="0.25">
      <c r="A11" s="9" t="s">
        <v>7</v>
      </c>
      <c r="B11" s="10" t="s">
        <v>8</v>
      </c>
      <c r="C11" s="9" t="s">
        <v>9</v>
      </c>
      <c r="D11" s="10" t="s">
        <v>10</v>
      </c>
      <c r="E11" s="10" t="s">
        <v>11</v>
      </c>
      <c r="F11" s="10" t="s">
        <v>12</v>
      </c>
      <c r="G11" s="10" t="s">
        <v>15</v>
      </c>
      <c r="H11" s="10" t="s">
        <v>13</v>
      </c>
      <c r="I11" s="10" t="s">
        <v>14</v>
      </c>
      <c r="J11" s="10" t="s">
        <v>16</v>
      </c>
    </row>
    <row r="12" spans="1:13" x14ac:dyDescent="0.25">
      <c r="A12" s="11">
        <v>150031</v>
      </c>
      <c r="B12" s="12" t="s">
        <v>55</v>
      </c>
      <c r="C12" s="13" t="s">
        <v>24</v>
      </c>
      <c r="D12" s="14" t="s">
        <v>48</v>
      </c>
      <c r="E12" s="2">
        <v>120</v>
      </c>
      <c r="F12" s="4">
        <v>13117618.109999999</v>
      </c>
      <c r="G12" s="2">
        <v>166</v>
      </c>
      <c r="H12" s="4">
        <v>18117618.109999999</v>
      </c>
      <c r="I12" s="15">
        <f>Таблица132342[[#This Row],[7]]-Таблица132342[[#This Row],[5]]</f>
        <v>46</v>
      </c>
      <c r="J12" s="16">
        <f>Таблица132342[[#This Row],[8]]-Таблица132342[[#This Row],[6]]</f>
        <v>5000000</v>
      </c>
      <c r="M12" s="20"/>
    </row>
    <row r="13" spans="1:13" x14ac:dyDescent="0.25">
      <c r="A13" s="11"/>
      <c r="B13" s="12"/>
      <c r="C13" s="13" t="s">
        <v>24</v>
      </c>
      <c r="D13" s="14" t="s">
        <v>56</v>
      </c>
      <c r="E13" s="2">
        <v>5468</v>
      </c>
      <c r="F13" s="4">
        <v>554287570.56999993</v>
      </c>
      <c r="G13" s="2">
        <v>5485</v>
      </c>
      <c r="H13" s="4">
        <v>555887570.56999993</v>
      </c>
      <c r="I13" s="2">
        <f>Таблица132342[[#This Row],[7]]-Таблица132342[[#This Row],[5]]</f>
        <v>17</v>
      </c>
      <c r="J13" s="4">
        <f>Таблица132342[[#This Row],[8]]-Таблица132342[[#This Row],[6]]</f>
        <v>1600000</v>
      </c>
      <c r="M13" s="20"/>
    </row>
    <row r="14" spans="1:13" x14ac:dyDescent="0.25">
      <c r="A14" s="1">
        <v>150007</v>
      </c>
      <c r="B14" s="12" t="s">
        <v>27</v>
      </c>
      <c r="C14" s="13" t="s">
        <v>24</v>
      </c>
      <c r="D14" s="13" t="s">
        <v>39</v>
      </c>
      <c r="E14" s="2">
        <v>800</v>
      </c>
      <c r="F14" s="4">
        <v>11159688.429999998</v>
      </c>
      <c r="G14" s="2">
        <v>754</v>
      </c>
      <c r="H14" s="4">
        <v>11159688.429999998</v>
      </c>
      <c r="I14" s="2">
        <f>Таблица132342[[#This Row],[7]]-Таблица132342[[#This Row],[5]]</f>
        <v>-46</v>
      </c>
      <c r="J14" s="4">
        <f>Таблица132342[[#This Row],[8]]-Таблица132342[[#This Row],[6]]</f>
        <v>0</v>
      </c>
      <c r="M14" s="20"/>
    </row>
    <row r="15" spans="1:13" x14ac:dyDescent="0.25">
      <c r="A15" s="11">
        <v>150003</v>
      </c>
      <c r="B15" s="12" t="s">
        <v>23</v>
      </c>
      <c r="C15" s="13" t="s">
        <v>24</v>
      </c>
      <c r="D15" s="13" t="s">
        <v>39</v>
      </c>
      <c r="E15" s="2">
        <v>1220</v>
      </c>
      <c r="F15" s="4">
        <v>140722931.16999999</v>
      </c>
      <c r="G15" s="2">
        <v>1220</v>
      </c>
      <c r="H15" s="4">
        <v>122883692.81999999</v>
      </c>
      <c r="I15" s="2">
        <f>Таблица132342[[#This Row],[7]]-Таблица132342[[#This Row],[5]]</f>
        <v>0</v>
      </c>
      <c r="J15" s="4">
        <f>Таблица132342[[#This Row],[8]]-Таблица132342[[#This Row],[6]]</f>
        <v>-17839238.349999994</v>
      </c>
      <c r="M15" s="20"/>
    </row>
    <row r="16" spans="1:13" ht="45" x14ac:dyDescent="0.25">
      <c r="A16" s="11"/>
      <c r="B16" s="12"/>
      <c r="C16" s="13" t="s">
        <v>24</v>
      </c>
      <c r="D16" s="13" t="s">
        <v>59</v>
      </c>
      <c r="E16" s="2">
        <v>399</v>
      </c>
      <c r="F16" s="4">
        <v>3775628.79</v>
      </c>
      <c r="G16" s="2">
        <v>499</v>
      </c>
      <c r="H16" s="4">
        <v>4614867.1399999997</v>
      </c>
      <c r="I16" s="2">
        <f>Таблица132342[[#This Row],[7]]-Таблица132342[[#This Row],[5]]</f>
        <v>100</v>
      </c>
      <c r="J16" s="4">
        <f>Таблица132342[[#This Row],[8]]-Таблица132342[[#This Row],[6]]</f>
        <v>839238.34999999963</v>
      </c>
      <c r="M16" s="20"/>
    </row>
    <row r="17" spans="1:13" ht="30" x14ac:dyDescent="0.25">
      <c r="A17" s="1">
        <v>150016</v>
      </c>
      <c r="B17" s="12" t="s">
        <v>28</v>
      </c>
      <c r="C17" s="13" t="s">
        <v>24</v>
      </c>
      <c r="D17" s="14" t="s">
        <v>35</v>
      </c>
      <c r="E17" s="2">
        <v>153</v>
      </c>
      <c r="F17" s="3">
        <v>2377032.4500000002</v>
      </c>
      <c r="G17" s="2">
        <v>0</v>
      </c>
      <c r="H17" s="4">
        <v>0</v>
      </c>
      <c r="I17" s="2">
        <f>Таблица132342[[#This Row],[7]]-Таблица132342[[#This Row],[5]]</f>
        <v>-153</v>
      </c>
      <c r="J17" s="4">
        <f>Таблица132342[[#This Row],[8]]-Таблица132342[[#This Row],[6]]</f>
        <v>-2377032.4500000002</v>
      </c>
    </row>
    <row r="18" spans="1:13" x14ac:dyDescent="0.25">
      <c r="A18" s="1"/>
      <c r="B18" s="12"/>
      <c r="C18" s="13" t="s">
        <v>24</v>
      </c>
      <c r="D18" s="13" t="s">
        <v>37</v>
      </c>
      <c r="E18" s="2">
        <v>369</v>
      </c>
      <c r="F18" s="3">
        <v>14588125.579999784</v>
      </c>
      <c r="G18" s="2">
        <v>522</v>
      </c>
      <c r="H18" s="4">
        <v>16965158.029999785</v>
      </c>
      <c r="I18" s="2">
        <f>Таблица132342[[#This Row],[7]]-Таблица132342[[#This Row],[5]]</f>
        <v>153</v>
      </c>
      <c r="J18" s="4">
        <f>Таблица132342[[#This Row],[8]]-Таблица132342[[#This Row],[6]]</f>
        <v>2377032.4500000011</v>
      </c>
    </row>
    <row r="19" spans="1:13" x14ac:dyDescent="0.25">
      <c r="A19" s="1"/>
      <c r="B19" s="12"/>
      <c r="C19" s="13" t="s">
        <v>24</v>
      </c>
      <c r="D19" s="13" t="s">
        <v>25</v>
      </c>
      <c r="E19" s="2">
        <v>2176</v>
      </c>
      <c r="F19" s="3">
        <v>47747837.230000004</v>
      </c>
      <c r="G19" s="2">
        <v>2151</v>
      </c>
      <c r="H19" s="4">
        <v>47747837.230000004</v>
      </c>
      <c r="I19" s="2">
        <f>Таблица132342[[#This Row],[7]]-Таблица132342[[#This Row],[5]]</f>
        <v>-25</v>
      </c>
      <c r="J19" s="4">
        <f>Таблица132342[[#This Row],[8]]-Таблица132342[[#This Row],[6]]</f>
        <v>0</v>
      </c>
    </row>
    <row r="20" spans="1:13" x14ac:dyDescent="0.25">
      <c r="A20" s="1"/>
      <c r="B20" s="12"/>
      <c r="C20" s="13" t="s">
        <v>24</v>
      </c>
      <c r="D20" s="13" t="s">
        <v>40</v>
      </c>
      <c r="E20" s="2">
        <v>1548</v>
      </c>
      <c r="F20" s="3">
        <v>33674312.200000003</v>
      </c>
      <c r="G20" s="2">
        <v>1523</v>
      </c>
      <c r="H20" s="4">
        <v>33674312.200000003</v>
      </c>
      <c r="I20" s="2">
        <f>Таблица132342[[#This Row],[7]]-Таблица132342[[#This Row],[5]]</f>
        <v>-25</v>
      </c>
      <c r="J20" s="4">
        <f>Таблица132342[[#This Row],[8]]-Таблица132342[[#This Row],[6]]</f>
        <v>0</v>
      </c>
    </row>
    <row r="21" spans="1:13" ht="75" x14ac:dyDescent="0.25">
      <c r="A21" s="1"/>
      <c r="B21" s="12"/>
      <c r="C21" s="13" t="s">
        <v>24</v>
      </c>
      <c r="D21" s="13" t="s">
        <v>29</v>
      </c>
      <c r="E21" s="2">
        <v>1236</v>
      </c>
      <c r="F21" s="3">
        <v>22603023.809999999</v>
      </c>
      <c r="G21" s="2">
        <v>1206</v>
      </c>
      <c r="H21" s="4">
        <v>22603023.809999999</v>
      </c>
      <c r="I21" s="2">
        <f>Таблица132342[[#This Row],[7]]-Таблица132342[[#This Row],[5]]</f>
        <v>-30</v>
      </c>
      <c r="J21" s="4">
        <f>Таблица132342[[#This Row],[8]]-Таблица132342[[#This Row],[6]]</f>
        <v>0</v>
      </c>
    </row>
    <row r="22" spans="1:13" ht="45" x14ac:dyDescent="0.25">
      <c r="A22" s="1"/>
      <c r="B22" s="12"/>
      <c r="C22" s="13" t="s">
        <v>24</v>
      </c>
      <c r="D22" s="13" t="s">
        <v>59</v>
      </c>
      <c r="E22" s="2">
        <v>92</v>
      </c>
      <c r="F22" s="3">
        <v>670176.27</v>
      </c>
      <c r="G22" s="2">
        <v>72</v>
      </c>
      <c r="H22" s="4">
        <v>670176.27</v>
      </c>
      <c r="I22" s="2">
        <f>Таблица132342[[#This Row],[7]]-Таблица132342[[#This Row],[5]]</f>
        <v>-20</v>
      </c>
      <c r="J22" s="4">
        <f>Таблица132342[[#This Row],[8]]-Таблица132342[[#This Row],[6]]</f>
        <v>0</v>
      </c>
    </row>
    <row r="23" spans="1:13" x14ac:dyDescent="0.25">
      <c r="A23" s="1">
        <v>150002</v>
      </c>
      <c r="B23" s="12" t="s">
        <v>31</v>
      </c>
      <c r="C23" s="13" t="s">
        <v>24</v>
      </c>
      <c r="D23" s="14" t="s">
        <v>57</v>
      </c>
      <c r="E23" s="2">
        <v>144</v>
      </c>
      <c r="F23" s="3">
        <v>15061578.130000001</v>
      </c>
      <c r="G23" s="2">
        <v>127</v>
      </c>
      <c r="H23" s="4">
        <v>13461578.130000001</v>
      </c>
      <c r="I23" s="2">
        <f>Таблица132342[[#This Row],[7]]-Таблица132342[[#This Row],[5]]</f>
        <v>-17</v>
      </c>
      <c r="J23" s="4">
        <f>Таблица132342[[#This Row],[8]]-Таблица132342[[#This Row],[6]]</f>
        <v>-1600000</v>
      </c>
    </row>
    <row r="24" spans="1:13" x14ac:dyDescent="0.25">
      <c r="A24" s="1"/>
      <c r="B24" s="12"/>
      <c r="C24" s="13" t="s">
        <v>24</v>
      </c>
      <c r="D24" s="13" t="s">
        <v>50</v>
      </c>
      <c r="E24" s="2">
        <v>366</v>
      </c>
      <c r="F24" s="3">
        <v>4254392.95</v>
      </c>
      <c r="G24" s="2">
        <v>366</v>
      </c>
      <c r="H24" s="4">
        <v>4924743.87</v>
      </c>
      <c r="I24" s="2">
        <f>Таблица132342[[#This Row],[7]]-Таблица132342[[#This Row],[5]]</f>
        <v>0</v>
      </c>
      <c r="J24" s="4">
        <f>Таблица132342[[#This Row],[8]]-Таблица132342[[#This Row],[6]]</f>
        <v>670350.91999999993</v>
      </c>
    </row>
    <row r="25" spans="1:13" x14ac:dyDescent="0.25">
      <c r="A25" s="1"/>
      <c r="B25" s="12"/>
      <c r="C25" s="13" t="s">
        <v>24</v>
      </c>
      <c r="D25" s="13" t="s">
        <v>33</v>
      </c>
      <c r="E25" s="2">
        <v>510</v>
      </c>
      <c r="F25" s="3">
        <v>10729474.289999999</v>
      </c>
      <c r="G25" s="2">
        <v>480</v>
      </c>
      <c r="H25" s="4">
        <v>9129474.2899999991</v>
      </c>
      <c r="I25" s="2">
        <f>Таблица132342[[#This Row],[7]]-Таблица132342[[#This Row],[5]]</f>
        <v>-30</v>
      </c>
      <c r="J25" s="4">
        <f>Таблица132342[[#This Row],[8]]-Таблица132342[[#This Row],[6]]</f>
        <v>-1600000</v>
      </c>
    </row>
    <row r="26" spans="1:13" x14ac:dyDescent="0.25">
      <c r="A26" s="1"/>
      <c r="B26" s="12"/>
      <c r="C26" s="13" t="s">
        <v>24</v>
      </c>
      <c r="D26" s="13" t="s">
        <v>48</v>
      </c>
      <c r="E26" s="2">
        <v>200</v>
      </c>
      <c r="F26" s="3">
        <v>23804692.690000001</v>
      </c>
      <c r="G26" s="2">
        <v>199</v>
      </c>
      <c r="H26" s="4">
        <v>23787692.690000001</v>
      </c>
      <c r="I26" s="2">
        <f>Таблица132342[[#This Row],[7]]-Таблица132342[[#This Row],[5]]</f>
        <v>-1</v>
      </c>
      <c r="J26" s="4">
        <f>Таблица132342[[#This Row],[8]]-Таблица132342[[#This Row],[6]]</f>
        <v>-17000</v>
      </c>
    </row>
    <row r="27" spans="1:13" x14ac:dyDescent="0.25">
      <c r="A27" s="9"/>
      <c r="B27" s="18"/>
      <c r="C27" s="13" t="s">
        <v>24</v>
      </c>
      <c r="D27" s="14" t="s">
        <v>51</v>
      </c>
      <c r="E27" s="2">
        <v>168</v>
      </c>
      <c r="F27" s="3">
        <v>7919987.9700000007</v>
      </c>
      <c r="G27" s="2">
        <v>168</v>
      </c>
      <c r="H27" s="4">
        <v>9054372.6699999999</v>
      </c>
      <c r="I27" s="2">
        <f>Таблица132342[[#This Row],[7]]-Таблица132342[[#This Row],[5]]</f>
        <v>0</v>
      </c>
      <c r="J27" s="4">
        <f>Таблица132342[[#This Row],[8]]-Таблица132342[[#This Row],[6]]</f>
        <v>1134384.6999999993</v>
      </c>
      <c r="M27" s="20"/>
    </row>
    <row r="28" spans="1:13" x14ac:dyDescent="0.25">
      <c r="A28" s="1"/>
      <c r="B28" s="12"/>
      <c r="C28" s="13" t="s">
        <v>24</v>
      </c>
      <c r="D28" s="14" t="s">
        <v>39</v>
      </c>
      <c r="E28" s="2">
        <v>6438</v>
      </c>
      <c r="F28" s="3">
        <v>156345983.91</v>
      </c>
      <c r="G28" s="2">
        <v>6438</v>
      </c>
      <c r="H28" s="4">
        <v>148766493.13</v>
      </c>
      <c r="I28" s="2">
        <f>Таблица132342[[#This Row],[7]]-Таблица132342[[#This Row],[5]]</f>
        <v>0</v>
      </c>
      <c r="J28" s="4">
        <f>Таблица132342[[#This Row],[8]]-Таблица132342[[#This Row],[6]]</f>
        <v>-7579490.7800000012</v>
      </c>
      <c r="L28" s="5"/>
    </row>
    <row r="29" spans="1:13" x14ac:dyDescent="0.25">
      <c r="A29" s="1"/>
      <c r="B29" s="12"/>
      <c r="C29" s="13" t="s">
        <v>24</v>
      </c>
      <c r="D29" s="14" t="s">
        <v>32</v>
      </c>
      <c r="E29" s="2">
        <v>445</v>
      </c>
      <c r="F29" s="3">
        <v>8103410.4699999997</v>
      </c>
      <c r="G29" s="2">
        <v>445</v>
      </c>
      <c r="H29" s="4">
        <v>9422053.5399999991</v>
      </c>
      <c r="I29" s="2">
        <f>Таблица132342[[#This Row],[7]]-Таблица132342[[#This Row],[5]]</f>
        <v>0</v>
      </c>
      <c r="J29" s="4">
        <f>Таблица132342[[#This Row],[8]]-Таблица132342[[#This Row],[6]]</f>
        <v>1318643.0699999994</v>
      </c>
      <c r="L29" s="5"/>
    </row>
    <row r="30" spans="1:13" x14ac:dyDescent="0.25">
      <c r="A30" s="1"/>
      <c r="B30" s="12"/>
      <c r="C30" s="13" t="s">
        <v>24</v>
      </c>
      <c r="D30" s="14" t="s">
        <v>49</v>
      </c>
      <c r="E30" s="2">
        <v>372</v>
      </c>
      <c r="F30" s="3">
        <v>11018245.439999999</v>
      </c>
      <c r="G30" s="2">
        <v>412</v>
      </c>
      <c r="H30" s="4">
        <v>11946718.130000001</v>
      </c>
      <c r="I30" s="2">
        <f>Таблица132342[[#This Row],[7]]-Таблица132342[[#This Row],[5]]</f>
        <v>40</v>
      </c>
      <c r="J30" s="4">
        <f>Таблица132342[[#This Row],[8]]-Таблица132342[[#This Row],[6]]</f>
        <v>928472.69000000134</v>
      </c>
      <c r="L30" s="5"/>
    </row>
    <row r="31" spans="1:13" x14ac:dyDescent="0.25">
      <c r="A31" s="1"/>
      <c r="B31" s="12"/>
      <c r="C31" s="13" t="s">
        <v>24</v>
      </c>
      <c r="D31" s="14" t="s">
        <v>52</v>
      </c>
      <c r="E31" s="2">
        <v>84</v>
      </c>
      <c r="F31" s="3">
        <v>4951884.7699999996</v>
      </c>
      <c r="G31" s="2">
        <v>109</v>
      </c>
      <c r="H31" s="4">
        <v>6451884.7699999996</v>
      </c>
      <c r="I31" s="2">
        <f>Таблица132342[[#This Row],[7]]-Таблица132342[[#This Row],[5]]</f>
        <v>25</v>
      </c>
      <c r="J31" s="4">
        <f>Таблица132342[[#This Row],[8]]-Таблица132342[[#This Row],[6]]</f>
        <v>1500000</v>
      </c>
      <c r="L31" s="5"/>
    </row>
    <row r="32" spans="1:13" x14ac:dyDescent="0.25">
      <c r="A32" s="1"/>
      <c r="B32" s="12"/>
      <c r="C32" s="13" t="s">
        <v>24</v>
      </c>
      <c r="D32" s="14" t="s">
        <v>30</v>
      </c>
      <c r="E32" s="2">
        <v>886</v>
      </c>
      <c r="F32" s="3">
        <v>22438305.120000001</v>
      </c>
      <c r="G32" s="2">
        <v>886</v>
      </c>
      <c r="H32" s="4">
        <v>26986053.350000001</v>
      </c>
      <c r="I32" s="2">
        <f>Таблица132342[[#This Row],[7]]-Таблица132342[[#This Row],[5]]</f>
        <v>0</v>
      </c>
      <c r="J32" s="4">
        <f>Таблица132342[[#This Row],[8]]-Таблица132342[[#This Row],[6]]</f>
        <v>4547748.2300000004</v>
      </c>
      <c r="L32" s="5"/>
    </row>
    <row r="33" spans="1:12" x14ac:dyDescent="0.25">
      <c r="A33" s="1"/>
      <c r="B33" s="12"/>
      <c r="C33" s="13" t="s">
        <v>24</v>
      </c>
      <c r="D33" s="14" t="s">
        <v>58</v>
      </c>
      <c r="E33" s="2">
        <v>240</v>
      </c>
      <c r="F33" s="3">
        <v>8099175.0200000005</v>
      </c>
      <c r="G33" s="2">
        <v>225</v>
      </c>
      <c r="H33" s="4">
        <v>7599175.0199999996</v>
      </c>
      <c r="I33" s="2">
        <f>Таблица132342[[#This Row],[7]]-Таблица132342[[#This Row],[5]]</f>
        <v>-15</v>
      </c>
      <c r="J33" s="4">
        <f>Таблица132342[[#This Row],[8]]-Таблица132342[[#This Row],[6]]</f>
        <v>-500000.00000000093</v>
      </c>
      <c r="L33" s="5"/>
    </row>
    <row r="34" spans="1:12" ht="75" x14ac:dyDescent="0.25">
      <c r="A34" s="1"/>
      <c r="B34" s="12"/>
      <c r="C34" s="13" t="s">
        <v>24</v>
      </c>
      <c r="D34" s="13" t="s">
        <v>29</v>
      </c>
      <c r="E34" s="2">
        <v>30</v>
      </c>
      <c r="F34" s="3">
        <v>626575.5</v>
      </c>
      <c r="G34" s="2">
        <v>11</v>
      </c>
      <c r="H34" s="4">
        <v>223466.67</v>
      </c>
      <c r="I34" s="2">
        <f>Таблица132342[[#This Row],[7]]-Таблица132342[[#This Row],[5]]</f>
        <v>-19</v>
      </c>
      <c r="J34" s="4">
        <f>Таблица132342[[#This Row],[8]]-Таблица132342[[#This Row],[6]]</f>
        <v>-403108.82999999996</v>
      </c>
      <c r="L34" s="5"/>
    </row>
    <row r="35" spans="1:12" ht="30" x14ac:dyDescent="0.25">
      <c r="A35" s="1">
        <v>150014</v>
      </c>
      <c r="B35" s="12" t="s">
        <v>42</v>
      </c>
      <c r="C35" s="13" t="s">
        <v>24</v>
      </c>
      <c r="D35" s="14" t="s">
        <v>39</v>
      </c>
      <c r="E35" s="2">
        <v>273</v>
      </c>
      <c r="F35" s="3">
        <v>4713126.2</v>
      </c>
      <c r="G35" s="2">
        <v>423</v>
      </c>
      <c r="H35" s="4">
        <v>7302756.2000000002</v>
      </c>
      <c r="I35" s="2">
        <f>Таблица132342[[#This Row],[7]]-Таблица132342[[#This Row],[5]]</f>
        <v>150</v>
      </c>
      <c r="J35" s="4">
        <f>Таблица132342[[#This Row],[8]]-Таблица132342[[#This Row],[6]]</f>
        <v>2589630</v>
      </c>
      <c r="L35" s="5"/>
    </row>
    <row r="36" spans="1:12" x14ac:dyDescent="0.25">
      <c r="A36" s="1"/>
      <c r="B36" s="12"/>
      <c r="C36" s="13" t="s">
        <v>24</v>
      </c>
      <c r="D36" s="14" t="s">
        <v>36</v>
      </c>
      <c r="E36" s="2">
        <v>413</v>
      </c>
      <c r="F36" s="3">
        <v>9006628.9499999993</v>
      </c>
      <c r="G36" s="2">
        <v>463</v>
      </c>
      <c r="H36" s="4">
        <v>10097019.949999999</v>
      </c>
      <c r="I36" s="2">
        <f>Таблица132342[[#This Row],[7]]-Таблица132342[[#This Row],[5]]</f>
        <v>50</v>
      </c>
      <c r="J36" s="4">
        <f>Таблица132342[[#This Row],[8]]-Таблица132342[[#This Row],[6]]</f>
        <v>1090391</v>
      </c>
      <c r="L36" s="5"/>
    </row>
    <row r="37" spans="1:12" x14ac:dyDescent="0.25">
      <c r="A37" s="1"/>
      <c r="B37" s="12"/>
      <c r="C37" s="13" t="s">
        <v>24</v>
      </c>
      <c r="D37" s="14" t="s">
        <v>40</v>
      </c>
      <c r="E37" s="2">
        <v>437</v>
      </c>
      <c r="F37" s="3">
        <v>11144295.800000001</v>
      </c>
      <c r="G37" s="2">
        <v>417</v>
      </c>
      <c r="H37" s="4">
        <v>10799011.800000001</v>
      </c>
      <c r="I37" s="2">
        <f>Таблица132342[[#This Row],[7]]-Таблица132342[[#This Row],[5]]</f>
        <v>-20</v>
      </c>
      <c r="J37" s="4">
        <f>Таблица132342[[#This Row],[8]]-Таблица132342[[#This Row],[6]]</f>
        <v>-345284</v>
      </c>
      <c r="L37" s="5"/>
    </row>
    <row r="38" spans="1:12" ht="75" x14ac:dyDescent="0.25">
      <c r="A38" s="11"/>
      <c r="B38" s="12"/>
      <c r="C38" s="13" t="s">
        <v>24</v>
      </c>
      <c r="D38" s="13" t="s">
        <v>29</v>
      </c>
      <c r="E38" s="2">
        <v>1322</v>
      </c>
      <c r="F38" s="17">
        <v>38212044.119999997</v>
      </c>
      <c r="G38" s="2">
        <v>1142</v>
      </c>
      <c r="H38" s="4">
        <v>34877307.119999997</v>
      </c>
      <c r="I38" s="2">
        <f>Таблица132342[[#This Row],[7]]-Таблица132342[[#This Row],[5]]</f>
        <v>-180</v>
      </c>
      <c r="J38" s="4">
        <f>Таблица132342[[#This Row],[8]]-Таблица132342[[#This Row],[6]]</f>
        <v>-3334737</v>
      </c>
      <c r="L38" s="5"/>
    </row>
    <row r="39" spans="1:12" ht="30" x14ac:dyDescent="0.25">
      <c r="A39" s="1">
        <v>150013</v>
      </c>
      <c r="B39" s="12" t="s">
        <v>46</v>
      </c>
      <c r="C39" s="13" t="s">
        <v>24</v>
      </c>
      <c r="D39" s="14" t="s">
        <v>36</v>
      </c>
      <c r="E39" s="2">
        <v>116</v>
      </c>
      <c r="F39" s="17">
        <v>2350084.16</v>
      </c>
      <c r="G39" s="2">
        <v>76</v>
      </c>
      <c r="H39" s="4">
        <v>1662390.84</v>
      </c>
      <c r="I39" s="2">
        <f>Таблица132342[[#This Row],[7]]-Таблица132342[[#This Row],[5]]</f>
        <v>-40</v>
      </c>
      <c r="J39" s="4">
        <f>Таблица132342[[#This Row],[8]]-Таблица132342[[#This Row],[6]]</f>
        <v>-687693.32000000007</v>
      </c>
      <c r="L39" s="5"/>
    </row>
    <row r="40" spans="1:12" x14ac:dyDescent="0.25">
      <c r="A40" s="11"/>
      <c r="B40" s="12"/>
      <c r="C40" s="13" t="s">
        <v>24</v>
      </c>
      <c r="D40" s="13" t="s">
        <v>25</v>
      </c>
      <c r="E40" s="2">
        <v>291</v>
      </c>
      <c r="F40" s="17">
        <v>5943649.9399999995</v>
      </c>
      <c r="G40" s="2">
        <v>332</v>
      </c>
      <c r="H40" s="4">
        <v>6661750.54</v>
      </c>
      <c r="I40" s="2">
        <f>Таблица132342[[#This Row],[7]]-Таблица132342[[#This Row],[5]]</f>
        <v>41</v>
      </c>
      <c r="J40" s="4">
        <f>Таблица132342[[#This Row],[8]]-Таблица132342[[#This Row],[6]]</f>
        <v>718100.60000000056</v>
      </c>
      <c r="L40" s="5"/>
    </row>
    <row r="41" spans="1:12" x14ac:dyDescent="0.25">
      <c r="A41" s="11"/>
      <c r="B41" s="12"/>
      <c r="C41" s="13" t="s">
        <v>24</v>
      </c>
      <c r="D41" s="14" t="s">
        <v>60</v>
      </c>
      <c r="E41" s="2">
        <v>69</v>
      </c>
      <c r="F41" s="17">
        <v>2621094.0699999998</v>
      </c>
      <c r="G41" s="2">
        <v>68</v>
      </c>
      <c r="H41" s="4">
        <v>2590686.79</v>
      </c>
      <c r="I41" s="2">
        <f>Таблица132342[[#This Row],[7]]-Таблица132342[[#This Row],[5]]</f>
        <v>-1</v>
      </c>
      <c r="J41" s="4">
        <f>Таблица132342[[#This Row],[8]]-Таблица132342[[#This Row],[6]]</f>
        <v>-30407.279999999795</v>
      </c>
    </row>
    <row r="42" spans="1:12" x14ac:dyDescent="0.25">
      <c r="A42" s="11">
        <v>150001</v>
      </c>
      <c r="B42" s="12" t="s">
        <v>26</v>
      </c>
      <c r="C42" s="13" t="s">
        <v>24</v>
      </c>
      <c r="D42" s="14" t="s">
        <v>41</v>
      </c>
      <c r="E42" s="2">
        <v>3050</v>
      </c>
      <c r="F42" s="17">
        <v>118126513.22999997</v>
      </c>
      <c r="G42" s="2">
        <v>3050</v>
      </c>
      <c r="H42" s="4">
        <v>118476513.22999997</v>
      </c>
      <c r="I42" s="2">
        <f>Таблица132342[[#This Row],[7]]-Таблица132342[[#This Row],[5]]</f>
        <v>0</v>
      </c>
      <c r="J42" s="4">
        <f>Таблица132342[[#This Row],[8]]-Таблица132342[[#This Row],[6]]</f>
        <v>350000</v>
      </c>
    </row>
    <row r="43" spans="1:12" ht="75" x14ac:dyDescent="0.25">
      <c r="A43" s="11"/>
      <c r="B43" s="12"/>
      <c r="C43" s="13" t="s">
        <v>24</v>
      </c>
      <c r="D43" s="13" t="s">
        <v>29</v>
      </c>
      <c r="E43" s="2">
        <v>4123</v>
      </c>
      <c r="F43" s="21">
        <v>122022599.57000001</v>
      </c>
      <c r="G43" s="2">
        <v>4281</v>
      </c>
      <c r="H43" s="4">
        <v>128905599.57000001</v>
      </c>
      <c r="I43" s="2">
        <f>Таблица132342[[#This Row],[7]]-Таблица132342[[#This Row],[5]]</f>
        <v>158</v>
      </c>
      <c r="J43" s="4">
        <f>Таблица132342[[#This Row],[8]]-Таблица132342[[#This Row],[6]]</f>
        <v>6883000</v>
      </c>
    </row>
    <row r="44" spans="1:12" x14ac:dyDescent="0.25">
      <c r="A44" s="11"/>
      <c r="B44" s="12"/>
      <c r="C44" s="13" t="s">
        <v>24</v>
      </c>
      <c r="D44" s="14" t="s">
        <v>58</v>
      </c>
      <c r="E44" s="2">
        <v>672</v>
      </c>
      <c r="F44" s="21">
        <v>22790300.889999997</v>
      </c>
      <c r="G44" s="2">
        <v>672</v>
      </c>
      <c r="H44" s="4">
        <v>22290300.889999997</v>
      </c>
      <c r="I44" s="2">
        <f>Таблица132342[[#This Row],[7]]-Таблица132342[[#This Row],[5]]</f>
        <v>0</v>
      </c>
      <c r="J44" s="4">
        <f>Таблица132342[[#This Row],[8]]-Таблица132342[[#This Row],[6]]</f>
        <v>-500000</v>
      </c>
    </row>
    <row r="45" spans="1:12" x14ac:dyDescent="0.25">
      <c r="A45" s="11"/>
      <c r="B45" s="12"/>
      <c r="C45" s="13" t="s">
        <v>24</v>
      </c>
      <c r="D45" s="14" t="s">
        <v>30</v>
      </c>
      <c r="E45" s="2">
        <v>468</v>
      </c>
      <c r="F45" s="21">
        <v>45696932.200000003</v>
      </c>
      <c r="G45" s="2">
        <v>468</v>
      </c>
      <c r="H45" s="4">
        <v>45196932.200000003</v>
      </c>
      <c r="I45" s="2">
        <f>Таблица132342[[#This Row],[7]]-Таблица132342[[#This Row],[5]]</f>
        <v>0</v>
      </c>
      <c r="J45" s="4">
        <f>Таблица132342[[#This Row],[8]]-Таблица132342[[#This Row],[6]]</f>
        <v>-500000</v>
      </c>
    </row>
    <row r="46" spans="1:12" x14ac:dyDescent="0.25">
      <c r="A46" s="11"/>
      <c r="B46" s="12"/>
      <c r="C46" s="13" t="s">
        <v>24</v>
      </c>
      <c r="D46" s="14" t="s">
        <v>49</v>
      </c>
      <c r="E46" s="2">
        <v>619</v>
      </c>
      <c r="F46" s="21">
        <v>26462782.649999999</v>
      </c>
      <c r="G46" s="2">
        <v>690</v>
      </c>
      <c r="H46" s="4">
        <v>29462782.649999999</v>
      </c>
      <c r="I46" s="2">
        <f>Таблица132342[[#This Row],[7]]-Таблица132342[[#This Row],[5]]</f>
        <v>71</v>
      </c>
      <c r="J46" s="4">
        <f>Таблица132342[[#This Row],[8]]-Таблица132342[[#This Row],[6]]</f>
        <v>3000000</v>
      </c>
    </row>
    <row r="47" spans="1:12" x14ac:dyDescent="0.25">
      <c r="A47" s="11"/>
      <c r="B47" s="12"/>
      <c r="C47" s="13" t="s">
        <v>24</v>
      </c>
      <c r="D47" s="14" t="s">
        <v>40</v>
      </c>
      <c r="E47" s="2">
        <v>904</v>
      </c>
      <c r="F47" s="21">
        <v>38517488.700000003</v>
      </c>
      <c r="G47" s="2">
        <v>995</v>
      </c>
      <c r="H47" s="4">
        <v>42517488.700000003</v>
      </c>
      <c r="I47" s="2">
        <f>Таблица132342[[#This Row],[7]]-Таблица132342[[#This Row],[5]]</f>
        <v>91</v>
      </c>
      <c r="J47" s="4">
        <f>Таблица132342[[#This Row],[8]]-Таблица132342[[#This Row],[6]]</f>
        <v>4000000</v>
      </c>
    </row>
    <row r="48" spans="1:12" x14ac:dyDescent="0.25">
      <c r="A48" s="11"/>
      <c r="B48" s="12"/>
      <c r="C48" s="13" t="s">
        <v>24</v>
      </c>
      <c r="D48" s="14" t="s">
        <v>37</v>
      </c>
      <c r="E48" s="2">
        <v>201</v>
      </c>
      <c r="F48" s="21">
        <v>9229109.1600000001</v>
      </c>
      <c r="G48" s="2">
        <v>202</v>
      </c>
      <c r="H48" s="4">
        <v>9229109.1600000001</v>
      </c>
      <c r="I48" s="2">
        <f>Таблица132342[[#This Row],[7]]-Таблица132342[[#This Row],[5]]</f>
        <v>1</v>
      </c>
      <c r="J48" s="4">
        <f>Таблица132342[[#This Row],[8]]-Таблица132342[[#This Row],[6]]</f>
        <v>0</v>
      </c>
    </row>
    <row r="49" spans="1:10" x14ac:dyDescent="0.25">
      <c r="A49" s="11"/>
      <c r="B49" s="12"/>
      <c r="C49" s="13" t="s">
        <v>24</v>
      </c>
      <c r="D49" s="14" t="s">
        <v>126</v>
      </c>
      <c r="E49" s="2">
        <v>686</v>
      </c>
      <c r="F49" s="21">
        <v>51872223.300000004</v>
      </c>
      <c r="G49" s="2">
        <v>679</v>
      </c>
      <c r="H49" s="4">
        <v>51872223.300000004</v>
      </c>
      <c r="I49" s="2">
        <f>Таблица132342[[#This Row],[7]]-Таблица132342[[#This Row],[5]]</f>
        <v>-7</v>
      </c>
      <c r="J49" s="4">
        <f>Таблица132342[[#This Row],[8]]-Таблица132342[[#This Row],[6]]</f>
        <v>0</v>
      </c>
    </row>
    <row r="50" spans="1:10" ht="45" x14ac:dyDescent="0.25">
      <c r="A50" s="11"/>
      <c r="B50" s="12"/>
      <c r="C50" s="13" t="s">
        <v>24</v>
      </c>
      <c r="D50" s="13" t="s">
        <v>59</v>
      </c>
      <c r="E50" s="2">
        <v>30</v>
      </c>
      <c r="F50" s="21">
        <v>660202.18999999994</v>
      </c>
      <c r="G50" s="2">
        <v>36</v>
      </c>
      <c r="H50" s="4">
        <v>660202.18999999994</v>
      </c>
      <c r="I50" s="2">
        <f>Таблица132342[[#This Row],[7]]-Таблица132342[[#This Row],[5]]</f>
        <v>6</v>
      </c>
      <c r="J50" s="4">
        <f>Таблица132342[[#This Row],[8]]-Таблица132342[[#This Row],[6]]</f>
        <v>0</v>
      </c>
    </row>
    <row r="51" spans="1:10" x14ac:dyDescent="0.25">
      <c r="A51" s="11"/>
      <c r="B51" s="12"/>
      <c r="C51" s="13" t="s">
        <v>24</v>
      </c>
      <c r="D51" s="13" t="s">
        <v>127</v>
      </c>
      <c r="E51" s="2">
        <v>384</v>
      </c>
      <c r="F51" s="21">
        <v>52159008.780000001</v>
      </c>
      <c r="G51" s="2">
        <v>384</v>
      </c>
      <c r="H51" s="4">
        <v>50926008.780000001</v>
      </c>
      <c r="I51" s="2">
        <f>Таблица132342[[#This Row],[7]]-Таблица132342[[#This Row],[5]]</f>
        <v>0</v>
      </c>
      <c r="J51" s="4">
        <f>Таблица132342[[#This Row],[8]]-Таблица132342[[#This Row],[6]]</f>
        <v>-1233000</v>
      </c>
    </row>
    <row r="52" spans="1:10" ht="75" x14ac:dyDescent="0.25">
      <c r="A52" s="11">
        <v>150023</v>
      </c>
      <c r="B52" s="12" t="s">
        <v>125</v>
      </c>
      <c r="C52" s="13" t="s">
        <v>24</v>
      </c>
      <c r="D52" s="13" t="s">
        <v>29</v>
      </c>
      <c r="E52" s="2">
        <v>2040</v>
      </c>
      <c r="F52" s="21">
        <v>52362290.620000005</v>
      </c>
      <c r="G52" s="2">
        <v>1920</v>
      </c>
      <c r="H52" s="4">
        <v>52362290.620000005</v>
      </c>
      <c r="I52" s="2">
        <f>Таблица132342[[#This Row],[7]]-Таблица132342[[#This Row],[5]]</f>
        <v>-120</v>
      </c>
      <c r="J52" s="4">
        <f>Таблица132342[[#This Row],[8]]-Таблица132342[[#This Row],[6]]</f>
        <v>0</v>
      </c>
    </row>
    <row r="53" spans="1:10" ht="75" x14ac:dyDescent="0.25">
      <c r="A53" s="11">
        <v>150024</v>
      </c>
      <c r="B53" s="12" t="s">
        <v>124</v>
      </c>
      <c r="C53" s="13" t="s">
        <v>24</v>
      </c>
      <c r="D53" s="13" t="s">
        <v>29</v>
      </c>
      <c r="E53" s="2">
        <v>2935</v>
      </c>
      <c r="F53" s="21">
        <v>75744739.770000011</v>
      </c>
      <c r="G53" s="2">
        <v>2735</v>
      </c>
      <c r="H53" s="4">
        <v>75744739.770000011</v>
      </c>
      <c r="I53" s="2">
        <f>Таблица132342[[#This Row],[7]]-Таблица132342[[#This Row],[5]]</f>
        <v>-200</v>
      </c>
      <c r="J53" s="4">
        <f>Таблица132342[[#This Row],[8]]-Таблица132342[[#This Row],[6]]</f>
        <v>0</v>
      </c>
    </row>
    <row r="54" spans="1:10" ht="30" x14ac:dyDescent="0.25">
      <c r="A54" s="11">
        <v>150009</v>
      </c>
      <c r="B54" s="12" t="s">
        <v>47</v>
      </c>
      <c r="C54" s="13" t="s">
        <v>24</v>
      </c>
      <c r="D54" s="14" t="s">
        <v>35</v>
      </c>
      <c r="E54" s="2">
        <v>400</v>
      </c>
      <c r="F54" s="21">
        <v>5809118.5199999996</v>
      </c>
      <c r="G54" s="2">
        <v>430</v>
      </c>
      <c r="H54" s="4">
        <v>6609118.5199999996</v>
      </c>
      <c r="I54" s="2">
        <f>Таблица132342[[#This Row],[7]]-Таблица132342[[#This Row],[5]]</f>
        <v>30</v>
      </c>
      <c r="J54" s="4">
        <f>Таблица132342[[#This Row],[8]]-Таблица132342[[#This Row],[6]]</f>
        <v>800000</v>
      </c>
    </row>
    <row r="55" spans="1:10" x14ac:dyDescent="0.25">
      <c r="A55" s="11"/>
      <c r="B55" s="12"/>
      <c r="C55" s="13" t="s">
        <v>24</v>
      </c>
      <c r="D55" s="13" t="s">
        <v>30</v>
      </c>
      <c r="E55" s="2">
        <v>961</v>
      </c>
      <c r="F55" s="21">
        <v>31151817.600000001</v>
      </c>
      <c r="G55" s="2">
        <v>931</v>
      </c>
      <c r="H55" s="4">
        <v>30351817.600000001</v>
      </c>
      <c r="I55" s="2">
        <f>Таблица132342[[#This Row],[7]]-Таблица132342[[#This Row],[5]]</f>
        <v>-30</v>
      </c>
      <c r="J55" s="4">
        <f>Таблица132342[[#This Row],[8]]-Таблица132342[[#This Row],[6]]</f>
        <v>-800000</v>
      </c>
    </row>
    <row r="56" spans="1:10" x14ac:dyDescent="0.25">
      <c r="A56" s="11">
        <v>150112</v>
      </c>
      <c r="B56" s="12" t="s">
        <v>123</v>
      </c>
      <c r="C56" s="13" t="s">
        <v>24</v>
      </c>
      <c r="D56" s="13" t="s">
        <v>39</v>
      </c>
      <c r="E56" s="2">
        <v>1633</v>
      </c>
      <c r="F56" s="21">
        <v>27121598.850000001</v>
      </c>
      <c r="G56" s="2">
        <v>1612</v>
      </c>
      <c r="H56" s="4">
        <v>22711616.34</v>
      </c>
      <c r="I56" s="2">
        <f>Таблица132342[[#This Row],[7]]-Таблица132342[[#This Row],[5]]</f>
        <v>-21</v>
      </c>
      <c r="J56" s="4">
        <f>Таблица132342[[#This Row],[8]]-Таблица132342[[#This Row],[6]]</f>
        <v>-4409982.5100000016</v>
      </c>
    </row>
    <row r="57" spans="1:10" x14ac:dyDescent="0.25">
      <c r="A57" s="11"/>
      <c r="B57" s="12"/>
      <c r="C57" s="13" t="s">
        <v>24</v>
      </c>
      <c r="D57" s="13" t="s">
        <v>41</v>
      </c>
      <c r="E57" s="2">
        <v>962</v>
      </c>
      <c r="F57" s="21">
        <v>20261552.539999999</v>
      </c>
      <c r="G57" s="2">
        <v>1134</v>
      </c>
      <c r="H57" s="4">
        <v>26422513.399999999</v>
      </c>
      <c r="I57" s="2">
        <f>Таблица132342[[#This Row],[7]]-Таблица132342[[#This Row],[5]]</f>
        <v>172</v>
      </c>
      <c r="J57" s="4">
        <f>Таблица132342[[#This Row],[8]]-Таблица132342[[#This Row],[6]]</f>
        <v>6160960.8599999994</v>
      </c>
    </row>
    <row r="58" spans="1:10" x14ac:dyDescent="0.25">
      <c r="A58" s="11"/>
      <c r="B58" s="12"/>
      <c r="C58" s="13" t="s">
        <v>24</v>
      </c>
      <c r="D58" s="13" t="s">
        <v>36</v>
      </c>
      <c r="E58" s="2">
        <v>1179</v>
      </c>
      <c r="F58" s="21">
        <v>30653211.539999999</v>
      </c>
      <c r="G58" s="2">
        <v>1179</v>
      </c>
      <c r="H58" s="4">
        <v>31135203.579999998</v>
      </c>
      <c r="I58" s="2">
        <f>Таблица132342[[#This Row],[7]]-Таблица132342[[#This Row],[5]]</f>
        <v>0</v>
      </c>
      <c r="J58" s="4">
        <f>Таблица132342[[#This Row],[8]]-Таблица132342[[#This Row],[6]]</f>
        <v>481992.03999999911</v>
      </c>
    </row>
    <row r="59" spans="1:10" x14ac:dyDescent="0.25">
      <c r="A59" s="11"/>
      <c r="B59" s="12"/>
      <c r="C59" s="13" t="s">
        <v>24</v>
      </c>
      <c r="D59" s="13" t="s">
        <v>25</v>
      </c>
      <c r="E59" s="2">
        <v>952</v>
      </c>
      <c r="F59" s="21">
        <v>22629216.260000002</v>
      </c>
      <c r="G59" s="2">
        <v>865</v>
      </c>
      <c r="H59" s="4">
        <v>21570685.699999999</v>
      </c>
      <c r="I59" s="2">
        <f>Таблица132342[[#This Row],[7]]-Таблица132342[[#This Row],[5]]</f>
        <v>-87</v>
      </c>
      <c r="J59" s="4">
        <f>Таблица132342[[#This Row],[8]]-Таблица132342[[#This Row],[6]]</f>
        <v>-1058530.5600000024</v>
      </c>
    </row>
    <row r="60" spans="1:10" x14ac:dyDescent="0.25">
      <c r="A60" s="11"/>
      <c r="B60" s="12"/>
      <c r="C60" s="13" t="s">
        <v>24</v>
      </c>
      <c r="D60" s="14" t="s">
        <v>30</v>
      </c>
      <c r="E60" s="2">
        <v>566</v>
      </c>
      <c r="F60" s="21">
        <v>17185887.57</v>
      </c>
      <c r="G60" s="2">
        <v>502</v>
      </c>
      <c r="H60" s="4">
        <v>16011447.74</v>
      </c>
      <c r="I60" s="2">
        <f>Таблица132342[[#This Row],[7]]-Таблица132342[[#This Row],[5]]</f>
        <v>-64</v>
      </c>
      <c r="J60" s="4">
        <f>Таблица132342[[#This Row],[8]]-Таблица132342[[#This Row],[6]]</f>
        <v>-1174439.83</v>
      </c>
    </row>
    <row r="61" spans="1:10" x14ac:dyDescent="0.25">
      <c r="A61" s="11"/>
      <c r="B61" s="25"/>
      <c r="C61" s="13" t="s">
        <v>24</v>
      </c>
      <c r="D61" s="26" t="s">
        <v>60</v>
      </c>
      <c r="E61" s="2">
        <v>403</v>
      </c>
      <c r="F61" s="4">
        <v>6311490.5699999994</v>
      </c>
      <c r="G61" s="2">
        <v>403</v>
      </c>
      <c r="H61" s="4">
        <v>6401490.5699999994</v>
      </c>
      <c r="I61" s="2">
        <f>Таблица132342[[#This Row],[7]]-Таблица132342[[#This Row],[5]]</f>
        <v>0</v>
      </c>
      <c r="J61" s="4">
        <f>Таблица132342[[#This Row],[8]]-Таблица132342[[#This Row],[6]]</f>
        <v>90000</v>
      </c>
    </row>
    <row r="62" spans="1:10" x14ac:dyDescent="0.25">
      <c r="A62" s="11"/>
      <c r="B62" s="25"/>
      <c r="C62" s="13" t="s">
        <v>24</v>
      </c>
      <c r="D62" s="26" t="s">
        <v>128</v>
      </c>
      <c r="E62" s="2">
        <v>28</v>
      </c>
      <c r="F62" s="4">
        <v>585256.9</v>
      </c>
      <c r="G62" s="2">
        <v>28</v>
      </c>
      <c r="H62" s="4">
        <v>495256.9</v>
      </c>
      <c r="I62" s="2">
        <f>Таблица132342[[#This Row],[7]]-Таблица132342[[#This Row],[5]]</f>
        <v>0</v>
      </c>
      <c r="J62" s="4">
        <f>Таблица132342[[#This Row],[8]]-Таблица132342[[#This Row],[6]]</f>
        <v>-90000</v>
      </c>
    </row>
  </sheetData>
  <mergeCells count="8">
    <mergeCell ref="B6:I7"/>
    <mergeCell ref="I9:J9"/>
    <mergeCell ref="A9:A10"/>
    <mergeCell ref="B9:B10"/>
    <mergeCell ref="D9:D10"/>
    <mergeCell ref="E9:F9"/>
    <mergeCell ref="G9:H9"/>
    <mergeCell ref="C9:C10"/>
  </mergeCells>
  <phoneticPr fontId="4" type="noConversion"/>
  <pageMargins left="0.23622047244094491" right="0.23622047244094491" top="0.74803149606299213" bottom="0.48" header="0.31496062992125984" footer="0.31496062992125984"/>
  <pageSetup paperSize="9" scale="8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B6" sqref="B6:I7"/>
    </sheetView>
  </sheetViews>
  <sheetFormatPr defaultRowHeight="15" x14ac:dyDescent="0.25"/>
  <cols>
    <col min="1" max="1" width="11.85546875" customWidth="1"/>
    <col min="2" max="2" width="42.42578125" style="6" customWidth="1"/>
    <col min="3" max="3" width="9.28515625" style="6" customWidth="1"/>
    <col min="4" max="4" width="32.42578125" bestFit="1" customWidth="1"/>
    <col min="5" max="5" width="11.42578125" customWidth="1"/>
    <col min="6" max="6" width="14.28515625" customWidth="1"/>
    <col min="7" max="7" width="9.28515625" customWidth="1"/>
    <col min="8" max="8" width="14" bestFit="1" customWidth="1"/>
    <col min="9" max="9" width="9.42578125" customWidth="1"/>
    <col min="10" max="10" width="16" customWidth="1"/>
    <col min="11" max="11" width="14.5703125" style="5" bestFit="1" customWidth="1"/>
  </cols>
  <sheetData>
    <row r="1" spans="1:10" x14ac:dyDescent="0.25">
      <c r="J1" s="7" t="s">
        <v>21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5" spans="1:10" x14ac:dyDescent="0.25">
      <c r="J5" s="7"/>
    </row>
    <row r="6" spans="1:10" ht="15" customHeight="1" x14ac:dyDescent="0.25">
      <c r="B6" s="31" t="s">
        <v>131</v>
      </c>
      <c r="C6" s="31"/>
      <c r="D6" s="31"/>
      <c r="E6" s="31"/>
      <c r="F6" s="31"/>
      <c r="G6" s="31"/>
      <c r="H6" s="31"/>
      <c r="I6" s="31"/>
      <c r="J6" s="7"/>
    </row>
    <row r="7" spans="1:10" ht="15" customHeight="1" x14ac:dyDescent="0.25">
      <c r="B7" s="31"/>
      <c r="C7" s="31"/>
      <c r="D7" s="31"/>
      <c r="E7" s="31"/>
      <c r="F7" s="31"/>
      <c r="G7" s="31"/>
      <c r="H7" s="31"/>
      <c r="I7" s="31"/>
      <c r="J7" s="7"/>
    </row>
    <row r="9" spans="1:10" ht="60" customHeight="1" x14ac:dyDescent="0.25">
      <c r="A9" s="27" t="s">
        <v>2</v>
      </c>
      <c r="B9" s="27" t="s">
        <v>3</v>
      </c>
      <c r="C9" s="28" t="s">
        <v>18</v>
      </c>
      <c r="D9" s="27" t="s">
        <v>17</v>
      </c>
      <c r="E9" s="27" t="s">
        <v>45</v>
      </c>
      <c r="F9" s="27"/>
      <c r="G9" s="27" t="s">
        <v>54</v>
      </c>
      <c r="H9" s="27"/>
      <c r="I9" s="27" t="s">
        <v>4</v>
      </c>
      <c r="J9" s="27"/>
    </row>
    <row r="10" spans="1:10" ht="30" customHeight="1" x14ac:dyDescent="0.25">
      <c r="A10" s="27"/>
      <c r="B10" s="27"/>
      <c r="C10" s="29"/>
      <c r="D10" s="27"/>
      <c r="E10" s="8" t="s">
        <v>5</v>
      </c>
      <c r="F10" s="8" t="s">
        <v>6</v>
      </c>
      <c r="G10" s="8" t="s">
        <v>5</v>
      </c>
      <c r="H10" s="8" t="s">
        <v>6</v>
      </c>
      <c r="I10" s="8" t="s">
        <v>5</v>
      </c>
      <c r="J10" s="8" t="s">
        <v>6</v>
      </c>
    </row>
    <row r="11" spans="1:10" x14ac:dyDescent="0.25">
      <c r="A11" s="9" t="s">
        <v>7</v>
      </c>
      <c r="B11" s="10" t="s">
        <v>8</v>
      </c>
      <c r="C11" s="9" t="s">
        <v>9</v>
      </c>
      <c r="D11" s="10" t="s">
        <v>10</v>
      </c>
      <c r="E11" s="10" t="s">
        <v>12</v>
      </c>
      <c r="F11" s="9" t="s">
        <v>15</v>
      </c>
      <c r="G11" s="10" t="s">
        <v>13</v>
      </c>
      <c r="H11" s="9" t="s">
        <v>14</v>
      </c>
      <c r="I11" s="10" t="s">
        <v>16</v>
      </c>
      <c r="J11" s="9" t="s">
        <v>19</v>
      </c>
    </row>
    <row r="12" spans="1:10" x14ac:dyDescent="0.25">
      <c r="A12" s="11">
        <v>150031</v>
      </c>
      <c r="B12" s="12" t="s">
        <v>55</v>
      </c>
      <c r="C12" s="13" t="s">
        <v>38</v>
      </c>
      <c r="D12" s="13" t="s">
        <v>56</v>
      </c>
      <c r="E12" s="2">
        <v>6683</v>
      </c>
      <c r="F12" s="4">
        <v>523533646.94999999</v>
      </c>
      <c r="G12" s="2">
        <v>6907</v>
      </c>
      <c r="H12" s="4">
        <v>529758818.14999998</v>
      </c>
      <c r="I12" s="2">
        <f>Таблица1323423[[#This Row],[8]]-Таблица1323423[[#This Row],[6]]</f>
        <v>224</v>
      </c>
      <c r="J12" s="4">
        <f>Таблица1323423[[#This Row],[9]]-Таблица1323423[[#This Row],[7]]</f>
        <v>6225171.1999999881</v>
      </c>
    </row>
    <row r="13" spans="1:10" ht="30" x14ac:dyDescent="0.25">
      <c r="A13" s="11">
        <v>150014</v>
      </c>
      <c r="B13" s="12" t="s">
        <v>42</v>
      </c>
      <c r="C13" s="13" t="s">
        <v>38</v>
      </c>
      <c r="D13" s="14" t="s">
        <v>56</v>
      </c>
      <c r="E13" s="2">
        <v>200</v>
      </c>
      <c r="F13" s="3">
        <v>1225171.2</v>
      </c>
      <c r="G13" s="2">
        <v>0</v>
      </c>
      <c r="H13" s="4">
        <v>0</v>
      </c>
      <c r="I13" s="2">
        <f>Таблица1323423[[#This Row],[8]]-Таблица1323423[[#This Row],[6]]</f>
        <v>-200</v>
      </c>
      <c r="J13" s="4">
        <f>Таблица1323423[[#This Row],[9]]-Таблица1323423[[#This Row],[7]]</f>
        <v>-1225171.2</v>
      </c>
    </row>
    <row r="14" spans="1:10" x14ac:dyDescent="0.25">
      <c r="A14" s="11">
        <v>150002</v>
      </c>
      <c r="B14" s="12" t="s">
        <v>31</v>
      </c>
      <c r="C14" s="13" t="s">
        <v>38</v>
      </c>
      <c r="D14" s="13" t="s">
        <v>57</v>
      </c>
      <c r="E14" s="2">
        <v>90</v>
      </c>
      <c r="F14" s="4">
        <v>16854067.609999999</v>
      </c>
      <c r="G14" s="2">
        <v>66</v>
      </c>
      <c r="H14" s="4">
        <v>11854067.609999999</v>
      </c>
      <c r="I14" s="2">
        <f>Таблица1323423[[#This Row],[8]]-Таблица1323423[[#This Row],[6]]</f>
        <v>-24</v>
      </c>
      <c r="J14" s="4">
        <f>Таблица1323423[[#This Row],[9]]-Таблица1323423[[#This Row],[7]]</f>
        <v>-5000000</v>
      </c>
    </row>
    <row r="15" spans="1:10" x14ac:dyDescent="0.25">
      <c r="A15" s="11"/>
      <c r="B15" s="12"/>
      <c r="C15" s="13" t="s">
        <v>38</v>
      </c>
      <c r="D15" s="14" t="s">
        <v>33</v>
      </c>
      <c r="E15" s="2">
        <v>170</v>
      </c>
      <c r="F15" s="3">
        <v>2101924.08</v>
      </c>
      <c r="G15" s="2">
        <v>170</v>
      </c>
      <c r="H15" s="4">
        <v>1851924.08</v>
      </c>
      <c r="I15" s="2">
        <f>Таблица1323423[[#This Row],[8]]-Таблица1323423[[#This Row],[6]]</f>
        <v>0</v>
      </c>
      <c r="J15" s="4">
        <f>Таблица1323423[[#This Row],[9]]-Таблица1323423[[#This Row],[7]]</f>
        <v>-250000</v>
      </c>
    </row>
    <row r="16" spans="1:10" x14ac:dyDescent="0.25">
      <c r="A16" s="11"/>
      <c r="B16" s="12"/>
      <c r="C16" s="13" t="s">
        <v>38</v>
      </c>
      <c r="D16" s="14" t="s">
        <v>128</v>
      </c>
      <c r="E16" s="2">
        <v>358</v>
      </c>
      <c r="F16" s="3">
        <v>4826709.46</v>
      </c>
      <c r="G16" s="2">
        <v>358</v>
      </c>
      <c r="H16" s="4">
        <v>4808709.46</v>
      </c>
      <c r="I16" s="2">
        <f>Таблица1323423[[#This Row],[8]]-Таблица1323423[[#This Row],[6]]</f>
        <v>0</v>
      </c>
      <c r="J16" s="4">
        <f>Таблица1323423[[#This Row],[9]]-Таблица1323423[[#This Row],[7]]</f>
        <v>-18000</v>
      </c>
    </row>
    <row r="17" spans="1:10" x14ac:dyDescent="0.25">
      <c r="A17" s="1"/>
      <c r="B17" s="12"/>
      <c r="C17" s="13" t="s">
        <v>38</v>
      </c>
      <c r="D17" s="14" t="s">
        <v>51</v>
      </c>
      <c r="E17" s="2">
        <v>70</v>
      </c>
      <c r="F17" s="3">
        <v>937664.74</v>
      </c>
      <c r="G17" s="2">
        <v>70</v>
      </c>
      <c r="H17" s="4">
        <v>1152474.94</v>
      </c>
      <c r="I17" s="2">
        <f>Таблица1323423[[#This Row],[8]]-Таблица1323423[[#This Row],[6]]</f>
        <v>0</v>
      </c>
      <c r="J17" s="4">
        <f>Таблица1323423[[#This Row],[9]]-Таблица1323423[[#This Row],[7]]</f>
        <v>214810.19999999995</v>
      </c>
    </row>
    <row r="18" spans="1:10" x14ac:dyDescent="0.25">
      <c r="A18" s="1"/>
      <c r="B18" s="12"/>
      <c r="C18" s="13" t="s">
        <v>38</v>
      </c>
      <c r="D18" s="14" t="s">
        <v>36</v>
      </c>
      <c r="E18" s="2">
        <v>215</v>
      </c>
      <c r="F18" s="3">
        <v>2640327.3800000004</v>
      </c>
      <c r="G18" s="2">
        <v>215</v>
      </c>
      <c r="H18" s="4">
        <v>2440327.3800000004</v>
      </c>
      <c r="I18" s="2">
        <f>Таблица1323423[[#This Row],[8]]-Таблица1323423[[#This Row],[6]]</f>
        <v>0</v>
      </c>
      <c r="J18" s="4">
        <f>Таблица1323423[[#This Row],[9]]-Таблица1323423[[#This Row],[7]]</f>
        <v>-200000</v>
      </c>
    </row>
    <row r="19" spans="1:10" x14ac:dyDescent="0.25">
      <c r="A19" s="1"/>
      <c r="B19" s="12"/>
      <c r="C19" s="13" t="s">
        <v>38</v>
      </c>
      <c r="D19" s="14" t="s">
        <v>126</v>
      </c>
      <c r="E19" s="2">
        <v>70</v>
      </c>
      <c r="F19" s="3">
        <v>907940.68</v>
      </c>
      <c r="G19" s="2">
        <v>70</v>
      </c>
      <c r="H19" s="4">
        <v>807940.68</v>
      </c>
      <c r="I19" s="2">
        <f>Таблица1323423[[#This Row],[8]]-Таблица1323423[[#This Row],[6]]</f>
        <v>0</v>
      </c>
      <c r="J19" s="4">
        <f>Таблица1323423[[#This Row],[9]]-Таблица1323423[[#This Row],[7]]</f>
        <v>-100000</v>
      </c>
    </row>
    <row r="20" spans="1:10" x14ac:dyDescent="0.25">
      <c r="A20" s="11"/>
      <c r="B20" s="12"/>
      <c r="C20" s="13" t="s">
        <v>38</v>
      </c>
      <c r="D20" s="14" t="s">
        <v>34</v>
      </c>
      <c r="E20" s="2">
        <v>150</v>
      </c>
      <c r="F20" s="4">
        <v>1834386.13</v>
      </c>
      <c r="G20" s="2">
        <v>160</v>
      </c>
      <c r="H20" s="4">
        <v>1976262.62</v>
      </c>
      <c r="I20" s="2">
        <f>Таблица1323423[[#This Row],[8]]-Таблица1323423[[#This Row],[6]]</f>
        <v>10</v>
      </c>
      <c r="J20" s="4">
        <f>Таблица1323423[[#This Row],[9]]-Таблица1323423[[#This Row],[7]]</f>
        <v>141876.49000000022</v>
      </c>
    </row>
    <row r="21" spans="1:10" x14ac:dyDescent="0.25">
      <c r="A21" s="11"/>
      <c r="B21" s="12"/>
      <c r="C21" s="13" t="s">
        <v>38</v>
      </c>
      <c r="D21" s="14" t="s">
        <v>32</v>
      </c>
      <c r="E21" s="2">
        <v>290</v>
      </c>
      <c r="F21" s="4">
        <v>1567528.42</v>
      </c>
      <c r="G21" s="2">
        <v>290</v>
      </c>
      <c r="H21" s="4">
        <v>1317528.42</v>
      </c>
      <c r="I21" s="2">
        <f>Таблица1323423[[#This Row],[8]]-Таблица1323423[[#This Row],[6]]</f>
        <v>0</v>
      </c>
      <c r="J21" s="4">
        <f>Таблица1323423[[#This Row],[9]]-Таблица1323423[[#This Row],[7]]</f>
        <v>-250000</v>
      </c>
    </row>
    <row r="22" spans="1:10" x14ac:dyDescent="0.25">
      <c r="A22" s="11"/>
      <c r="B22" s="12"/>
      <c r="C22" s="13" t="s">
        <v>38</v>
      </c>
      <c r="D22" s="14" t="s">
        <v>35</v>
      </c>
      <c r="E22" s="2">
        <v>280</v>
      </c>
      <c r="F22" s="4">
        <v>1592810.4200000002</v>
      </c>
      <c r="G22" s="2">
        <v>250</v>
      </c>
      <c r="H22" s="4">
        <v>892810.42</v>
      </c>
      <c r="I22" s="2">
        <f>Таблица1323423[[#This Row],[8]]-Таблица1323423[[#This Row],[6]]</f>
        <v>-30</v>
      </c>
      <c r="J22" s="4">
        <f>Таблица1323423[[#This Row],[9]]-Таблица1323423[[#This Row],[7]]</f>
        <v>-700000.00000000012</v>
      </c>
    </row>
    <row r="23" spans="1:10" x14ac:dyDescent="0.25">
      <c r="A23" s="11"/>
      <c r="B23" s="12"/>
      <c r="C23" s="13" t="s">
        <v>38</v>
      </c>
      <c r="D23" s="14" t="s">
        <v>49</v>
      </c>
      <c r="E23" s="2">
        <v>130</v>
      </c>
      <c r="F23" s="4">
        <v>3729597.26</v>
      </c>
      <c r="G23" s="2">
        <v>150</v>
      </c>
      <c r="H23" s="4">
        <v>4647597.26</v>
      </c>
      <c r="I23" s="2">
        <f>Таблица1323423[[#This Row],[8]]-Таблица1323423[[#This Row],[6]]</f>
        <v>20</v>
      </c>
      <c r="J23" s="4">
        <f>Таблица1323423[[#This Row],[9]]-Таблица1323423[[#This Row],[7]]</f>
        <v>918000</v>
      </c>
    </row>
    <row r="24" spans="1:10" x14ac:dyDescent="0.25">
      <c r="A24" s="11"/>
      <c r="B24" s="12"/>
      <c r="C24" s="13" t="s">
        <v>38</v>
      </c>
      <c r="D24" s="13" t="s">
        <v>52</v>
      </c>
      <c r="E24" s="2">
        <v>55</v>
      </c>
      <c r="F24" s="4">
        <v>2670075.7000000002</v>
      </c>
      <c r="G24" s="2">
        <v>55</v>
      </c>
      <c r="H24" s="4">
        <v>3778783.19</v>
      </c>
      <c r="I24" s="2">
        <f>Таблица1323423[[#This Row],[8]]-Таблица1323423[[#This Row],[6]]</f>
        <v>0</v>
      </c>
      <c r="J24" s="4">
        <f>Таблица1323423[[#This Row],[9]]-Таблица1323423[[#This Row],[7]]</f>
        <v>1108707.4899999998</v>
      </c>
    </row>
    <row r="25" spans="1:10" x14ac:dyDescent="0.25">
      <c r="A25" s="11"/>
      <c r="B25" s="12"/>
      <c r="C25" s="13" t="s">
        <v>38</v>
      </c>
      <c r="D25" s="14" t="s">
        <v>30</v>
      </c>
      <c r="E25" s="2">
        <v>425</v>
      </c>
      <c r="F25" s="4">
        <v>4464445.17</v>
      </c>
      <c r="G25" s="2">
        <v>425</v>
      </c>
      <c r="H25" s="4">
        <v>3599050.99</v>
      </c>
      <c r="I25" s="2">
        <f>Таблица1323423[[#This Row],[8]]-Таблица1323423[[#This Row],[6]]</f>
        <v>0</v>
      </c>
      <c r="J25" s="4">
        <f>Таблица1323423[[#This Row],[9]]-Таблица1323423[[#This Row],[7]]</f>
        <v>-865394.1799999997</v>
      </c>
    </row>
    <row r="26" spans="1:10" ht="30" x14ac:dyDescent="0.25">
      <c r="A26" s="11">
        <v>150014</v>
      </c>
      <c r="B26" s="12" t="s">
        <v>42</v>
      </c>
      <c r="C26" s="13" t="s">
        <v>38</v>
      </c>
      <c r="D26" s="14" t="s">
        <v>36</v>
      </c>
      <c r="E26" s="2">
        <v>80</v>
      </c>
      <c r="F26" s="4">
        <v>828743.78</v>
      </c>
      <c r="G26" s="2">
        <v>150</v>
      </c>
      <c r="H26" s="4">
        <v>1472555.93</v>
      </c>
      <c r="I26" s="2">
        <f>Таблица1323423[[#This Row],[8]]-Таблица1323423[[#This Row],[6]]</f>
        <v>70</v>
      </c>
      <c r="J26" s="4">
        <f>Таблица1323423[[#This Row],[9]]-Таблица1323423[[#This Row],[7]]</f>
        <v>643812.14999999991</v>
      </c>
    </row>
    <row r="27" spans="1:10" x14ac:dyDescent="0.25">
      <c r="A27" s="11"/>
      <c r="B27" s="12"/>
      <c r="C27" s="13" t="s">
        <v>38</v>
      </c>
      <c r="D27" s="14" t="s">
        <v>35</v>
      </c>
      <c r="E27" s="2">
        <v>70</v>
      </c>
      <c r="F27" s="4">
        <v>643812.15</v>
      </c>
      <c r="G27" s="2">
        <v>0</v>
      </c>
      <c r="H27" s="4">
        <v>0</v>
      </c>
      <c r="I27" s="2">
        <f>Таблица1323423[[#This Row],[8]]-Таблица1323423[[#This Row],[6]]</f>
        <v>-70</v>
      </c>
      <c r="J27" s="4">
        <f>Таблица1323423[[#This Row],[9]]-Таблица1323423[[#This Row],[7]]</f>
        <v>-643812.15</v>
      </c>
    </row>
  </sheetData>
  <mergeCells count="8">
    <mergeCell ref="B6:I7"/>
    <mergeCell ref="G9:H9"/>
    <mergeCell ref="I9:J9"/>
    <mergeCell ref="A9:A10"/>
    <mergeCell ref="B9:B10"/>
    <mergeCell ref="C9:C10"/>
    <mergeCell ref="D9:D10"/>
    <mergeCell ref="E9:F9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Q23" sqref="Q23"/>
    </sheetView>
  </sheetViews>
  <sheetFormatPr defaultRowHeight="15" x14ac:dyDescent="0.25"/>
  <cols>
    <col min="1" max="1" width="10.28515625" customWidth="1"/>
    <col min="2" max="2" width="27.140625" style="6" customWidth="1"/>
    <col min="3" max="3" width="10.5703125" style="6" customWidth="1"/>
    <col min="4" max="4" width="34.7109375" customWidth="1"/>
    <col min="5" max="5" width="12.140625" customWidth="1"/>
    <col min="6" max="6" width="11.42578125" customWidth="1"/>
    <col min="7" max="7" width="14.28515625" customWidth="1"/>
    <col min="8" max="8" width="12" customWidth="1"/>
    <col min="9" max="9" width="14.28515625" customWidth="1"/>
    <col min="10" max="10" width="9.42578125" customWidth="1"/>
    <col min="11" max="11" width="16" customWidth="1"/>
    <col min="12" max="12" width="14.5703125" style="5" bestFit="1" customWidth="1"/>
    <col min="13" max="13" width="13.140625" style="19" bestFit="1" customWidth="1"/>
  </cols>
  <sheetData>
    <row r="1" spans="1:13" x14ac:dyDescent="0.25">
      <c r="K1" s="7" t="s">
        <v>43</v>
      </c>
    </row>
    <row r="2" spans="1:13" x14ac:dyDescent="0.25">
      <c r="K2" s="7" t="s">
        <v>0</v>
      </c>
    </row>
    <row r="3" spans="1:13" x14ac:dyDescent="0.25">
      <c r="K3" s="7" t="s">
        <v>1</v>
      </c>
    </row>
    <row r="4" spans="1:13" x14ac:dyDescent="0.25">
      <c r="K4" s="7" t="s">
        <v>53</v>
      </c>
    </row>
    <row r="5" spans="1:13" x14ac:dyDescent="0.25">
      <c r="K5" s="7"/>
    </row>
    <row r="6" spans="1:13" ht="15" customHeight="1" x14ac:dyDescent="0.25">
      <c r="B6" s="31" t="s">
        <v>130</v>
      </c>
      <c r="C6" s="31"/>
      <c r="D6" s="31"/>
      <c r="E6" s="31"/>
      <c r="F6" s="31"/>
      <c r="G6" s="31"/>
      <c r="H6" s="31"/>
      <c r="I6" s="31"/>
      <c r="J6" s="6"/>
      <c r="K6" s="7"/>
    </row>
    <row r="7" spans="1:13" ht="15" customHeight="1" x14ac:dyDescent="0.25">
      <c r="B7" s="31"/>
      <c r="C7" s="31"/>
      <c r="D7" s="31"/>
      <c r="E7" s="31"/>
      <c r="F7" s="31"/>
      <c r="G7" s="31"/>
      <c r="H7" s="31"/>
      <c r="I7" s="31"/>
      <c r="J7" s="6"/>
      <c r="K7" s="7"/>
    </row>
    <row r="9" spans="1:13" ht="46.5" customHeight="1" x14ac:dyDescent="0.25">
      <c r="A9" s="27" t="s">
        <v>2</v>
      </c>
      <c r="B9" s="27" t="s">
        <v>3</v>
      </c>
      <c r="C9" s="28" t="s">
        <v>18</v>
      </c>
      <c r="D9" s="28" t="s">
        <v>17</v>
      </c>
      <c r="E9" s="28" t="s">
        <v>22</v>
      </c>
      <c r="F9" s="27" t="s">
        <v>45</v>
      </c>
      <c r="G9" s="27"/>
      <c r="H9" s="27" t="s">
        <v>54</v>
      </c>
      <c r="I9" s="27"/>
      <c r="J9" s="27" t="s">
        <v>4</v>
      </c>
      <c r="K9" s="27"/>
    </row>
    <row r="10" spans="1:13" ht="30" x14ac:dyDescent="0.25">
      <c r="A10" s="27"/>
      <c r="B10" s="27"/>
      <c r="C10" s="29"/>
      <c r="D10" s="29"/>
      <c r="E10" s="29"/>
      <c r="F10" s="8" t="s">
        <v>5</v>
      </c>
      <c r="G10" s="8" t="s">
        <v>6</v>
      </c>
      <c r="H10" s="8" t="s">
        <v>5</v>
      </c>
      <c r="I10" s="8" t="s">
        <v>6</v>
      </c>
      <c r="J10" s="8" t="s">
        <v>5</v>
      </c>
      <c r="K10" s="8" t="s">
        <v>6</v>
      </c>
    </row>
    <row r="11" spans="1:13" x14ac:dyDescent="0.25">
      <c r="A11" s="9" t="s">
        <v>7</v>
      </c>
      <c r="B11" s="10" t="s">
        <v>8</v>
      </c>
      <c r="C11" s="9" t="s">
        <v>9</v>
      </c>
      <c r="D11" s="10" t="s">
        <v>10</v>
      </c>
      <c r="E11" s="10" t="s">
        <v>11</v>
      </c>
      <c r="F11" s="10" t="s">
        <v>12</v>
      </c>
      <c r="G11" s="9" t="s">
        <v>15</v>
      </c>
      <c r="H11" s="10" t="s">
        <v>13</v>
      </c>
      <c r="I11" s="9" t="s">
        <v>14</v>
      </c>
      <c r="J11" s="10" t="s">
        <v>16</v>
      </c>
      <c r="K11" s="9" t="s">
        <v>19</v>
      </c>
    </row>
    <row r="12" spans="1:13" x14ac:dyDescent="0.25">
      <c r="A12" s="11">
        <v>150001</v>
      </c>
      <c r="B12" s="12" t="s">
        <v>26</v>
      </c>
      <c r="C12" s="13" t="s">
        <v>24</v>
      </c>
      <c r="D12" s="14" t="s">
        <v>61</v>
      </c>
      <c r="E12" s="14" t="s">
        <v>63</v>
      </c>
      <c r="F12" s="2">
        <v>232</v>
      </c>
      <c r="G12" s="4">
        <v>43426920</v>
      </c>
      <c r="H12" s="2">
        <v>291</v>
      </c>
      <c r="I12" s="4">
        <v>54470835</v>
      </c>
      <c r="J12" s="15">
        <f>Таблица1323425[[#This Row],[8]]-Таблица1323425[[#This Row],[6]]</f>
        <v>59</v>
      </c>
      <c r="K12" s="16">
        <f>Таблица1323425[[#This Row],[9]]-Таблица1323425[[#This Row],[7]]</f>
        <v>11043915</v>
      </c>
    </row>
    <row r="13" spans="1:13" x14ac:dyDescent="0.25">
      <c r="A13" s="11"/>
      <c r="B13" s="12"/>
      <c r="C13" s="13" t="s">
        <v>24</v>
      </c>
      <c r="D13" s="14"/>
      <c r="E13" s="14" t="s">
        <v>62</v>
      </c>
      <c r="F13" s="2">
        <v>102</v>
      </c>
      <c r="G13" s="4">
        <v>22113192</v>
      </c>
      <c r="H13" s="2">
        <v>86</v>
      </c>
      <c r="I13" s="4">
        <v>18644456</v>
      </c>
      <c r="J13" s="2">
        <f>Таблица1323425[[#This Row],[8]]-Таблица1323425[[#This Row],[6]]</f>
        <v>-16</v>
      </c>
      <c r="K13" s="4">
        <f>Таблица1323425[[#This Row],[9]]-Таблица1323425[[#This Row],[7]]</f>
        <v>-3468736</v>
      </c>
    </row>
    <row r="14" spans="1:13" x14ac:dyDescent="0.25">
      <c r="A14" s="1"/>
      <c r="B14" s="12"/>
      <c r="C14" s="13" t="s">
        <v>24</v>
      </c>
      <c r="D14" s="13"/>
      <c r="E14" s="13" t="s">
        <v>64</v>
      </c>
      <c r="F14" s="2">
        <v>129</v>
      </c>
      <c r="G14" s="4">
        <v>17953575</v>
      </c>
      <c r="H14" s="2">
        <v>166</v>
      </c>
      <c r="I14" s="4">
        <v>23103050</v>
      </c>
      <c r="J14" s="2">
        <f>Таблица1323425[[#This Row],[8]]-Таблица1323425[[#This Row],[6]]</f>
        <v>37</v>
      </c>
      <c r="K14" s="4">
        <f>Таблица1323425[[#This Row],[9]]-Таблица1323425[[#This Row],[7]]</f>
        <v>5149475</v>
      </c>
    </row>
    <row r="15" spans="1:13" x14ac:dyDescent="0.25">
      <c r="A15" s="1"/>
      <c r="B15" s="12"/>
      <c r="C15" s="13" t="s">
        <v>24</v>
      </c>
      <c r="D15" s="14"/>
      <c r="E15" s="13" t="s">
        <v>65</v>
      </c>
      <c r="F15" s="2">
        <v>52</v>
      </c>
      <c r="G15" s="3">
        <v>8778484</v>
      </c>
      <c r="H15" s="2">
        <v>66</v>
      </c>
      <c r="I15" s="4">
        <v>11141922</v>
      </c>
      <c r="J15" s="2">
        <f>Таблица1323425[[#This Row],[8]]-Таблица1323425[[#This Row],[6]]</f>
        <v>14</v>
      </c>
      <c r="K15" s="4">
        <f>Таблица1323425[[#This Row],[9]]-Таблица1323425[[#This Row],[7]]</f>
        <v>2363438</v>
      </c>
      <c r="M15" s="5"/>
    </row>
    <row r="16" spans="1:13" x14ac:dyDescent="0.25">
      <c r="A16" s="1"/>
      <c r="B16" s="12"/>
      <c r="C16" s="13" t="s">
        <v>24</v>
      </c>
      <c r="D16" s="14"/>
      <c r="E16" s="13" t="s">
        <v>66</v>
      </c>
      <c r="F16" s="2">
        <v>27</v>
      </c>
      <c r="G16" s="3">
        <v>5695029</v>
      </c>
      <c r="H16" s="2">
        <v>23</v>
      </c>
      <c r="I16" s="4">
        <v>4851321</v>
      </c>
      <c r="J16" s="2">
        <f>Таблица1323425[[#This Row],[8]]-Таблица1323425[[#This Row],[6]]</f>
        <v>-4</v>
      </c>
      <c r="K16" s="4">
        <f>Таблица1323425[[#This Row],[9]]-Таблица1323425[[#This Row],[7]]</f>
        <v>-843708</v>
      </c>
      <c r="M16" s="5"/>
    </row>
    <row r="17" spans="1:13" x14ac:dyDescent="0.25">
      <c r="A17" s="1"/>
      <c r="B17" s="12"/>
      <c r="C17" s="13" t="s">
        <v>24</v>
      </c>
      <c r="D17" s="14"/>
      <c r="E17" s="13" t="s">
        <v>67</v>
      </c>
      <c r="F17" s="2">
        <v>90</v>
      </c>
      <c r="G17" s="3">
        <v>11721600</v>
      </c>
      <c r="H17" s="2">
        <v>114</v>
      </c>
      <c r="I17" s="4">
        <v>14847360</v>
      </c>
      <c r="J17" s="2">
        <f>Таблица1323425[[#This Row],[8]]-Таблица1323425[[#This Row],[6]]</f>
        <v>24</v>
      </c>
      <c r="K17" s="4">
        <f>Таблица1323425[[#This Row],[9]]-Таблица1323425[[#This Row],[7]]</f>
        <v>3125760</v>
      </c>
      <c r="M17" s="5"/>
    </row>
    <row r="18" spans="1:13" x14ac:dyDescent="0.25">
      <c r="A18" s="11"/>
      <c r="B18" s="12"/>
      <c r="C18" s="13" t="s">
        <v>24</v>
      </c>
      <c r="D18" s="14"/>
      <c r="E18" s="13" t="s">
        <v>68</v>
      </c>
      <c r="F18" s="2">
        <v>52</v>
      </c>
      <c r="G18" s="22">
        <v>8047312</v>
      </c>
      <c r="H18" s="2">
        <v>47</v>
      </c>
      <c r="I18" s="4">
        <v>7273532</v>
      </c>
      <c r="J18" s="2">
        <f>Таблица1323425[[#This Row],[8]]-Таблица1323425[[#This Row],[6]]</f>
        <v>-5</v>
      </c>
      <c r="K18" s="4">
        <f>Таблица1323425[[#This Row],[9]]-Таблица1323425[[#This Row],[7]]</f>
        <v>-773780</v>
      </c>
    </row>
    <row r="19" spans="1:13" x14ac:dyDescent="0.25">
      <c r="A19" s="11"/>
      <c r="B19" s="12"/>
      <c r="C19" s="13" t="s">
        <v>24</v>
      </c>
      <c r="D19" s="14"/>
      <c r="E19" s="13" t="s">
        <v>69</v>
      </c>
      <c r="F19" s="2">
        <v>8</v>
      </c>
      <c r="G19" s="22">
        <v>1539496</v>
      </c>
      <c r="H19" s="2">
        <v>17</v>
      </c>
      <c r="I19" s="4">
        <v>3271429</v>
      </c>
      <c r="J19" s="2">
        <f>Таблица1323425[[#This Row],[8]]-Таблица1323425[[#This Row],[6]]</f>
        <v>9</v>
      </c>
      <c r="K19" s="4">
        <f>Таблица1323425[[#This Row],[9]]-Таблица1323425[[#This Row],[7]]</f>
        <v>1731933</v>
      </c>
    </row>
    <row r="20" spans="1:13" x14ac:dyDescent="0.25">
      <c r="A20" s="11"/>
      <c r="B20" s="12"/>
      <c r="C20" s="13" t="s">
        <v>24</v>
      </c>
      <c r="D20" s="14"/>
      <c r="E20" s="13" t="s">
        <v>70</v>
      </c>
      <c r="F20" s="2">
        <v>30</v>
      </c>
      <c r="G20" s="22">
        <v>23180250</v>
      </c>
      <c r="H20" s="2">
        <v>15</v>
      </c>
      <c r="I20" s="4">
        <v>11590125</v>
      </c>
      <c r="J20" s="2">
        <f>Таблица1323425[[#This Row],[8]]-Таблица1323425[[#This Row],[6]]</f>
        <v>-15</v>
      </c>
      <c r="K20" s="4">
        <f>Таблица1323425[[#This Row],[9]]-Таблица1323425[[#This Row],[7]]</f>
        <v>-11590125</v>
      </c>
    </row>
    <row r="21" spans="1:13" x14ac:dyDescent="0.25">
      <c r="A21" s="11"/>
      <c r="B21" s="12"/>
      <c r="C21" s="13" t="s">
        <v>24</v>
      </c>
      <c r="D21" s="14" t="s">
        <v>40</v>
      </c>
      <c r="E21" s="13" t="s">
        <v>121</v>
      </c>
      <c r="F21" s="2">
        <v>17</v>
      </c>
      <c r="G21" s="22">
        <v>3305718</v>
      </c>
      <c r="H21" s="2">
        <v>18</v>
      </c>
      <c r="I21" s="4">
        <v>3500172</v>
      </c>
      <c r="J21" s="2">
        <f>Таблица1323425[[#This Row],[8]]-Таблица1323425[[#This Row],[6]]</f>
        <v>1</v>
      </c>
      <c r="K21" s="4">
        <f>Таблица1323425[[#This Row],[9]]-Таблица1323425[[#This Row],[7]]</f>
        <v>194454</v>
      </c>
    </row>
    <row r="22" spans="1:13" ht="45" x14ac:dyDescent="0.25">
      <c r="A22" s="11">
        <v>150072</v>
      </c>
      <c r="B22" s="12" t="s">
        <v>112</v>
      </c>
      <c r="C22" s="13" t="s">
        <v>24</v>
      </c>
      <c r="D22" s="14" t="s">
        <v>32</v>
      </c>
      <c r="E22" s="14" t="s">
        <v>113</v>
      </c>
      <c r="F22" s="2">
        <v>221</v>
      </c>
      <c r="G22" s="22">
        <v>15745366</v>
      </c>
      <c r="H22" s="2">
        <v>50</v>
      </c>
      <c r="I22" s="4">
        <v>3562300</v>
      </c>
      <c r="J22" s="2">
        <f>Таблица1323425[[#This Row],[8]]-Таблица1323425[[#This Row],[6]]</f>
        <v>-171</v>
      </c>
      <c r="K22" s="4">
        <f>Таблица1323425[[#This Row],[9]]-Таблица1323425[[#This Row],[7]]</f>
        <v>-12183066</v>
      </c>
    </row>
    <row r="23" spans="1:13" x14ac:dyDescent="0.25">
      <c r="A23" s="11"/>
      <c r="B23" s="12"/>
      <c r="C23" s="13" t="s">
        <v>24</v>
      </c>
      <c r="D23" s="14" t="s">
        <v>61</v>
      </c>
      <c r="E23" s="14" t="s">
        <v>67</v>
      </c>
      <c r="F23" s="2">
        <v>20</v>
      </c>
      <c r="G23" s="23">
        <v>2604800</v>
      </c>
      <c r="H23" s="2">
        <v>15</v>
      </c>
      <c r="I23" s="4">
        <v>1953600</v>
      </c>
      <c r="J23" s="2">
        <f>Таблица1323425[[#This Row],[8]]-Таблица1323425[[#This Row],[6]]</f>
        <v>-5</v>
      </c>
      <c r="K23" s="4">
        <f>Таблица1323425[[#This Row],[9]]-Таблица1323425[[#This Row],[7]]</f>
        <v>-651200</v>
      </c>
    </row>
    <row r="24" spans="1:13" x14ac:dyDescent="0.25">
      <c r="A24" s="11"/>
      <c r="B24" s="12"/>
      <c r="C24" s="13" t="s">
        <v>24</v>
      </c>
      <c r="D24" s="14"/>
      <c r="E24" s="14" t="s">
        <v>68</v>
      </c>
      <c r="F24" s="2">
        <v>10</v>
      </c>
      <c r="G24" s="23">
        <v>1547560</v>
      </c>
      <c r="H24" s="2">
        <v>5</v>
      </c>
      <c r="I24" s="4">
        <v>773780</v>
      </c>
      <c r="J24" s="2">
        <f>Таблица1323425[[#This Row],[8]]-Таблица1323425[[#This Row],[6]]</f>
        <v>-5</v>
      </c>
      <c r="K24" s="4">
        <f>Таблица1323425[[#This Row],[9]]-Таблица1323425[[#This Row],[7]]</f>
        <v>-773780</v>
      </c>
    </row>
    <row r="25" spans="1:13" x14ac:dyDescent="0.25">
      <c r="A25" s="11"/>
      <c r="B25" s="12"/>
      <c r="C25" s="13" t="s">
        <v>24</v>
      </c>
      <c r="D25" s="14"/>
      <c r="E25" s="14" t="s">
        <v>69</v>
      </c>
      <c r="F25" s="2">
        <v>5</v>
      </c>
      <c r="G25" s="23">
        <v>962185</v>
      </c>
      <c r="H25" s="2">
        <v>3</v>
      </c>
      <c r="I25" s="4">
        <v>577311</v>
      </c>
      <c r="J25" s="2">
        <f>Таблица1323425[[#This Row],[8]]-Таблица1323425[[#This Row],[6]]</f>
        <v>-2</v>
      </c>
      <c r="K25" s="4">
        <f>Таблица1323425[[#This Row],[9]]-Таблица1323425[[#This Row],[7]]</f>
        <v>-384874</v>
      </c>
    </row>
    <row r="26" spans="1:13" x14ac:dyDescent="0.25">
      <c r="A26" s="11"/>
      <c r="B26" s="12"/>
      <c r="C26" s="13" t="s">
        <v>24</v>
      </c>
      <c r="D26" s="14"/>
      <c r="E26" s="14" t="s">
        <v>114</v>
      </c>
      <c r="F26" s="2">
        <v>10</v>
      </c>
      <c r="G26" s="23">
        <v>1626780</v>
      </c>
      <c r="H26" s="2">
        <v>0</v>
      </c>
      <c r="I26" s="4">
        <v>0</v>
      </c>
      <c r="J26" s="2">
        <f>Таблица1323425[[#This Row],[8]]-Таблица1323425[[#This Row],[6]]</f>
        <v>-10</v>
      </c>
      <c r="K26" s="4">
        <f>Таблица1323425[[#This Row],[9]]-Таблица1323425[[#This Row],[7]]</f>
        <v>-1626780</v>
      </c>
    </row>
    <row r="27" spans="1:13" x14ac:dyDescent="0.25">
      <c r="A27" s="11"/>
      <c r="B27" s="12"/>
      <c r="C27" s="13" t="s">
        <v>24</v>
      </c>
      <c r="D27" s="14"/>
      <c r="E27" s="14" t="s">
        <v>115</v>
      </c>
      <c r="F27" s="2">
        <v>40</v>
      </c>
      <c r="G27" s="23">
        <v>9687200</v>
      </c>
      <c r="H27" s="2">
        <v>26</v>
      </c>
      <c r="I27" s="4">
        <v>6296680</v>
      </c>
      <c r="J27" s="2">
        <f>Таблица1323425[[#This Row],[8]]-Таблица1323425[[#This Row],[6]]</f>
        <v>-14</v>
      </c>
      <c r="K27" s="4">
        <f>Таблица1323425[[#This Row],[9]]-Таблица1323425[[#This Row],[7]]</f>
        <v>-3390520</v>
      </c>
    </row>
    <row r="28" spans="1:13" x14ac:dyDescent="0.25">
      <c r="A28" s="11"/>
      <c r="B28" s="12"/>
      <c r="C28" s="13" t="s">
        <v>24</v>
      </c>
      <c r="D28" s="14"/>
      <c r="E28" s="14" t="s">
        <v>116</v>
      </c>
      <c r="F28" s="2">
        <v>30</v>
      </c>
      <c r="G28" s="23">
        <v>12576060</v>
      </c>
      <c r="H28" s="2">
        <v>20</v>
      </c>
      <c r="I28" s="4">
        <v>8384040</v>
      </c>
      <c r="J28" s="2">
        <f>Таблица1323425[[#This Row],[8]]-Таблица1323425[[#This Row],[6]]</f>
        <v>-10</v>
      </c>
      <c r="K28" s="4">
        <f>Таблица1323425[[#This Row],[9]]-Таблица1323425[[#This Row],[7]]</f>
        <v>-4192020</v>
      </c>
    </row>
    <row r="29" spans="1:13" x14ac:dyDescent="0.25">
      <c r="A29" s="11"/>
      <c r="B29" s="12"/>
      <c r="C29" s="13" t="s">
        <v>24</v>
      </c>
      <c r="D29" s="14" t="s">
        <v>78</v>
      </c>
      <c r="E29" s="14" t="s">
        <v>117</v>
      </c>
      <c r="F29" s="2">
        <v>30</v>
      </c>
      <c r="G29" s="23">
        <v>5577600</v>
      </c>
      <c r="H29" s="2">
        <v>2</v>
      </c>
      <c r="I29" s="4">
        <v>371840</v>
      </c>
      <c r="J29" s="2">
        <f>Таблица1323425[[#This Row],[8]]-Таблица1323425[[#This Row],[6]]</f>
        <v>-28</v>
      </c>
      <c r="K29" s="4">
        <f>Таблица1323425[[#This Row],[9]]-Таблица1323425[[#This Row],[7]]</f>
        <v>-5205760</v>
      </c>
    </row>
    <row r="30" spans="1:13" x14ac:dyDescent="0.25">
      <c r="A30" s="11"/>
      <c r="B30" s="12"/>
      <c r="C30" s="13" t="s">
        <v>24</v>
      </c>
      <c r="D30" s="14"/>
      <c r="E30" s="14" t="s">
        <v>118</v>
      </c>
      <c r="F30" s="2">
        <v>30</v>
      </c>
      <c r="G30" s="23">
        <v>7430460</v>
      </c>
      <c r="H30" s="2">
        <v>58</v>
      </c>
      <c r="I30" s="4">
        <v>14365556</v>
      </c>
      <c r="J30" s="2">
        <f>Таблица1323425[[#This Row],[8]]-Таблица1323425[[#This Row],[6]]</f>
        <v>28</v>
      </c>
      <c r="K30" s="4">
        <f>Таблица1323425[[#This Row],[9]]-Таблица1323425[[#This Row],[7]]</f>
        <v>6935096</v>
      </c>
    </row>
    <row r="31" spans="1:13" x14ac:dyDescent="0.25">
      <c r="A31" s="11"/>
      <c r="B31" s="12"/>
      <c r="C31" s="13" t="s">
        <v>24</v>
      </c>
      <c r="D31" s="14" t="s">
        <v>122</v>
      </c>
      <c r="E31" s="14" t="s">
        <v>119</v>
      </c>
      <c r="F31" s="2">
        <v>9</v>
      </c>
      <c r="G31" s="23">
        <v>1000080</v>
      </c>
      <c r="H31" s="2">
        <v>0</v>
      </c>
      <c r="I31" s="4">
        <v>0</v>
      </c>
      <c r="J31" s="2">
        <f>Таблица1323425[[#This Row],[8]]-Таблица1323425[[#This Row],[6]]</f>
        <v>-9</v>
      </c>
      <c r="K31" s="4">
        <f>Таблица1323425[[#This Row],[9]]-Таблица1323425[[#This Row],[7]]</f>
        <v>-1000080</v>
      </c>
    </row>
    <row r="32" spans="1:13" x14ac:dyDescent="0.25">
      <c r="A32" s="11"/>
      <c r="B32" s="12"/>
      <c r="C32" s="13" t="s">
        <v>24</v>
      </c>
      <c r="D32" s="14"/>
      <c r="E32" s="14" t="s">
        <v>120</v>
      </c>
      <c r="F32" s="2">
        <v>2</v>
      </c>
      <c r="G32" s="23">
        <v>327560</v>
      </c>
      <c r="H32" s="2">
        <v>6</v>
      </c>
      <c r="I32" s="4">
        <v>982680</v>
      </c>
      <c r="J32" s="2">
        <f>Таблица1323425[[#This Row],[8]]-Таблица1323425[[#This Row],[6]]</f>
        <v>4</v>
      </c>
      <c r="K32" s="4">
        <f>Таблица1323425[[#This Row],[9]]-Таблица1323425[[#This Row],[7]]</f>
        <v>655120</v>
      </c>
    </row>
    <row r="33" spans="1:11" x14ac:dyDescent="0.25">
      <c r="A33" s="11"/>
      <c r="B33" s="12"/>
      <c r="C33" s="13" t="s">
        <v>24</v>
      </c>
      <c r="D33" s="14" t="s">
        <v>40</v>
      </c>
      <c r="E33" s="14" t="s">
        <v>121</v>
      </c>
      <c r="F33" s="2">
        <v>5</v>
      </c>
      <c r="G33" s="23">
        <v>972270</v>
      </c>
      <c r="H33" s="2">
        <v>3</v>
      </c>
      <c r="I33" s="4">
        <v>583362</v>
      </c>
      <c r="J33" s="2">
        <f>Таблица1323425[[#This Row],[8]]-Таблица1323425[[#This Row],[6]]</f>
        <v>-2</v>
      </c>
      <c r="K33" s="4">
        <f>Таблица1323425[[#This Row],[9]]-Таблица1323425[[#This Row],[7]]</f>
        <v>-388908</v>
      </c>
    </row>
  </sheetData>
  <mergeCells count="9">
    <mergeCell ref="B6:I7"/>
    <mergeCell ref="H9:I9"/>
    <mergeCell ref="J9:K9"/>
    <mergeCell ref="A9:A10"/>
    <mergeCell ref="B9:B10"/>
    <mergeCell ref="C9:C10"/>
    <mergeCell ref="D9:D10"/>
    <mergeCell ref="F9:G9"/>
    <mergeCell ref="E9:E10"/>
  </mergeCells>
  <phoneticPr fontId="4" type="noConversion"/>
  <pageMargins left="0.23622047244094491" right="0.23622047244094491" top="0.74803149606299213" bottom="0.48" header="0.31496062992125984" footer="0.31496062992125984"/>
  <pageSetup paperSize="9" scale="8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H32" sqref="H32"/>
    </sheetView>
  </sheetViews>
  <sheetFormatPr defaultRowHeight="15" x14ac:dyDescent="0.25"/>
  <cols>
    <col min="1" max="1" width="8.28515625" bestFit="1" customWidth="1"/>
    <col min="2" max="2" width="37.28515625" style="6" bestFit="1" customWidth="1"/>
    <col min="3" max="3" width="49.140625" style="6" bestFit="1" customWidth="1"/>
    <col min="4" max="4" width="32.85546875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5" bestFit="1" customWidth="1"/>
  </cols>
  <sheetData>
    <row r="1" spans="1:10" x14ac:dyDescent="0.25">
      <c r="J1" s="7" t="s">
        <v>44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5" spans="1:10" x14ac:dyDescent="0.25">
      <c r="J5" s="7"/>
    </row>
    <row r="6" spans="1:10" ht="15" customHeight="1" x14ac:dyDescent="0.25">
      <c r="B6" s="31" t="s">
        <v>132</v>
      </c>
      <c r="C6" s="31"/>
      <c r="D6" s="31"/>
      <c r="E6" s="31"/>
      <c r="F6" s="31"/>
      <c r="G6" s="31"/>
      <c r="H6" s="31"/>
      <c r="I6" s="31"/>
      <c r="J6" s="7"/>
    </row>
    <row r="7" spans="1:10" ht="15" customHeight="1" x14ac:dyDescent="0.25">
      <c r="B7" s="31"/>
      <c r="C7" s="31"/>
      <c r="D7" s="31"/>
      <c r="E7" s="31"/>
      <c r="F7" s="31"/>
      <c r="G7" s="31"/>
      <c r="H7" s="31"/>
      <c r="I7" s="31"/>
      <c r="J7" s="7"/>
    </row>
    <row r="9" spans="1:10" ht="46.5" customHeight="1" x14ac:dyDescent="0.25">
      <c r="A9" s="27" t="s">
        <v>2</v>
      </c>
      <c r="B9" s="27" t="s">
        <v>3</v>
      </c>
      <c r="C9" s="28" t="s">
        <v>18</v>
      </c>
      <c r="D9" s="28" t="s">
        <v>17</v>
      </c>
      <c r="E9" s="27" t="s">
        <v>45</v>
      </c>
      <c r="F9" s="27"/>
      <c r="G9" s="27" t="s">
        <v>54</v>
      </c>
      <c r="H9" s="27"/>
      <c r="I9" s="27" t="s">
        <v>4</v>
      </c>
      <c r="J9" s="27"/>
    </row>
    <row r="10" spans="1:10" ht="30" x14ac:dyDescent="0.25">
      <c r="A10" s="27"/>
      <c r="B10" s="27"/>
      <c r="C10" s="29"/>
      <c r="D10" s="29"/>
      <c r="E10" s="8" t="s">
        <v>5</v>
      </c>
      <c r="F10" s="8" t="s">
        <v>6</v>
      </c>
      <c r="G10" s="8" t="s">
        <v>5</v>
      </c>
      <c r="H10" s="8" t="s">
        <v>6</v>
      </c>
      <c r="I10" s="8" t="s">
        <v>5</v>
      </c>
      <c r="J10" s="8" t="s">
        <v>6</v>
      </c>
    </row>
    <row r="11" spans="1:10" ht="28.5" customHeight="1" x14ac:dyDescent="0.25">
      <c r="A11" s="9" t="s">
        <v>7</v>
      </c>
      <c r="B11" s="10" t="s">
        <v>8</v>
      </c>
      <c r="C11" s="9" t="s">
        <v>9</v>
      </c>
      <c r="D11" s="10" t="s">
        <v>10</v>
      </c>
      <c r="E11" s="10" t="s">
        <v>12</v>
      </c>
      <c r="F11" s="9" t="s">
        <v>15</v>
      </c>
      <c r="G11" s="10" t="s">
        <v>13</v>
      </c>
      <c r="H11" s="9" t="s">
        <v>14</v>
      </c>
      <c r="I11" s="10" t="s">
        <v>16</v>
      </c>
      <c r="J11" s="9" t="s">
        <v>19</v>
      </c>
    </row>
    <row r="12" spans="1:10" x14ac:dyDescent="0.25">
      <c r="A12" s="11">
        <v>150007</v>
      </c>
      <c r="B12" s="12" t="s">
        <v>71</v>
      </c>
      <c r="C12" s="13" t="s">
        <v>72</v>
      </c>
      <c r="D12" s="14" t="s">
        <v>73</v>
      </c>
      <c r="E12" s="2">
        <v>3370</v>
      </c>
      <c r="F12" s="4">
        <v>2258607.7000000002</v>
      </c>
      <c r="G12" s="2">
        <v>3190</v>
      </c>
      <c r="H12" s="4">
        <v>2137969.9</v>
      </c>
      <c r="I12" s="15">
        <f>Таблица13234256[[#This Row],[8]]-Таблица13234256[[#This Row],[6]]</f>
        <v>-180</v>
      </c>
      <c r="J12" s="16">
        <f>Таблица13234256[[#This Row],[9]]-Таблица13234256[[#This Row],[7]]</f>
        <v>-120637.80000000028</v>
      </c>
    </row>
    <row r="13" spans="1:10" x14ac:dyDescent="0.25">
      <c r="A13" s="11"/>
      <c r="B13" s="12"/>
      <c r="C13" s="13"/>
      <c r="D13" s="14" t="s">
        <v>74</v>
      </c>
      <c r="E13" s="2">
        <v>310</v>
      </c>
      <c r="F13" s="4">
        <v>221194.3</v>
      </c>
      <c r="G13" s="2">
        <v>130</v>
      </c>
      <c r="H13" s="4">
        <v>92758.9</v>
      </c>
      <c r="I13" s="2">
        <f>Таблица13234256[[#This Row],[8]]-Таблица13234256[[#This Row],[6]]</f>
        <v>-180</v>
      </c>
      <c r="J13" s="4">
        <f>Таблица13234256[[#This Row],[9]]-Таблица13234256[[#This Row],[7]]</f>
        <v>-128435.4</v>
      </c>
    </row>
    <row r="14" spans="1:10" x14ac:dyDescent="0.25">
      <c r="A14" s="11"/>
      <c r="B14" s="12"/>
      <c r="C14" s="13" t="s">
        <v>75</v>
      </c>
      <c r="D14" s="14" t="s">
        <v>76</v>
      </c>
      <c r="E14" s="2">
        <v>960</v>
      </c>
      <c r="F14" s="4">
        <v>646857.6</v>
      </c>
      <c r="G14" s="2">
        <v>600</v>
      </c>
      <c r="H14" s="4">
        <v>396614.40000000002</v>
      </c>
      <c r="I14" s="2">
        <f>Таблица13234256[[#This Row],[8]]-Таблица13234256[[#This Row],[6]]</f>
        <v>-360</v>
      </c>
      <c r="J14" s="4">
        <f>Таблица13234256[[#This Row],[9]]-Таблица13234256[[#This Row],[7]]</f>
        <v>-250243.19999999995</v>
      </c>
    </row>
    <row r="15" spans="1:10" x14ac:dyDescent="0.25">
      <c r="A15" s="11">
        <v>150009</v>
      </c>
      <c r="B15" s="12" t="s">
        <v>77</v>
      </c>
      <c r="C15" s="13" t="s">
        <v>72</v>
      </c>
      <c r="D15" s="14" t="s">
        <v>73</v>
      </c>
      <c r="E15" s="2">
        <v>4730</v>
      </c>
      <c r="F15" s="4">
        <v>3170093.3</v>
      </c>
      <c r="G15" s="2">
        <v>4910</v>
      </c>
      <c r="H15" s="4">
        <v>3290731.1</v>
      </c>
      <c r="I15" s="2">
        <f>Таблица13234256[[#This Row],[8]]-Таблица13234256[[#This Row],[6]]</f>
        <v>180</v>
      </c>
      <c r="J15" s="4">
        <f>Таблица13234256[[#This Row],[9]]-Таблица13234256[[#This Row],[7]]</f>
        <v>120637.80000000028</v>
      </c>
    </row>
    <row r="16" spans="1:10" x14ac:dyDescent="0.25">
      <c r="A16" s="11"/>
      <c r="B16" s="12"/>
      <c r="C16" s="13"/>
      <c r="D16" s="14" t="s">
        <v>78</v>
      </c>
      <c r="E16" s="2">
        <v>392</v>
      </c>
      <c r="F16" s="4">
        <v>279703.76</v>
      </c>
      <c r="G16" s="2">
        <v>572</v>
      </c>
      <c r="H16" s="4">
        <v>408139.16</v>
      </c>
      <c r="I16" s="2">
        <f>Таблица13234256[[#This Row],[8]]-Таблица13234256[[#This Row],[6]]</f>
        <v>180</v>
      </c>
      <c r="J16" s="4">
        <f>Таблица13234256[[#This Row],[9]]-Таблица13234256[[#This Row],[7]]</f>
        <v>128435.39999999997</v>
      </c>
    </row>
    <row r="17" spans="1:10" x14ac:dyDescent="0.25">
      <c r="A17" s="11"/>
      <c r="B17" s="12"/>
      <c r="C17" s="13" t="s">
        <v>75</v>
      </c>
      <c r="D17" s="14" t="s">
        <v>76</v>
      </c>
      <c r="E17" s="2">
        <v>500</v>
      </c>
      <c r="F17" s="4">
        <v>336905</v>
      </c>
      <c r="G17" s="2">
        <v>680</v>
      </c>
      <c r="H17" s="4">
        <v>458190.8</v>
      </c>
      <c r="I17" s="2">
        <f>Таблица13234256[[#This Row],[8]]-Таблица13234256[[#This Row],[6]]</f>
        <v>180</v>
      </c>
      <c r="J17" s="4">
        <f>Таблица13234256[[#This Row],[9]]-Таблица13234256[[#This Row],[7]]</f>
        <v>121285.79999999999</v>
      </c>
    </row>
    <row r="18" spans="1:10" x14ac:dyDescent="0.25">
      <c r="A18" s="11"/>
      <c r="B18" s="12"/>
      <c r="C18" s="13"/>
      <c r="D18" s="14" t="s">
        <v>78</v>
      </c>
      <c r="E18" s="2">
        <v>46</v>
      </c>
      <c r="F18" s="4">
        <v>32955.78</v>
      </c>
      <c r="G18" s="2">
        <v>226</v>
      </c>
      <c r="H18" s="4">
        <v>161913.18</v>
      </c>
      <c r="I18" s="2">
        <f>Таблица13234256[[#This Row],[8]]-Таблица13234256[[#This Row],[6]]</f>
        <v>180</v>
      </c>
      <c r="J18" s="4">
        <f>Таблица13234256[[#This Row],[9]]-Таблица13234256[[#This Row],[7]]</f>
        <v>128957.4</v>
      </c>
    </row>
    <row r="19" spans="1:10" x14ac:dyDescent="0.25">
      <c r="A19" s="11">
        <v>150002</v>
      </c>
      <c r="B19" s="12" t="s">
        <v>79</v>
      </c>
      <c r="C19" s="13" t="s">
        <v>75</v>
      </c>
      <c r="D19" s="14" t="s">
        <v>80</v>
      </c>
      <c r="E19" s="2">
        <v>1500</v>
      </c>
      <c r="F19" s="4">
        <v>1074645</v>
      </c>
      <c r="G19" s="2">
        <v>1849</v>
      </c>
      <c r="H19" s="4">
        <v>1324679.07</v>
      </c>
      <c r="I19" s="2">
        <f>Таблица13234256[[#This Row],[8]]-Таблица13234256[[#This Row],[6]]</f>
        <v>349</v>
      </c>
      <c r="J19" s="4">
        <f>Таблица13234256[[#This Row],[9]]-Таблица13234256[[#This Row],[7]]</f>
        <v>250034.07000000007</v>
      </c>
    </row>
    <row r="20" spans="1:10" x14ac:dyDescent="0.25">
      <c r="A20" s="11"/>
      <c r="B20" s="12"/>
      <c r="C20" s="13"/>
      <c r="D20" s="14" t="s">
        <v>81</v>
      </c>
      <c r="E20" s="2">
        <v>500</v>
      </c>
      <c r="F20" s="4">
        <v>358215</v>
      </c>
      <c r="G20" s="2">
        <v>849</v>
      </c>
      <c r="H20" s="4">
        <v>608249.06999999995</v>
      </c>
      <c r="I20" s="2">
        <f>Таблица13234256[[#This Row],[8]]-Таблица13234256[[#This Row],[6]]</f>
        <v>349</v>
      </c>
      <c r="J20" s="4">
        <f>Таблица13234256[[#This Row],[9]]-Таблица13234256[[#This Row],[7]]</f>
        <v>250034.06999999995</v>
      </c>
    </row>
    <row r="21" spans="1:10" x14ac:dyDescent="0.25">
      <c r="A21" s="11"/>
      <c r="B21" s="12"/>
      <c r="C21" s="13"/>
      <c r="D21" s="14" t="s">
        <v>78</v>
      </c>
      <c r="E21" s="2">
        <v>8700</v>
      </c>
      <c r="F21" s="4">
        <v>6232941</v>
      </c>
      <c r="G21" s="2">
        <v>9049</v>
      </c>
      <c r="H21" s="4">
        <v>6482975.0700000003</v>
      </c>
      <c r="I21" s="2">
        <f>Таблица13234256[[#This Row],[8]]-Таблица13234256[[#This Row],[6]]</f>
        <v>349</v>
      </c>
      <c r="J21" s="4">
        <f>Таблица13234256[[#This Row],[9]]-Таблица13234256[[#This Row],[7]]</f>
        <v>250034.0700000003</v>
      </c>
    </row>
    <row r="22" spans="1:10" x14ac:dyDescent="0.25">
      <c r="A22" s="11"/>
      <c r="B22" s="12"/>
      <c r="C22" s="13"/>
      <c r="D22" s="14" t="s">
        <v>82</v>
      </c>
      <c r="E22" s="2">
        <v>100</v>
      </c>
      <c r="F22" s="4">
        <v>71643</v>
      </c>
      <c r="G22" s="2">
        <v>449</v>
      </c>
      <c r="H22" s="4">
        <v>321677.07</v>
      </c>
      <c r="I22" s="2">
        <f>Таблица13234256[[#This Row],[8]]-Таблица13234256[[#This Row],[6]]</f>
        <v>349</v>
      </c>
      <c r="J22" s="4">
        <f>Таблица13234256[[#This Row],[9]]-Таблица13234256[[#This Row],[7]]</f>
        <v>250034.07</v>
      </c>
    </row>
    <row r="23" spans="1:10" x14ac:dyDescent="0.25">
      <c r="A23" s="11">
        <v>150003</v>
      </c>
      <c r="B23" s="12" t="s">
        <v>83</v>
      </c>
      <c r="C23" s="13" t="s">
        <v>72</v>
      </c>
      <c r="D23" s="14" t="s">
        <v>78</v>
      </c>
      <c r="E23" s="2">
        <v>16000</v>
      </c>
      <c r="F23" s="4">
        <v>11416480</v>
      </c>
      <c r="G23" s="2">
        <v>15000</v>
      </c>
      <c r="H23" s="4">
        <v>10698901.6</v>
      </c>
      <c r="I23" s="2">
        <f>Таблица13234256[[#This Row],[8]]-Таблица13234256[[#This Row],[6]]</f>
        <v>-1000</v>
      </c>
      <c r="J23" s="4">
        <f>Таблица13234256[[#This Row],[9]]-Таблица13234256[[#This Row],[7]]</f>
        <v>-717578.40000000037</v>
      </c>
    </row>
    <row r="24" spans="1:10" x14ac:dyDescent="0.25">
      <c r="A24" s="11"/>
      <c r="B24" s="12"/>
      <c r="C24" s="13"/>
      <c r="D24" s="14" t="s">
        <v>74</v>
      </c>
      <c r="E24" s="2">
        <v>3700</v>
      </c>
      <c r="F24" s="4">
        <v>2640061</v>
      </c>
      <c r="G24" s="2">
        <v>3304</v>
      </c>
      <c r="H24" s="4">
        <v>2357503.12</v>
      </c>
      <c r="I24" s="2">
        <f>Таблица13234256[[#This Row],[8]]-Таблица13234256[[#This Row],[6]]</f>
        <v>-396</v>
      </c>
      <c r="J24" s="4">
        <f>Таблица13234256[[#This Row],[9]]-Таблица13234256[[#This Row],[7]]</f>
        <v>-282557.87999999989</v>
      </c>
    </row>
    <row r="25" spans="1:10" ht="30" x14ac:dyDescent="0.25">
      <c r="A25" s="11">
        <v>150032</v>
      </c>
      <c r="B25" s="12" t="s">
        <v>84</v>
      </c>
      <c r="C25" s="13" t="s">
        <v>72</v>
      </c>
      <c r="D25" s="14" t="s">
        <v>85</v>
      </c>
      <c r="E25" s="2">
        <v>3136</v>
      </c>
      <c r="F25" s="4">
        <v>3005322.88</v>
      </c>
      <c r="G25" s="2">
        <v>3236</v>
      </c>
      <c r="H25" s="4">
        <v>3101155.88</v>
      </c>
      <c r="I25" s="2">
        <f>Таблица13234256[[#This Row],[8]]-Таблица13234256[[#This Row],[6]]</f>
        <v>100</v>
      </c>
      <c r="J25" s="4">
        <f>Таблица13234256[[#This Row],[9]]-Таблица13234256[[#This Row],[7]]</f>
        <v>95833</v>
      </c>
    </row>
    <row r="26" spans="1:10" x14ac:dyDescent="0.25">
      <c r="A26" s="11"/>
      <c r="B26" s="12"/>
      <c r="C26" s="13" t="s">
        <v>75</v>
      </c>
      <c r="D26" s="14" t="s">
        <v>85</v>
      </c>
      <c r="E26" s="2">
        <v>1759</v>
      </c>
      <c r="F26" s="4">
        <v>2074722.91</v>
      </c>
      <c r="G26" s="2">
        <v>2109</v>
      </c>
      <c r="H26" s="4">
        <v>2487544.41</v>
      </c>
      <c r="I26" s="2">
        <f>Таблица13234256[[#This Row],[8]]-Таблица13234256[[#This Row],[6]]</f>
        <v>350</v>
      </c>
      <c r="J26" s="4">
        <f>Таблица13234256[[#This Row],[9]]-Таблица13234256[[#This Row],[7]]</f>
        <v>412821.50000000023</v>
      </c>
    </row>
    <row r="27" spans="1:10" x14ac:dyDescent="0.25">
      <c r="A27" s="11">
        <v>150112</v>
      </c>
      <c r="B27" s="12" t="s">
        <v>86</v>
      </c>
      <c r="C27" s="13" t="s">
        <v>72</v>
      </c>
      <c r="D27" s="14" t="s">
        <v>85</v>
      </c>
      <c r="E27" s="2">
        <v>1000</v>
      </c>
      <c r="F27" s="4">
        <v>958330</v>
      </c>
      <c r="G27" s="2">
        <v>550</v>
      </c>
      <c r="H27" s="4">
        <v>449675.5</v>
      </c>
      <c r="I27" s="2">
        <f>Таблица13234256[[#This Row],[8]]-Таблица13234256[[#This Row],[6]]</f>
        <v>-450</v>
      </c>
      <c r="J27" s="4">
        <f>Таблица13234256[[#This Row],[9]]-Таблица13234256[[#This Row],[7]]</f>
        <v>-508654.5</v>
      </c>
    </row>
  </sheetData>
  <mergeCells count="8">
    <mergeCell ref="B6:I7"/>
    <mergeCell ref="I9:J9"/>
    <mergeCell ref="A9:A10"/>
    <mergeCell ref="B9:B10"/>
    <mergeCell ref="C9:C10"/>
    <mergeCell ref="D9:D10"/>
    <mergeCell ref="E9:F9"/>
    <mergeCell ref="G9:H9"/>
  </mergeCells>
  <pageMargins left="0.23622047244094491" right="0.23622047244094491" top="0.74803149606299213" bottom="0.48" header="0.31496062992125984" footer="0.31496062992125984"/>
  <pageSetup paperSize="9" scale="69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M16" sqref="M16"/>
    </sheetView>
  </sheetViews>
  <sheetFormatPr defaultRowHeight="15" x14ac:dyDescent="0.25"/>
  <cols>
    <col min="1" max="1" width="8.28515625" bestFit="1" customWidth="1"/>
    <col min="2" max="2" width="27.7109375" style="32" customWidth="1"/>
    <col min="3" max="3" width="38.28515625" style="6" customWidth="1"/>
    <col min="4" max="4" width="68.28515625" bestFit="1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5" bestFit="1" customWidth="1"/>
  </cols>
  <sheetData>
    <row r="1" spans="1:10" x14ac:dyDescent="0.25">
      <c r="J1" s="7" t="s">
        <v>111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5" spans="1:10" x14ac:dyDescent="0.25">
      <c r="J5" s="7"/>
    </row>
    <row r="6" spans="1:10" x14ac:dyDescent="0.25">
      <c r="B6" s="31" t="s">
        <v>133</v>
      </c>
      <c r="C6" s="31"/>
      <c r="D6" s="31"/>
      <c r="E6" s="31"/>
      <c r="F6" s="31"/>
      <c r="G6" s="31"/>
      <c r="H6" s="31"/>
      <c r="I6" s="31"/>
      <c r="J6" s="7"/>
    </row>
    <row r="7" spans="1:10" x14ac:dyDescent="0.25">
      <c r="B7" s="31"/>
      <c r="C7" s="31"/>
      <c r="D7" s="31"/>
      <c r="E7" s="31"/>
      <c r="F7" s="31"/>
      <c r="G7" s="31"/>
      <c r="H7" s="31"/>
      <c r="I7" s="31"/>
      <c r="J7" s="7"/>
    </row>
    <row r="9" spans="1:10" ht="46.5" customHeight="1" x14ac:dyDescent="0.25">
      <c r="A9" s="27" t="s">
        <v>2</v>
      </c>
      <c r="B9" s="27" t="s">
        <v>3</v>
      </c>
      <c r="C9" s="28" t="s">
        <v>18</v>
      </c>
      <c r="D9" s="28" t="s">
        <v>17</v>
      </c>
      <c r="E9" s="27" t="s">
        <v>45</v>
      </c>
      <c r="F9" s="27"/>
      <c r="G9" s="27" t="s">
        <v>54</v>
      </c>
      <c r="H9" s="27"/>
      <c r="I9" s="27" t="s">
        <v>4</v>
      </c>
      <c r="J9" s="27"/>
    </row>
    <row r="10" spans="1:10" ht="30" x14ac:dyDescent="0.25">
      <c r="A10" s="27"/>
      <c r="B10" s="27"/>
      <c r="C10" s="29"/>
      <c r="D10" s="29"/>
      <c r="E10" s="8" t="s">
        <v>5</v>
      </c>
      <c r="F10" s="8" t="s">
        <v>6</v>
      </c>
      <c r="G10" s="8" t="s">
        <v>5</v>
      </c>
      <c r="H10" s="8" t="s">
        <v>6</v>
      </c>
      <c r="I10" s="8" t="s">
        <v>5</v>
      </c>
      <c r="J10" s="8" t="s">
        <v>6</v>
      </c>
    </row>
    <row r="11" spans="1:10" x14ac:dyDescent="0.25">
      <c r="A11" s="9" t="s">
        <v>7</v>
      </c>
      <c r="B11" s="33" t="s">
        <v>8</v>
      </c>
      <c r="C11" s="9" t="s">
        <v>9</v>
      </c>
      <c r="D11" s="10" t="s">
        <v>10</v>
      </c>
      <c r="E11" s="10" t="s">
        <v>12</v>
      </c>
      <c r="F11" s="9" t="s">
        <v>15</v>
      </c>
      <c r="G11" s="10" t="s">
        <v>13</v>
      </c>
      <c r="H11" s="9" t="s">
        <v>14</v>
      </c>
      <c r="I11" s="10" t="s">
        <v>16</v>
      </c>
      <c r="J11" s="9" t="s">
        <v>19</v>
      </c>
    </row>
    <row r="12" spans="1:10" x14ac:dyDescent="0.25">
      <c r="A12" s="11">
        <v>150002</v>
      </c>
      <c r="B12" s="12" t="s">
        <v>79</v>
      </c>
      <c r="C12" s="13" t="s">
        <v>91</v>
      </c>
      <c r="D12" s="14" t="s">
        <v>92</v>
      </c>
      <c r="E12" s="2">
        <v>1205</v>
      </c>
      <c r="F12" s="4">
        <v>1103873.01</v>
      </c>
      <c r="G12" s="2">
        <v>1205</v>
      </c>
      <c r="H12" s="4">
        <v>1010014.08</v>
      </c>
      <c r="I12" s="2">
        <f>Таблица132342564[[#This Row],[8]]-Таблица132342564[[#This Row],[6]]</f>
        <v>0</v>
      </c>
      <c r="J12" s="4">
        <f>Таблица132342564[[#This Row],[9]]-Таблица132342564[[#This Row],[7]]</f>
        <v>-93858.930000000051</v>
      </c>
    </row>
    <row r="13" spans="1:10" x14ac:dyDescent="0.25">
      <c r="A13" s="11"/>
      <c r="B13" s="12"/>
      <c r="C13" s="13"/>
      <c r="D13" s="14" t="s">
        <v>93</v>
      </c>
      <c r="E13" s="2">
        <v>1227</v>
      </c>
      <c r="F13" s="4">
        <v>555896.97</v>
      </c>
      <c r="G13" s="2">
        <v>1227</v>
      </c>
      <c r="H13" s="4">
        <v>462038.11</v>
      </c>
      <c r="I13" s="2">
        <f>Таблица132342564[[#This Row],[8]]-Таблица132342564[[#This Row],[6]]</f>
        <v>0</v>
      </c>
      <c r="J13" s="4">
        <f>Таблица132342564[[#This Row],[9]]-Таблица132342564[[#This Row],[7]]</f>
        <v>-93858.859999999986</v>
      </c>
    </row>
    <row r="14" spans="1:10" x14ac:dyDescent="0.25">
      <c r="A14" s="11"/>
      <c r="B14" s="12"/>
      <c r="C14" s="13"/>
      <c r="D14" s="14" t="s">
        <v>94</v>
      </c>
      <c r="E14" s="2">
        <v>737</v>
      </c>
      <c r="F14" s="4">
        <v>333900.63</v>
      </c>
      <c r="G14" s="2">
        <v>737</v>
      </c>
      <c r="H14" s="4">
        <v>240041.77</v>
      </c>
      <c r="I14" s="2">
        <f>Таблица132342564[[#This Row],[8]]-Таблица132342564[[#This Row],[6]]</f>
        <v>0</v>
      </c>
      <c r="J14" s="4">
        <f>Таблица132342564[[#This Row],[9]]-Таблица132342564[[#This Row],[7]]</f>
        <v>-93858.860000000015</v>
      </c>
    </row>
    <row r="15" spans="1:10" x14ac:dyDescent="0.25">
      <c r="A15" s="11"/>
      <c r="B15" s="12"/>
      <c r="C15" s="13"/>
      <c r="D15" s="14" t="s">
        <v>95</v>
      </c>
      <c r="E15" s="2">
        <v>1610</v>
      </c>
      <c r="F15" s="4">
        <v>876152.08</v>
      </c>
      <c r="G15" s="2">
        <v>1610</v>
      </c>
      <c r="H15" s="4">
        <v>782293.22</v>
      </c>
      <c r="I15" s="2">
        <f>Таблица132342564[[#This Row],[8]]-Таблица132342564[[#This Row],[6]]</f>
        <v>0</v>
      </c>
      <c r="J15" s="4">
        <f>Таблица132342564[[#This Row],[9]]-Таблица132342564[[#This Row],[7]]</f>
        <v>-93858.859999999986</v>
      </c>
    </row>
    <row r="16" spans="1:10" x14ac:dyDescent="0.25">
      <c r="A16" s="11"/>
      <c r="B16" s="12"/>
      <c r="C16" s="13"/>
      <c r="D16" s="14" t="s">
        <v>96</v>
      </c>
      <c r="E16" s="2">
        <v>414</v>
      </c>
      <c r="F16" s="4">
        <v>199430.64</v>
      </c>
      <c r="G16" s="2">
        <v>414</v>
      </c>
      <c r="H16" s="4">
        <v>105571.78</v>
      </c>
      <c r="I16" s="2">
        <f>Таблица132342564[[#This Row],[8]]-Таблица132342564[[#This Row],[6]]</f>
        <v>0</v>
      </c>
      <c r="J16" s="4">
        <f>Таблица132342564[[#This Row],[9]]-Таблица132342564[[#This Row],[7]]</f>
        <v>-93858.860000000015</v>
      </c>
    </row>
    <row r="17" spans="1:10" x14ac:dyDescent="0.25">
      <c r="A17" s="11"/>
      <c r="B17" s="12"/>
      <c r="C17" s="13"/>
      <c r="D17" s="14" t="s">
        <v>97</v>
      </c>
      <c r="E17" s="2">
        <v>1598</v>
      </c>
      <c r="F17" s="4">
        <v>773581.09</v>
      </c>
      <c r="G17" s="2">
        <v>1598</v>
      </c>
      <c r="H17" s="4">
        <v>679722.23</v>
      </c>
      <c r="I17" s="2">
        <f>Таблица132342564[[#This Row],[8]]-Таблица132342564[[#This Row],[6]]</f>
        <v>0</v>
      </c>
      <c r="J17" s="4">
        <f>Таблица132342564[[#This Row],[9]]-Таблица132342564[[#This Row],[7]]</f>
        <v>-93858.859999999986</v>
      </c>
    </row>
    <row r="18" spans="1:10" x14ac:dyDescent="0.25">
      <c r="A18" s="11"/>
      <c r="B18" s="12"/>
      <c r="C18" s="13"/>
      <c r="D18" s="14" t="s">
        <v>80</v>
      </c>
      <c r="E18" s="2">
        <v>2811</v>
      </c>
      <c r="F18" s="4">
        <v>1354105.11</v>
      </c>
      <c r="G18" s="2">
        <v>2811</v>
      </c>
      <c r="H18" s="4">
        <v>1260246.25</v>
      </c>
      <c r="I18" s="2">
        <f>Таблица132342564[[#This Row],[8]]-Таблица132342564[[#This Row],[6]]</f>
        <v>0</v>
      </c>
      <c r="J18" s="4">
        <f>Таблица132342564[[#This Row],[9]]-Таблица132342564[[#This Row],[7]]</f>
        <v>-93858.860000000102</v>
      </c>
    </row>
    <row r="19" spans="1:10" x14ac:dyDescent="0.25">
      <c r="A19" s="11"/>
      <c r="B19" s="12"/>
      <c r="C19" s="13"/>
      <c r="D19" s="14" t="s">
        <v>98</v>
      </c>
      <c r="E19" s="2">
        <v>628</v>
      </c>
      <c r="F19" s="4">
        <v>743099.35</v>
      </c>
      <c r="G19" s="2">
        <v>628</v>
      </c>
      <c r="H19" s="4">
        <v>649240.49</v>
      </c>
      <c r="I19" s="2">
        <f>Таблица132342564[[#This Row],[8]]-Таблица132342564[[#This Row],[6]]</f>
        <v>0</v>
      </c>
      <c r="J19" s="4">
        <f>Таблица132342564[[#This Row],[9]]-Таблица132342564[[#This Row],[7]]</f>
        <v>-93858.859999999986</v>
      </c>
    </row>
    <row r="20" spans="1:10" x14ac:dyDescent="0.25">
      <c r="A20" s="11"/>
      <c r="B20" s="12"/>
      <c r="C20" s="13"/>
      <c r="D20" s="14" t="s">
        <v>99</v>
      </c>
      <c r="E20" s="2">
        <v>1754</v>
      </c>
      <c r="F20" s="4">
        <v>990931.73</v>
      </c>
      <c r="G20" s="2">
        <v>1754</v>
      </c>
      <c r="H20" s="4">
        <v>897072.87</v>
      </c>
      <c r="I20" s="2">
        <f>Таблица132342564[[#This Row],[8]]-Таблица132342564[[#This Row],[6]]</f>
        <v>0</v>
      </c>
      <c r="J20" s="4">
        <f>Таблица132342564[[#This Row],[9]]-Таблица132342564[[#This Row],[7]]</f>
        <v>-93858.859999999986</v>
      </c>
    </row>
    <row r="21" spans="1:10" x14ac:dyDescent="0.25">
      <c r="A21" s="11"/>
      <c r="B21" s="12"/>
      <c r="C21" s="13"/>
      <c r="D21" s="14" t="s">
        <v>81</v>
      </c>
      <c r="E21" s="2">
        <v>442</v>
      </c>
      <c r="F21" s="4">
        <v>212918.7</v>
      </c>
      <c r="G21" s="2">
        <v>442</v>
      </c>
      <c r="H21" s="4">
        <v>119059.84</v>
      </c>
      <c r="I21" s="2">
        <f>Таблица132342564[[#This Row],[8]]-Таблица132342564[[#This Row],[6]]</f>
        <v>0</v>
      </c>
      <c r="J21" s="4">
        <f>Таблица132342564[[#This Row],[9]]-Таблица132342564[[#This Row],[7]]</f>
        <v>-93858.860000000015</v>
      </c>
    </row>
    <row r="22" spans="1:10" x14ac:dyDescent="0.25">
      <c r="A22" s="11"/>
      <c r="B22" s="12"/>
      <c r="C22" s="13"/>
      <c r="D22" s="14" t="s">
        <v>100</v>
      </c>
      <c r="E22" s="2">
        <v>822</v>
      </c>
      <c r="F22" s="4">
        <v>372410.2</v>
      </c>
      <c r="G22" s="2">
        <v>822</v>
      </c>
      <c r="H22" s="4">
        <v>278551.34000000003</v>
      </c>
      <c r="I22" s="2">
        <f>Таблица132342564[[#This Row],[8]]-Таблица132342564[[#This Row],[6]]</f>
        <v>0</v>
      </c>
      <c r="J22" s="4">
        <f>Таблица132342564[[#This Row],[9]]-Таблица132342564[[#This Row],[7]]</f>
        <v>-93858.859999999986</v>
      </c>
    </row>
    <row r="23" spans="1:10" x14ac:dyDescent="0.25">
      <c r="A23" s="11"/>
      <c r="B23" s="12"/>
      <c r="C23" s="13"/>
      <c r="D23" s="14" t="s">
        <v>101</v>
      </c>
      <c r="E23" s="2">
        <v>2015</v>
      </c>
      <c r="F23" s="4">
        <v>831719.56</v>
      </c>
      <c r="G23" s="2">
        <v>2015</v>
      </c>
      <c r="H23" s="4">
        <v>737860.7</v>
      </c>
      <c r="I23" s="2">
        <f>Таблица132342564[[#This Row],[8]]-Таблица132342564[[#This Row],[6]]</f>
        <v>0</v>
      </c>
      <c r="J23" s="4">
        <f>Таблица132342564[[#This Row],[9]]-Таблица132342564[[#This Row],[7]]</f>
        <v>-93858.860000000102</v>
      </c>
    </row>
    <row r="24" spans="1:10" x14ac:dyDescent="0.25">
      <c r="A24" s="11"/>
      <c r="B24" s="12"/>
      <c r="C24" s="13"/>
      <c r="D24" s="14" t="s">
        <v>76</v>
      </c>
      <c r="E24" s="2">
        <v>4625</v>
      </c>
      <c r="F24" s="4">
        <v>2095373.68</v>
      </c>
      <c r="G24" s="2">
        <v>4625</v>
      </c>
      <c r="H24" s="4">
        <v>2001514.82</v>
      </c>
      <c r="I24" s="2">
        <f>Таблица132342564[[#This Row],[8]]-Таблица132342564[[#This Row],[6]]</f>
        <v>0</v>
      </c>
      <c r="J24" s="4">
        <f>Таблица132342564[[#This Row],[9]]-Таблица132342564[[#This Row],[7]]</f>
        <v>-93858.85999999987</v>
      </c>
    </row>
    <row r="25" spans="1:10" x14ac:dyDescent="0.25">
      <c r="A25" s="11"/>
      <c r="B25" s="12"/>
      <c r="C25" s="13"/>
      <c r="D25" s="14" t="s">
        <v>102</v>
      </c>
      <c r="E25" s="2">
        <v>176</v>
      </c>
      <c r="F25" s="4">
        <v>79737.460000000006</v>
      </c>
      <c r="G25" s="2">
        <v>176</v>
      </c>
      <c r="H25" s="4">
        <v>79737.460000000006</v>
      </c>
      <c r="I25" s="2">
        <f>Таблица132342564[[#This Row],[8]]-Таблица132342564[[#This Row],[6]]</f>
        <v>0</v>
      </c>
      <c r="J25" s="4">
        <f>Таблица132342564[[#This Row],[9]]-Таблица132342564[[#This Row],[7]]</f>
        <v>0</v>
      </c>
    </row>
    <row r="26" spans="1:10" x14ac:dyDescent="0.25">
      <c r="A26" s="11"/>
      <c r="B26" s="12"/>
      <c r="C26" s="13"/>
      <c r="D26" s="14" t="s">
        <v>103</v>
      </c>
      <c r="E26" s="2">
        <v>1106</v>
      </c>
      <c r="F26" s="24">
        <v>601878.39</v>
      </c>
      <c r="G26" s="2">
        <v>1106</v>
      </c>
      <c r="H26" s="4">
        <v>508019.53</v>
      </c>
      <c r="I26" s="2">
        <f>Таблица132342564[[#This Row],[8]]-Таблица132342564[[#This Row],[6]]</f>
        <v>0</v>
      </c>
      <c r="J26" s="4">
        <f>Таблица132342564[[#This Row],[9]]-Таблица132342564[[#This Row],[7]]</f>
        <v>-93858.859999999986</v>
      </c>
    </row>
    <row r="27" spans="1:10" x14ac:dyDescent="0.25">
      <c r="A27" s="11"/>
      <c r="B27" s="12"/>
      <c r="C27" s="13"/>
      <c r="D27" s="14" t="s">
        <v>78</v>
      </c>
      <c r="E27" s="2">
        <v>5849</v>
      </c>
      <c r="F27" s="24">
        <v>2817559.87</v>
      </c>
      <c r="G27" s="2">
        <v>3349</v>
      </c>
      <c r="H27" s="4">
        <v>1880184.87</v>
      </c>
      <c r="I27" s="2">
        <f>Таблица132342564[[#This Row],[8]]-Таблица132342564[[#This Row],[6]]</f>
        <v>-2500</v>
      </c>
      <c r="J27" s="4">
        <f>Таблица132342564[[#This Row],[9]]-Таблица132342564[[#This Row],[7]]</f>
        <v>-937375</v>
      </c>
    </row>
    <row r="28" spans="1:10" x14ac:dyDescent="0.25">
      <c r="A28" s="11"/>
      <c r="B28" s="12"/>
      <c r="C28" s="13"/>
      <c r="D28" s="14" t="s">
        <v>82</v>
      </c>
      <c r="E28" s="2">
        <v>424</v>
      </c>
      <c r="F28" s="24">
        <v>204247.8</v>
      </c>
      <c r="G28" s="2">
        <v>424</v>
      </c>
      <c r="H28" s="4">
        <v>110388.94</v>
      </c>
      <c r="I28" s="2">
        <f>Таблица132342564[[#This Row],[8]]-Таблица132342564[[#This Row],[6]]</f>
        <v>0</v>
      </c>
      <c r="J28" s="4">
        <f>Таблица132342564[[#This Row],[9]]-Таблица132342564[[#This Row],[7]]</f>
        <v>-93858.859999999986</v>
      </c>
    </row>
    <row r="29" spans="1:10" x14ac:dyDescent="0.25">
      <c r="A29" s="11"/>
      <c r="B29" s="12"/>
      <c r="C29" s="13"/>
      <c r="D29" s="14" t="s">
        <v>104</v>
      </c>
      <c r="E29" s="2">
        <v>250</v>
      </c>
      <c r="F29" s="24">
        <v>120429.13</v>
      </c>
      <c r="G29" s="2">
        <v>250</v>
      </c>
      <c r="H29" s="4">
        <v>26570.27</v>
      </c>
      <c r="I29" s="2">
        <f>Таблица132342564[[#This Row],[8]]-Таблица132342564[[#This Row],[6]]</f>
        <v>0</v>
      </c>
      <c r="J29" s="4">
        <f>Таблица132342564[[#This Row],[9]]-Таблица132342564[[#This Row],[7]]</f>
        <v>-93858.86</v>
      </c>
    </row>
    <row r="30" spans="1:10" x14ac:dyDescent="0.25">
      <c r="A30" s="11"/>
      <c r="B30" s="12"/>
      <c r="C30" s="13"/>
      <c r="D30" s="14" t="s">
        <v>105</v>
      </c>
      <c r="E30" s="2">
        <v>2683</v>
      </c>
      <c r="F30" s="24">
        <v>1027131.28</v>
      </c>
      <c r="G30" s="2">
        <v>2683</v>
      </c>
      <c r="H30" s="4">
        <v>933272.42</v>
      </c>
      <c r="I30" s="2">
        <f>Таблица132342564[[#This Row],[8]]-Таблица132342564[[#This Row],[6]]</f>
        <v>0</v>
      </c>
      <c r="J30" s="4">
        <f>Таблица132342564[[#This Row],[9]]-Таблица132342564[[#This Row],[7]]</f>
        <v>-93858.859999999986</v>
      </c>
    </row>
    <row r="31" spans="1:10" x14ac:dyDescent="0.25">
      <c r="A31" s="11">
        <v>150031</v>
      </c>
      <c r="B31" s="12" t="s">
        <v>87</v>
      </c>
      <c r="C31" s="13" t="s">
        <v>88</v>
      </c>
      <c r="D31" s="14" t="s">
        <v>89</v>
      </c>
      <c r="E31" s="2">
        <v>25800</v>
      </c>
      <c r="F31" s="24">
        <v>8028960</v>
      </c>
      <c r="G31" s="2">
        <v>25800</v>
      </c>
      <c r="H31" s="4">
        <v>8028960</v>
      </c>
      <c r="I31" s="2">
        <f>Таблица132342564[[#This Row],[8]]-Таблица132342564[[#This Row],[6]]</f>
        <v>0</v>
      </c>
      <c r="J31" s="4">
        <f>Таблица132342564[[#This Row],[9]]-Таблица132342564[[#This Row],[7]]</f>
        <v>0</v>
      </c>
    </row>
    <row r="32" spans="1:10" x14ac:dyDescent="0.25">
      <c r="A32" s="11"/>
      <c r="B32" s="12"/>
      <c r="C32" s="13" t="s">
        <v>90</v>
      </c>
      <c r="D32" s="14" t="s">
        <v>89</v>
      </c>
      <c r="E32" s="2"/>
      <c r="F32" s="24"/>
      <c r="G32" s="2">
        <v>2500</v>
      </c>
      <c r="H32" s="4">
        <v>2532975.69</v>
      </c>
      <c r="I32" s="2">
        <f>Таблица132342564[[#This Row],[8]]-Таблица132342564[[#This Row],[6]]</f>
        <v>2500</v>
      </c>
      <c r="J32" s="4">
        <f>Таблица132342564[[#This Row],[9]]-Таблица132342564[[#This Row],[7]]</f>
        <v>2532975.69</v>
      </c>
    </row>
    <row r="33" spans="1:10" ht="30" x14ac:dyDescent="0.25">
      <c r="A33" s="11">
        <v>150036</v>
      </c>
      <c r="B33" s="12" t="s">
        <v>106</v>
      </c>
      <c r="C33" s="13" t="s">
        <v>90</v>
      </c>
      <c r="D33" s="14" t="s">
        <v>85</v>
      </c>
      <c r="E33" s="2"/>
      <c r="F33" s="24"/>
      <c r="G33" s="2">
        <v>1000</v>
      </c>
      <c r="H33" s="4">
        <v>532400</v>
      </c>
      <c r="I33" s="2">
        <f>Таблица132342564[[#This Row],[8]]-Таблица132342564[[#This Row],[6]]</f>
        <v>1000</v>
      </c>
      <c r="J33" s="4">
        <f>Таблица132342564[[#This Row],[9]]-Таблица132342564[[#This Row],[7]]</f>
        <v>532400</v>
      </c>
    </row>
    <row r="34" spans="1:10" x14ac:dyDescent="0.25">
      <c r="A34" s="11"/>
      <c r="B34" s="12"/>
      <c r="C34" s="13"/>
      <c r="D34" s="14" t="s">
        <v>73</v>
      </c>
      <c r="E34" s="2">
        <v>40915</v>
      </c>
      <c r="F34" s="24">
        <v>10727211.84</v>
      </c>
      <c r="G34" s="2">
        <v>39915</v>
      </c>
      <c r="H34" s="4">
        <v>10465028.98</v>
      </c>
      <c r="I34" s="2">
        <f>Таблица132342564[[#This Row],[8]]-Таблица132342564[[#This Row],[6]]</f>
        <v>-1000</v>
      </c>
      <c r="J34" s="4">
        <v>0</v>
      </c>
    </row>
    <row r="35" spans="1:10" x14ac:dyDescent="0.25">
      <c r="A35" s="11"/>
      <c r="B35" s="12"/>
      <c r="C35" s="13" t="s">
        <v>107</v>
      </c>
      <c r="D35" s="14" t="s">
        <v>85</v>
      </c>
      <c r="E35" s="2">
        <v>1358</v>
      </c>
      <c r="F35" s="24">
        <v>2096711.26</v>
      </c>
      <c r="G35" s="2">
        <v>1013</v>
      </c>
      <c r="H35" s="4">
        <v>1564311.26</v>
      </c>
      <c r="I35" s="2">
        <f>Таблица132342564[[#This Row],[8]]-Таблица132342564[[#This Row],[6]]</f>
        <v>-345</v>
      </c>
      <c r="J35" s="4">
        <f>Таблица132342564[[#This Row],[9]]-Таблица132342564[[#This Row],[7]]</f>
        <v>-532400</v>
      </c>
    </row>
    <row r="36" spans="1:10" x14ac:dyDescent="0.25">
      <c r="A36" s="11"/>
      <c r="B36" s="12"/>
      <c r="C36" s="13"/>
      <c r="D36" s="14" t="s">
        <v>73</v>
      </c>
      <c r="E36" s="2">
        <v>82098</v>
      </c>
      <c r="F36" s="24">
        <v>90179956.810000002</v>
      </c>
      <c r="G36" s="2">
        <v>82443</v>
      </c>
      <c r="H36" s="4">
        <v>90558919.579999998</v>
      </c>
      <c r="I36" s="2">
        <f>Таблица132342564[[#This Row],[8]]-Таблица132342564[[#This Row],[6]]</f>
        <v>345</v>
      </c>
      <c r="J36" s="4">
        <v>0</v>
      </c>
    </row>
    <row r="37" spans="1:10" ht="30" x14ac:dyDescent="0.25">
      <c r="A37" s="11">
        <v>150035</v>
      </c>
      <c r="B37" s="12" t="s">
        <v>108</v>
      </c>
      <c r="C37" s="13"/>
      <c r="D37" s="14" t="s">
        <v>109</v>
      </c>
      <c r="E37" s="2">
        <v>243</v>
      </c>
      <c r="F37" s="24">
        <v>268442.09999999998</v>
      </c>
      <c r="G37" s="2">
        <v>243</v>
      </c>
      <c r="H37" s="4">
        <v>210007.72</v>
      </c>
      <c r="I37" s="2">
        <f>Таблица132342564[[#This Row],[8]]-Таблица132342564[[#This Row],[6]]</f>
        <v>0</v>
      </c>
      <c r="J37" s="4">
        <f>Таблица132342564[[#This Row],[9]]-Таблица132342564[[#This Row],[7]]</f>
        <v>-58434.379999999976</v>
      </c>
    </row>
    <row r="38" spans="1:10" x14ac:dyDescent="0.25">
      <c r="A38" s="11"/>
      <c r="B38" s="12"/>
      <c r="C38" s="13"/>
      <c r="D38" s="14" t="s">
        <v>110</v>
      </c>
      <c r="E38" s="2">
        <v>46340</v>
      </c>
      <c r="F38" s="24">
        <v>117697755.73999999</v>
      </c>
      <c r="G38" s="2">
        <v>46340</v>
      </c>
      <c r="H38" s="4">
        <v>117756190.12</v>
      </c>
      <c r="I38" s="2">
        <f>Таблица132342564[[#This Row],[8]]-Таблица132342564[[#This Row],[6]]</f>
        <v>0</v>
      </c>
      <c r="J38" s="4">
        <f>Таблица132342564[[#This Row],[9]]-Таблица132342564[[#This Row],[7]]</f>
        <v>58434.380000010133</v>
      </c>
    </row>
    <row r="39" spans="1:10" ht="30" x14ac:dyDescent="0.25">
      <c r="A39" s="11">
        <v>150112</v>
      </c>
      <c r="B39" s="12" t="s">
        <v>86</v>
      </c>
      <c r="C39" s="13"/>
      <c r="D39" s="14" t="s">
        <v>109</v>
      </c>
      <c r="E39" s="2">
        <v>388</v>
      </c>
      <c r="F39" s="24">
        <v>428623.6</v>
      </c>
      <c r="G39" s="2">
        <v>388</v>
      </c>
      <c r="H39" s="4">
        <v>487057.98</v>
      </c>
      <c r="I39" s="2">
        <f>Таблица132342564[[#This Row],[8]]-Таблица132342564[[#This Row],[6]]</f>
        <v>0</v>
      </c>
      <c r="J39" s="4">
        <f>Таблица132342564[[#This Row],[9]]-Таблица132342564[[#This Row],[7]]</f>
        <v>58434.380000000005</v>
      </c>
    </row>
    <row r="40" spans="1:10" x14ac:dyDescent="0.25">
      <c r="A40" s="11"/>
      <c r="B40" s="12"/>
      <c r="C40" s="13"/>
      <c r="D40" s="14" t="s">
        <v>110</v>
      </c>
      <c r="E40" s="2">
        <v>22672</v>
      </c>
      <c r="F40" s="24">
        <v>57857298.25</v>
      </c>
      <c r="G40" s="2">
        <v>22672</v>
      </c>
      <c r="H40" s="4">
        <v>57798863.869999997</v>
      </c>
      <c r="I40" s="2">
        <f>Таблица132342564[[#This Row],[8]]-Таблица132342564[[#This Row],[6]]</f>
        <v>0</v>
      </c>
      <c r="J40" s="4">
        <f>Таблица132342564[[#This Row],[9]]-Таблица132342564[[#This Row],[7]]</f>
        <v>-58434.380000002682</v>
      </c>
    </row>
  </sheetData>
  <mergeCells count="8">
    <mergeCell ref="B6:I7"/>
    <mergeCell ref="I9:J9"/>
    <mergeCell ref="A9:A10"/>
    <mergeCell ref="B9:B10"/>
    <mergeCell ref="C9:C10"/>
    <mergeCell ref="D9:D10"/>
    <mergeCell ref="E9:F9"/>
    <mergeCell ref="G9:H9"/>
  </mergeCells>
  <pageMargins left="0.23622047244094491" right="0.23622047244094491" top="0.74803149606299213" bottom="0.48" header="0.31496062992125984" footer="0.31496062992125984"/>
  <pageSetup paperSize="9" scale="5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Арчинова М.Р.</cp:lastModifiedBy>
  <cp:lastPrinted>2023-11-07T13:23:43Z</cp:lastPrinted>
  <dcterms:created xsi:type="dcterms:W3CDTF">2022-02-25T07:50:56Z</dcterms:created>
  <dcterms:modified xsi:type="dcterms:W3CDTF">2023-12-14T07:31:43Z</dcterms:modified>
</cp:coreProperties>
</file>