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3\2023-09-21 Протокол №08\"/>
    </mc:Choice>
  </mc:AlternateContent>
  <xr:revisionPtr revIDLastSave="0" documentId="13_ncr:1_{90420229-27BC-427C-B649-093EA385B70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4" r:id="rId1"/>
    <sheet name="Приложение 2" sheetId="5" r:id="rId2"/>
    <sheet name="Приложение 3" sheetId="7" r:id="rId3"/>
    <sheet name="Приложение 4" sheetId="8" r:id="rId4"/>
  </sheets>
  <externalReferences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1'!$6:$8</definedName>
    <definedName name="_xlnm.Print_Titles" localSheetId="1">'Приложение 2'!$6:$8</definedName>
    <definedName name="_xlnm.Print_Titles" localSheetId="2">'Приложение 3'!$6:$8</definedName>
    <definedName name="_xlnm.Print_Titles" localSheetId="3">'Приложение 4'!$6:$8</definedName>
    <definedName name="ФАПЫ">'[4]Численность '!$D$138:$J$213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7" l="1"/>
  <c r="J50" i="7"/>
  <c r="I44" i="7"/>
  <c r="J44" i="7"/>
  <c r="I18" i="7"/>
  <c r="J18" i="7"/>
  <c r="I15" i="7" l="1"/>
  <c r="I16" i="7"/>
  <c r="I17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5" i="7"/>
  <c r="I46" i="7"/>
  <c r="I47" i="7"/>
  <c r="I48" i="7"/>
  <c r="I49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J15" i="7"/>
  <c r="J16" i="7"/>
  <c r="J17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5" i="7"/>
  <c r="J46" i="7"/>
  <c r="J47" i="7"/>
  <c r="J48" i="7"/>
  <c r="J49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I17" i="5"/>
  <c r="J17" i="5"/>
  <c r="I18" i="5"/>
  <c r="J18" i="5"/>
  <c r="I19" i="5"/>
  <c r="J19" i="5"/>
  <c r="I39" i="5"/>
  <c r="I40" i="5"/>
  <c r="I41" i="5"/>
  <c r="I42" i="5"/>
  <c r="I43" i="5"/>
  <c r="J39" i="5"/>
  <c r="J40" i="5"/>
  <c r="J41" i="5"/>
  <c r="J42" i="5"/>
  <c r="J43" i="5"/>
  <c r="I36" i="5" l="1"/>
  <c r="I37" i="5"/>
  <c r="I38" i="5"/>
  <c r="J36" i="5"/>
  <c r="J37" i="5"/>
  <c r="J38" i="5"/>
  <c r="I30" i="5"/>
  <c r="I31" i="5"/>
  <c r="I32" i="5"/>
  <c r="I33" i="5"/>
  <c r="I34" i="5"/>
  <c r="I35" i="5"/>
  <c r="J30" i="5"/>
  <c r="J31" i="5"/>
  <c r="J32" i="5"/>
  <c r="J33" i="5"/>
  <c r="J34" i="5"/>
  <c r="J35" i="5"/>
  <c r="J37" i="4"/>
  <c r="J38" i="4"/>
  <c r="J39" i="4"/>
  <c r="J40" i="4"/>
  <c r="J41" i="4"/>
  <c r="J42" i="4"/>
  <c r="K37" i="4"/>
  <c r="K38" i="4"/>
  <c r="K39" i="4"/>
  <c r="K40" i="4"/>
  <c r="K41" i="4"/>
  <c r="K42" i="4"/>
  <c r="J26" i="4" l="1"/>
  <c r="K26" i="4"/>
  <c r="J27" i="4"/>
  <c r="K27" i="4"/>
  <c r="J18" i="4" l="1"/>
  <c r="K18" i="4"/>
  <c r="J17" i="4"/>
  <c r="K17" i="4"/>
  <c r="J16" i="4"/>
  <c r="K16" i="4"/>
  <c r="J14" i="4"/>
  <c r="K14" i="4"/>
  <c r="J15" i="4"/>
  <c r="K15" i="4"/>
  <c r="J10" i="4" l="1"/>
  <c r="K10" i="4"/>
  <c r="I13" i="5" l="1"/>
  <c r="J13" i="5"/>
  <c r="I11" i="8" l="1"/>
  <c r="J11" i="8"/>
  <c r="I12" i="8"/>
  <c r="J12" i="8"/>
  <c r="J10" i="8"/>
  <c r="I10" i="8"/>
  <c r="J9" i="8"/>
  <c r="I9" i="8"/>
  <c r="J14" i="7" l="1"/>
  <c r="I14" i="7"/>
  <c r="J13" i="7"/>
  <c r="I13" i="7"/>
  <c r="J12" i="7"/>
  <c r="I12" i="7"/>
  <c r="J11" i="7"/>
  <c r="I11" i="7"/>
  <c r="J10" i="7"/>
  <c r="I10" i="7"/>
  <c r="J9" i="7"/>
  <c r="I9" i="7"/>
  <c r="J22" i="4"/>
  <c r="K22" i="4"/>
  <c r="J21" i="4"/>
  <c r="K21" i="4"/>
  <c r="I12" i="5" l="1"/>
  <c r="J12" i="5"/>
  <c r="I29" i="5"/>
  <c r="J29" i="5"/>
  <c r="J23" i="4" l="1"/>
  <c r="K23" i="4"/>
  <c r="J24" i="4"/>
  <c r="K24" i="4"/>
  <c r="J25" i="4"/>
  <c r="K25" i="4"/>
  <c r="J28" i="4"/>
  <c r="K28" i="4"/>
  <c r="J29" i="4"/>
  <c r="K29" i="4"/>
  <c r="J30" i="4"/>
  <c r="K30" i="4"/>
  <c r="I21" i="5"/>
  <c r="I22" i="5"/>
  <c r="I23" i="5"/>
  <c r="I24" i="5"/>
  <c r="I25" i="5"/>
  <c r="I26" i="5"/>
  <c r="I27" i="5"/>
  <c r="I28" i="5"/>
  <c r="J21" i="5"/>
  <c r="J22" i="5"/>
  <c r="J23" i="5"/>
  <c r="J24" i="5"/>
  <c r="J25" i="5"/>
  <c r="J26" i="5"/>
  <c r="J27" i="5"/>
  <c r="J28" i="5"/>
  <c r="I16" i="5"/>
  <c r="I20" i="5"/>
  <c r="J16" i="5"/>
  <c r="J20" i="5"/>
  <c r="I15" i="5"/>
  <c r="J15" i="5"/>
  <c r="I14" i="5"/>
  <c r="J14" i="5"/>
  <c r="I9" i="5"/>
  <c r="I10" i="5"/>
  <c r="I11" i="5"/>
  <c r="J11" i="5" l="1"/>
  <c r="J10" i="5"/>
  <c r="J9" i="5"/>
  <c r="J20" i="4"/>
  <c r="K20" i="4"/>
  <c r="J19" i="4" l="1"/>
  <c r="K19" i="4"/>
  <c r="J32" i="4"/>
  <c r="K32" i="4"/>
  <c r="J33" i="4"/>
  <c r="K33" i="4"/>
  <c r="J34" i="4"/>
  <c r="K34" i="4"/>
  <c r="J35" i="4"/>
  <c r="K35" i="4"/>
  <c r="J31" i="4"/>
  <c r="J36" i="4"/>
  <c r="K31" i="4"/>
  <c r="K36" i="4"/>
  <c r="J13" i="4" l="1"/>
  <c r="K13" i="4"/>
  <c r="J11" i="4" l="1"/>
  <c r="J12" i="4"/>
  <c r="K11" i="4"/>
  <c r="K12" i="4"/>
  <c r="K9" i="4" l="1"/>
  <c r="J9" i="4"/>
</calcChain>
</file>

<file path=xl/sharedStrings.xml><?xml version="1.0" encoding="utf-8"?>
<sst xmlns="http://schemas.openxmlformats.org/spreadsheetml/2006/main" count="414" uniqueCount="106">
  <si>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</si>
  <si>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</si>
  <si>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</si>
  <si>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</si>
  <si>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</si>
  <si>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</si>
  <si>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</si>
  <si>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</si>
  <si>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</si>
  <si>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</si>
  <si>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</si>
  <si>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</si>
  <si>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</si>
  <si>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</si>
  <si>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</si>
  <si>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</si>
  <si>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</si>
  <si>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</si>
  <si>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</si>
  <si>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11</t>
  </si>
  <si>
    <t xml:space="preserve"> Приложение № 1</t>
  </si>
  <si>
    <t xml:space="preserve"> Приложение № 2</t>
  </si>
  <si>
    <t>Группа ВМП</t>
  </si>
  <si>
    <t>ГБУЗ "РКБСМП" МЗ РСО-АЛАНИЯ</t>
  </si>
  <si>
    <t>КС</t>
  </si>
  <si>
    <t>097-терапия</t>
  </si>
  <si>
    <t>ГБУЗ РКБ МЗ РСО-АЛАНИЯ</t>
  </si>
  <si>
    <t>ГБУЗ "АЛАГИРСКАЯ ЦРБ"</t>
  </si>
  <si>
    <t>ГБУЗ "ПРИГОРОДНАЯ ЦРБ" МЗ РСО-АЛАНИЯ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</si>
  <si>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</si>
  <si>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100-травматология и ортопедия</t>
  </si>
  <si>
    <t>ГБУЗ РДКБ МЗ РСО - АЛАНИЯ</t>
  </si>
  <si>
    <t>065-офтальмология</t>
  </si>
  <si>
    <t>011-гастроэнтерология</t>
  </si>
  <si>
    <t>056-нефрология</t>
  </si>
  <si>
    <t>068-педиатрия</t>
  </si>
  <si>
    <t>Измененные объемы на 2023 год по Протоколу № 7 от 24.08.2023 г.</t>
  </si>
  <si>
    <t>053-неврология</t>
  </si>
  <si>
    <t>014-гериатрия</t>
  </si>
  <si>
    <t>ДС</t>
  </si>
  <si>
    <t>028-инфекционные болезни</t>
  </si>
  <si>
    <t>100-Травматология и ортопедия</t>
  </si>
  <si>
    <t>112-хирургия</t>
  </si>
  <si>
    <t>029-кардиология</t>
  </si>
  <si>
    <t>ГБУЗ "ПРАВОБЕРЕЖНАЯ ЦРКБ" МЗ РСО-АЛАНИЯ</t>
  </si>
  <si>
    <t xml:space="preserve"> Приложение № 3</t>
  </si>
  <si>
    <t xml:space="preserve"> Приложение № 4</t>
  </si>
  <si>
    <t xml:space="preserve"> ТП ОМС № 8 от 21.09.2023 г.</t>
  </si>
  <si>
    <t>Измененные объемы на 2023 год по Протоколу № 8 от 21.09.2023 г.</t>
  </si>
  <si>
    <t>ФГБОУ ВО СОГМА МИНЗДРАВА РОССИИ</t>
  </si>
  <si>
    <t>КС ВМП</t>
  </si>
  <si>
    <t>ВМП 59</t>
  </si>
  <si>
    <t>ГБУЗ "МЦРБ" МЗ РСО-АЛАНИЯ</t>
  </si>
  <si>
    <t>ГБУЗ "КИРОВСКАЯ ЦРБ" МЗ РСО-АЛАНИЯ</t>
  </si>
  <si>
    <t>ЧУЗ "КБ "РЖД-МЕДИЦИНА" Г.ВЛАДИКАВКАЗ"</t>
  </si>
  <si>
    <t>ГБУЗ "ИРАФСКАЯ ЦРБ" МЗ РСО - АЛАНИЯ</t>
  </si>
  <si>
    <t>ГАУЗ РОЦ МЗ РСО-АЛАНИЯ</t>
  </si>
  <si>
    <t>ГБУЗ "АРДОНСКАЯ ЦРБ" МЗ РСО-АЛАНИЯ</t>
  </si>
  <si>
    <t>114-хирургия (комбустиология)</t>
  </si>
  <si>
    <t>012-гематология</t>
  </si>
  <si>
    <t>017-детская кардиология</t>
  </si>
  <si>
    <t>075-пульмонология</t>
  </si>
  <si>
    <t>162-оториноларингология (за исключением кохлеарной имплантации)</t>
  </si>
  <si>
    <t>004-аллергология и иммунология</t>
  </si>
  <si>
    <t>019-детская урология-андрология</t>
  </si>
  <si>
    <t>020-детская хирургия</t>
  </si>
  <si>
    <t>021-детская эндокринология</t>
  </si>
  <si>
    <t>077-ревматология</t>
  </si>
  <si>
    <t>150015</t>
  </si>
  <si>
    <t>158-медицинская реабилитация</t>
  </si>
  <si>
    <t>ГБУЗ "ПОЛИКЛИНИКА №4" МЗ РСО-А</t>
  </si>
  <si>
    <t>ГБУЗ "ПОЛИКЛИНИКА №1" МЗ РСО-АЛАНИЯ</t>
  </si>
  <si>
    <t>ГБУЗ "РКБ" МЗ РСО-А</t>
  </si>
  <si>
    <t>ГБУЗ "РДКБ" МЗ РСО-А</t>
  </si>
  <si>
    <t>ГБУЗ "Алагирская ЦРБ" МЗ РСО-А</t>
  </si>
  <si>
    <t>ГБУЗ "Ардонская ЦРБ" МЗ РСО-А</t>
  </si>
  <si>
    <t>ЧУЗ "КБ "РЖД-МЕДИЦИНА" г. Владикавказ</t>
  </si>
  <si>
    <t>ГБУЗ "Правобережная ЦРКБ" МЗ РСО-А</t>
  </si>
  <si>
    <t>ФГБОУ ВО СОГМА  МЗ РФ</t>
  </si>
  <si>
    <t>ГБУЗ "Пригородная ЦРБ" МЗ РСО-А</t>
  </si>
  <si>
    <t>ГБУЗ "Дигорская ЦРБ" МЗ РСО-А</t>
  </si>
  <si>
    <t>ГБУЗ "РОД" МЗ РСО-А</t>
  </si>
  <si>
    <t>ГБУЗ "Поликлиника №1" МЗ РСО-А</t>
  </si>
  <si>
    <t>ГБУЗ "Поликлиника №4" МЗ РСО-А</t>
  </si>
  <si>
    <t>ГБУЗ "Поликлиника №7" МЗ РСО-А</t>
  </si>
  <si>
    <t xml:space="preserve">ГБУЗ "Детская поликлиника № 1" </t>
  </si>
  <si>
    <t>ООО "Семейная Медицина"</t>
  </si>
  <si>
    <t>ФГБУ "СК ММЦ" МЗ РФ (г.Беслан)</t>
  </si>
  <si>
    <t>ГБУЗ "Моздокская ЦРБ" МЗ РСО-А</t>
  </si>
  <si>
    <t>ООО "Клиника Эксперт Владикавказ"</t>
  </si>
  <si>
    <t>Исследование на COVID-19 методом ПЦР</t>
  </si>
  <si>
    <t>КТ - с внутривенным контрастированием</t>
  </si>
  <si>
    <t>КТ- без контрастирования</t>
  </si>
  <si>
    <t>КТ легких</t>
  </si>
  <si>
    <t>МРТ - без контрастирования</t>
  </si>
  <si>
    <t>МРТ- с внутривенным контрастированием</t>
  </si>
  <si>
    <t>УЗИ ССС - Дуплексное сканирование сосудов</t>
  </si>
  <si>
    <t>УЗИ ССС - Эхокардиография</t>
  </si>
  <si>
    <t>ЭДИ -Эзофагогастродуоденоскопия</t>
  </si>
  <si>
    <t>УЗИ ССС - Допплерография сосудов</t>
  </si>
  <si>
    <t>АПП</t>
  </si>
  <si>
    <t>Обращения по заболеванию (дети)</t>
  </si>
  <si>
    <t>Разовые посещения по заболеванию (дети)</t>
  </si>
  <si>
    <t>Углубленная диспансеризация</t>
  </si>
  <si>
    <t>Обращения по заболеванию (взрослые) по профилю Медицинская реабилитация</t>
  </si>
  <si>
    <t>ГБУЗ "РКБСМП" МЗ РСО-А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</si>
</sst>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164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Alignment="1">
      <alignment vertical="center"/>
    </xf>
    <xf numFmtId="0" fontId="0" fillId="0" borderId="1" xfId="0" applyBorder="1"/>
    <xf numFmtId="164" fontId="0" fillId="0" borderId="0" xfId="1" applyFont="1"/>
    <xf numFmtId="49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6" fontId="6" fillId="0" borderId="0" xfId="1" applyNumberFormat="1" applyFont="1" applyFill="1" applyBorder="1" applyAlignment="1">
      <alignment vertical="center"/>
    </xf>
    <xf numFmtId="164" fontId="0" fillId="0" borderId="0" xfId="0" applyNumberFormat="1"/>
    <xf numFmtId="166" fontId="7" fillId="0" borderId="0" xfId="1" applyNumberFormat="1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166" fontId="8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65"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32342" displayName="Таблица132342" ref="A8:K42" headerRowDxfId="64" dataDxfId="62" totalsRowDxfId="61" headerRowBorderDxfId="63">
  <autoFilter ref="A8:K42" xr:uid="{00000000-0009-0000-0100-000001000000}"/>
  <tableColumns count="11">
    <tableColumn id="1" xr3:uid="{00000000-0010-0000-0000-000001000000}" name="1" dataDxfId="60" totalsRowDxfId="59" dataCellStyle="Финансовый"/>
    <tableColumn id="2" xr3:uid="{00000000-0010-0000-0000-000002000000}" name="2" dataDxfId="58" totalsRowDxfId="57"/>
    <tableColumn id="4" xr3:uid="{00000000-0010-0000-0000-000004000000}" name="3" dataDxfId="56"/>
    <tableColumn id="3" xr3:uid="{00000000-0010-0000-0000-000003000000}" name="4" dataDxfId="55"/>
    <tableColumn id="11" xr3:uid="{00000000-0010-0000-0000-00000B000000}" name="5" dataDxfId="54"/>
    <tableColumn id="5" xr3:uid="{00000000-0010-0000-0000-000005000000}" name="6" dataDxfId="53" dataCellStyle="Финансовый"/>
    <tableColumn id="6" xr3:uid="{00000000-0010-0000-0000-000006000000}" name="7" dataDxfId="52" dataCellStyle="Финансовый"/>
    <tableColumn id="7" xr3:uid="{00000000-0010-0000-0000-000007000000}" name="8" dataDxfId="51" dataCellStyle="Финансовый"/>
    <tableColumn id="8" xr3:uid="{00000000-0010-0000-0000-000008000000}" name="9" dataDxfId="50" dataCellStyle="Финансовый"/>
    <tableColumn id="9" xr3:uid="{00000000-0010-0000-0000-000009000000}" name="10" totalsRowFunction="sum" dataDxfId="49" dataCellStyle="Финансовый">
      <calculatedColumnFormula>Таблица132342[[#This Row],[8]]-Таблица132342[[#This Row],[6]]</calculatedColumnFormula>
    </tableColumn>
    <tableColumn id="10" xr3:uid="{00000000-0010-0000-0000-00000A000000}" name="11" totalsRowFunction="sum" dataDxfId="48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1323423" displayName="Таблица1323423" ref="A8:J43" headerRowDxfId="47" dataDxfId="45" totalsRowDxfId="44" headerRowBorderDxfId="46">
  <autoFilter ref="A8:J43" xr:uid="{00000000-0009-0000-0100-000002000000}"/>
  <tableColumns count="10">
    <tableColumn id="1" xr3:uid="{00000000-0010-0000-0100-000001000000}" name="1" dataDxfId="43" totalsRowDxfId="42" dataCellStyle="Финансовый"/>
    <tableColumn id="2" xr3:uid="{00000000-0010-0000-0100-000002000000}" name="2" dataDxfId="41"/>
    <tableColumn id="4" xr3:uid="{00000000-0010-0000-0100-000004000000}" name="3" dataDxfId="40"/>
    <tableColumn id="3" xr3:uid="{00000000-0010-0000-0100-000003000000}" name="4" dataDxfId="39"/>
    <tableColumn id="5" xr3:uid="{00000000-0010-0000-0100-000005000000}" name="6" dataDxfId="38" dataCellStyle="Финансовый"/>
    <tableColumn id="6" xr3:uid="{00000000-0010-0000-0100-000006000000}" name="7" dataDxfId="37" dataCellStyle="Финансовый"/>
    <tableColumn id="7" xr3:uid="{00000000-0010-0000-0100-000007000000}" name="8" dataDxfId="36" dataCellStyle="Финансовый"/>
    <tableColumn id="8" xr3:uid="{00000000-0010-0000-0100-000008000000}" name="9" dataDxfId="35" dataCellStyle="Финансовый"/>
    <tableColumn id="9" xr3:uid="{00000000-0010-0000-0100-000009000000}" name="10" dataDxfId="34" dataCellStyle="Финансовый">
      <calculatedColumnFormula>Таблица1323423[[#This Row],[8]]-Таблица1323423[[#This Row],[6]]</calculatedColumnFormula>
    </tableColumn>
    <tableColumn id="10" xr3:uid="{00000000-0010-0000-0100-00000A000000}" name="11" dataDxfId="33" totalsRowDxfId="32" dataCellStyle="Финансовый">
      <calculatedColumnFormula>Таблица1323423[[#This Row],[9]]-Таблица1323423[[#This Row],[7]]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1323425" displayName="Таблица1323425" ref="A8:J69" headerRowDxfId="31" dataDxfId="29" totalsRowDxfId="28" headerRowBorderDxfId="30">
  <autoFilter ref="A8:J69" xr:uid="{00000000-0009-0000-0100-000004000000}"/>
  <tableColumns count="10">
    <tableColumn id="1" xr3:uid="{00000000-0010-0000-0200-000001000000}" name="1" dataDxfId="27" totalsRowDxfId="26" dataCellStyle="Финансовый"/>
    <tableColumn id="2" xr3:uid="{00000000-0010-0000-0200-000002000000}" name="2" dataDxfId="25" totalsRowDxfId="24"/>
    <tableColumn id="4" xr3:uid="{00000000-0010-0000-0200-000004000000}" name="3" dataDxfId="23"/>
    <tableColumn id="3" xr3:uid="{00000000-0010-0000-0200-000003000000}" name="4" dataDxfId="22"/>
    <tableColumn id="5" xr3:uid="{00000000-0010-0000-0200-000005000000}" name="6" dataDxfId="21" dataCellStyle="Финансовый"/>
    <tableColumn id="6" xr3:uid="{00000000-0010-0000-0200-000006000000}" name="7" dataDxfId="20" dataCellStyle="Финансовый"/>
    <tableColumn id="7" xr3:uid="{00000000-0010-0000-0200-000007000000}" name="8" dataDxfId="19" dataCellStyle="Финансовый"/>
    <tableColumn id="8" xr3:uid="{00000000-0010-0000-0200-000008000000}" name="9" dataDxfId="18" dataCellStyle="Финансовый"/>
    <tableColumn id="9" xr3:uid="{00000000-0010-0000-0200-000009000000}" name="10" totalsRowFunction="sum" dataDxfId="17" dataCellStyle="Финансовый">
      <calculatedColumnFormula>Таблица1323425[[#This Row],[8]]-Таблица1323425[[#This Row],[6]]</calculatedColumnFormula>
    </tableColumn>
    <tableColumn id="10" xr3:uid="{00000000-0010-0000-0200-00000A000000}" name="11" totalsRowFunction="sum" dataDxfId="16" dataCellStyle="Финансовый">
      <calculatedColumnFormula>Таблица1323425[[#This Row],[9]]-Таблица1323425[[#This Row],[7]]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а13234256" displayName="Таблица13234256" ref="A8:J12" headerRowDxfId="15" dataDxfId="13" totalsRowDxfId="12" headerRowBorderDxfId="14">
  <autoFilter ref="A8:J12" xr:uid="{00000000-0009-0000-0100-000005000000}"/>
  <tableColumns count="10">
    <tableColumn id="1" xr3:uid="{00000000-0010-0000-0300-000001000000}" name="1" dataDxfId="11" totalsRowDxfId="10" dataCellStyle="Финансовый"/>
    <tableColumn id="2" xr3:uid="{00000000-0010-0000-0300-000002000000}" name="2" dataDxfId="9" totalsRowDxfId="8"/>
    <tableColumn id="4" xr3:uid="{00000000-0010-0000-0300-000004000000}" name="3" dataDxfId="7"/>
    <tableColumn id="3" xr3:uid="{00000000-0010-0000-0300-000003000000}" name="4" dataDxfId="6"/>
    <tableColumn id="5" xr3:uid="{00000000-0010-0000-0300-000005000000}" name="6" dataDxfId="5" dataCellStyle="Финансовый"/>
    <tableColumn id="6" xr3:uid="{00000000-0010-0000-0300-000006000000}" name="7" dataDxfId="4" dataCellStyle="Финансовый"/>
    <tableColumn id="7" xr3:uid="{00000000-0010-0000-0300-000007000000}" name="8" dataDxfId="3" dataCellStyle="Финансовый"/>
    <tableColumn id="8" xr3:uid="{00000000-0010-0000-0300-000008000000}" name="9" dataDxfId="2" dataCellStyle="Финансовый"/>
    <tableColumn id="9" xr3:uid="{00000000-0010-0000-0300-000009000000}" name="10" totalsRowFunction="sum" dataDxfId="1" dataCellStyle="Финансовый">
      <calculatedColumnFormula>Таблица13234256[[#This Row],[8]]-Таблица13234256[[#This Row],[6]]</calculatedColumnFormula>
    </tableColumn>
    <tableColumn id="10" xr3:uid="{00000000-0010-0000-0300-00000A000000}" name="11" totalsRowFunction="sum" dataDxfId="0" dataCellStyle="Финансовый">
      <calculatedColumnFormula>Таблица13234256[[#This Row],[9]]-Таблица13234256[[#This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opLeftCell="A16" workbookViewId="0">
      <selection activeCell="H11" sqref="H11:I11"/>
    </sheetView>
  </sheetViews>
  <sheetFormatPr defaultRowHeight="15" x14ac:dyDescent="0.25"/>
  <cols>
    <col min="1" max="1" width="10.28515625" customWidth="1"/>
    <col min="2" max="2" width="31.28515625" style="6" customWidth="1"/>
    <col min="3" max="3" width="10.5703125" style="6" customWidth="1"/>
    <col min="4" max="4" width="33.28515625" customWidth="1"/>
    <col min="5" max="5" width="9" style="14" customWidth="1"/>
    <col min="6" max="6" width="11.42578125" customWidth="1"/>
    <col min="7" max="7" width="14.28515625" customWidth="1"/>
    <col min="8" max="8" width="9.28515625" customWidth="1"/>
    <col min="9" max="9" width="14" bestFit="1" customWidth="1"/>
    <col min="10" max="10" width="9.42578125" customWidth="1"/>
    <col min="11" max="11" width="16" customWidth="1"/>
    <col min="12" max="12" width="16.5703125" style="5" bestFit="1" customWidth="1"/>
    <col min="13" max="13" width="16.5703125" style="19" bestFit="1" customWidth="1"/>
    <col min="14" max="14" width="16.5703125" bestFit="1" customWidth="1"/>
  </cols>
  <sheetData>
    <row r="1" spans="1:14" x14ac:dyDescent="0.25">
      <c r="K1" s="7" t="s">
        <v>20</v>
      </c>
    </row>
    <row r="2" spans="1:14" x14ac:dyDescent="0.25">
      <c r="K2" s="7" t="s">
        <v>0</v>
      </c>
    </row>
    <row r="3" spans="1:14" x14ac:dyDescent="0.25">
      <c r="K3" s="7" t="s">
        <v>1</v>
      </c>
    </row>
    <row r="4" spans="1:14" x14ac:dyDescent="0.25">
      <c r="K4" s="7" t="s">
        <v>47</v>
      </c>
    </row>
    <row r="6" spans="1:14" ht="59.25" customHeight="1" x14ac:dyDescent="0.25">
      <c r="A6" s="28" t="s">
        <v>2</v>
      </c>
      <c r="B6" s="28" t="s">
        <v>3</v>
      </c>
      <c r="C6" s="29" t="s">
        <v>18</v>
      </c>
      <c r="D6" s="29" t="s">
        <v>17</v>
      </c>
      <c r="E6" s="29" t="s">
        <v>22</v>
      </c>
      <c r="F6" s="28" t="s">
        <v>36</v>
      </c>
      <c r="G6" s="28"/>
      <c r="H6" s="28" t="s">
        <v>48</v>
      </c>
      <c r="I6" s="28"/>
      <c r="J6" s="28" t="s">
        <v>4</v>
      </c>
      <c r="K6" s="28"/>
    </row>
    <row r="7" spans="1:14" ht="30" x14ac:dyDescent="0.25">
      <c r="A7" s="28"/>
      <c r="B7" s="28"/>
      <c r="C7" s="30"/>
      <c r="D7" s="30"/>
      <c r="E7" s="30"/>
      <c r="F7" s="8" t="s">
        <v>5</v>
      </c>
      <c r="G7" s="8" t="s">
        <v>6</v>
      </c>
      <c r="H7" s="8" t="s">
        <v>5</v>
      </c>
      <c r="I7" s="8" t="s">
        <v>6</v>
      </c>
      <c r="J7" s="8" t="s">
        <v>5</v>
      </c>
      <c r="K7" s="8" t="s">
        <v>6</v>
      </c>
    </row>
    <row r="8" spans="1:14" x14ac:dyDescent="0.25">
      <c r="A8" s="9" t="s">
        <v>7</v>
      </c>
      <c r="B8" s="10" t="s">
        <v>8</v>
      </c>
      <c r="C8" s="9" t="s">
        <v>9</v>
      </c>
      <c r="D8" s="10" t="s">
        <v>10</v>
      </c>
      <c r="E8" s="9" t="s">
        <v>11</v>
      </c>
      <c r="F8" s="10" t="s">
        <v>12</v>
      </c>
      <c r="G8" s="9" t="s">
        <v>15</v>
      </c>
      <c r="H8" s="10" t="s">
        <v>13</v>
      </c>
      <c r="I8" s="9" t="s">
        <v>14</v>
      </c>
      <c r="J8" s="10" t="s">
        <v>16</v>
      </c>
      <c r="K8" s="9" t="s">
        <v>19</v>
      </c>
    </row>
    <row r="9" spans="1:14" x14ac:dyDescent="0.25">
      <c r="A9" s="11">
        <v>150001</v>
      </c>
      <c r="B9" s="12" t="s">
        <v>26</v>
      </c>
      <c r="C9" s="13" t="s">
        <v>24</v>
      </c>
      <c r="D9" s="14" t="s">
        <v>43</v>
      </c>
      <c r="F9" s="2">
        <v>2804</v>
      </c>
      <c r="G9" s="4">
        <v>106120560.47999997</v>
      </c>
      <c r="H9" s="2">
        <v>3050</v>
      </c>
      <c r="I9" s="4">
        <v>118126513.22999997</v>
      </c>
      <c r="J9" s="15">
        <f>Таблица132342[[#This Row],[8]]-Таблица132342[[#This Row],[6]]</f>
        <v>246</v>
      </c>
      <c r="K9" s="16">
        <f>Таблица132342[[#This Row],[9]]-Таблица132342[[#This Row],[7]]</f>
        <v>12005952.75</v>
      </c>
      <c r="N9" s="23"/>
    </row>
    <row r="10" spans="1:14" x14ac:dyDescent="0.25">
      <c r="A10" s="11"/>
      <c r="B10" s="12"/>
      <c r="C10" s="13" t="s">
        <v>24</v>
      </c>
      <c r="D10" s="14" t="s">
        <v>34</v>
      </c>
      <c r="F10" s="2">
        <v>708</v>
      </c>
      <c r="G10" s="4">
        <v>31812565.050000004</v>
      </c>
      <c r="H10" s="2">
        <v>762</v>
      </c>
      <c r="I10" s="4">
        <v>35278655.050000004</v>
      </c>
      <c r="J10" s="2">
        <f>Таблица132342[[#This Row],[8]]-Таблица132342[[#This Row],[6]]</f>
        <v>54</v>
      </c>
      <c r="K10" s="4">
        <f>Таблица132342[[#This Row],[9]]-Таблица132342[[#This Row],[7]]</f>
        <v>3466090</v>
      </c>
      <c r="N10" s="23"/>
    </row>
    <row r="11" spans="1:14" x14ac:dyDescent="0.25">
      <c r="A11" s="1"/>
      <c r="B11" s="12"/>
      <c r="C11" s="13" t="s">
        <v>24</v>
      </c>
      <c r="D11" s="13" t="s">
        <v>42</v>
      </c>
      <c r="E11" s="13"/>
      <c r="F11" s="2">
        <v>808</v>
      </c>
      <c r="G11" s="4">
        <v>34317032.089999996</v>
      </c>
      <c r="H11" s="2">
        <v>904</v>
      </c>
      <c r="I11" s="4">
        <v>38517488.700000003</v>
      </c>
      <c r="J11" s="2">
        <f>Таблица132342[[#This Row],[8]]-Таблица132342[[#This Row],[6]]</f>
        <v>96</v>
      </c>
      <c r="K11" s="4">
        <f>Таблица132342[[#This Row],[9]]-Таблица132342[[#This Row],[7]]</f>
        <v>4200456.6100000069</v>
      </c>
      <c r="N11" s="23"/>
    </row>
    <row r="12" spans="1:14" ht="90" x14ac:dyDescent="0.25">
      <c r="A12" s="11"/>
      <c r="B12" s="12"/>
      <c r="C12" s="13" t="s">
        <v>24</v>
      </c>
      <c r="D12" s="13" t="s">
        <v>29</v>
      </c>
      <c r="E12" s="13"/>
      <c r="F12" s="2">
        <v>3972</v>
      </c>
      <c r="G12" s="4">
        <v>116685844.37</v>
      </c>
      <c r="H12" s="2">
        <v>4123</v>
      </c>
      <c r="I12" s="4">
        <v>122022599.57000001</v>
      </c>
      <c r="J12" s="2">
        <f>Таблица132342[[#This Row],[8]]-Таблица132342[[#This Row],[6]]</f>
        <v>151</v>
      </c>
      <c r="K12" s="4">
        <f>Таблица132342[[#This Row],[9]]-Таблица132342[[#This Row],[7]]</f>
        <v>5336755.200000003</v>
      </c>
      <c r="N12" s="23"/>
    </row>
    <row r="13" spans="1:14" x14ac:dyDescent="0.25">
      <c r="A13" s="1">
        <v>150003</v>
      </c>
      <c r="B13" s="12" t="s">
        <v>23</v>
      </c>
      <c r="C13" s="13" t="s">
        <v>24</v>
      </c>
      <c r="D13" s="14" t="s">
        <v>40</v>
      </c>
      <c r="F13" s="2">
        <v>1562</v>
      </c>
      <c r="G13" s="3">
        <v>179436714.99524295</v>
      </c>
      <c r="H13" s="2">
        <v>1220</v>
      </c>
      <c r="I13" s="4">
        <v>140722931.16999999</v>
      </c>
      <c r="J13" s="2">
        <f>Таблица132342[[#This Row],[8]]-Таблица132342[[#This Row],[6]]</f>
        <v>-342</v>
      </c>
      <c r="K13" s="4">
        <f>Таблица132342[[#This Row],[9]]-Таблица132342[[#This Row],[7]]</f>
        <v>-38713783.825242966</v>
      </c>
    </row>
    <row r="14" spans="1:14" x14ac:dyDescent="0.25">
      <c r="A14" s="1"/>
      <c r="B14" s="12"/>
      <c r="C14" s="13"/>
      <c r="D14" s="14" t="s">
        <v>33</v>
      </c>
      <c r="F14" s="2">
        <v>783</v>
      </c>
      <c r="G14" s="3">
        <v>21959522.919999994</v>
      </c>
      <c r="H14" s="2">
        <v>823</v>
      </c>
      <c r="I14" s="4">
        <v>27959522.919999994</v>
      </c>
      <c r="J14" s="2">
        <f>Таблица132342[[#This Row],[8]]-Таблица132342[[#This Row],[6]]</f>
        <v>40</v>
      </c>
      <c r="K14" s="4">
        <f>Таблица132342[[#This Row],[9]]-Таблица132342[[#This Row],[7]]</f>
        <v>6000000</v>
      </c>
    </row>
    <row r="15" spans="1:14" ht="90" x14ac:dyDescent="0.25">
      <c r="A15" s="1"/>
      <c r="B15" s="12"/>
      <c r="C15" s="13"/>
      <c r="D15" s="13" t="s">
        <v>29</v>
      </c>
      <c r="F15" s="2">
        <v>1860</v>
      </c>
      <c r="G15" s="3">
        <v>42426412.760000005</v>
      </c>
      <c r="H15" s="2">
        <v>2000</v>
      </c>
      <c r="I15" s="4">
        <v>51485595.580000006</v>
      </c>
      <c r="J15" s="2">
        <f>Таблица132342[[#This Row],[8]]-Таблица132342[[#This Row],[6]]</f>
        <v>140</v>
      </c>
      <c r="K15" s="4">
        <f>Таблица132342[[#This Row],[9]]-Таблица132342[[#This Row],[7]]</f>
        <v>9059182.8200000003</v>
      </c>
    </row>
    <row r="16" spans="1:14" x14ac:dyDescent="0.25">
      <c r="A16" s="1"/>
      <c r="B16" s="12"/>
      <c r="C16" s="13"/>
      <c r="D16" s="13" t="s">
        <v>25</v>
      </c>
      <c r="F16" s="2">
        <v>3596</v>
      </c>
      <c r="G16" s="3">
        <v>112438398.61475706</v>
      </c>
      <c r="H16" s="2">
        <v>3437</v>
      </c>
      <c r="I16" s="4">
        <v>112438398.61475706</v>
      </c>
      <c r="J16" s="2">
        <f>Таблица132342[[#This Row],[8]]-Таблица132342[[#This Row],[6]]</f>
        <v>-159</v>
      </c>
      <c r="K16" s="4">
        <f>Таблица132342[[#This Row],[9]]-Таблица132342[[#This Row],[7]]</f>
        <v>0</v>
      </c>
    </row>
    <row r="17" spans="1:14" x14ac:dyDescent="0.25">
      <c r="A17" s="1"/>
      <c r="B17" s="12"/>
      <c r="C17" s="13"/>
      <c r="D17" s="13" t="s">
        <v>30</v>
      </c>
      <c r="F17" s="2">
        <v>2016</v>
      </c>
      <c r="G17" s="3">
        <v>85637034.050000012</v>
      </c>
      <c r="H17" s="2">
        <v>1846</v>
      </c>
      <c r="I17" s="4">
        <v>85637034.050000012</v>
      </c>
      <c r="J17" s="2">
        <f>Таблица132342[[#This Row],[8]]-Таблица132342[[#This Row],[6]]</f>
        <v>-170</v>
      </c>
      <c r="K17" s="4">
        <f>Таблица132342[[#This Row],[9]]-Таблица132342[[#This Row],[7]]</f>
        <v>0</v>
      </c>
    </row>
    <row r="18" spans="1:14" x14ac:dyDescent="0.25">
      <c r="A18" s="1"/>
      <c r="B18" s="12"/>
      <c r="C18" s="13"/>
      <c r="D18" s="13" t="s">
        <v>58</v>
      </c>
      <c r="F18" s="2">
        <v>352</v>
      </c>
      <c r="G18" s="3">
        <v>38463560.859999999</v>
      </c>
      <c r="H18" s="2">
        <v>302</v>
      </c>
      <c r="I18" s="4">
        <v>32999986.869999997</v>
      </c>
      <c r="J18" s="2">
        <f>Таблица132342[[#This Row],[8]]-Таблица132342[[#This Row],[6]]</f>
        <v>-50</v>
      </c>
      <c r="K18" s="4">
        <f>Таблица132342[[#This Row],[9]]-Таблица132342[[#This Row],[7]]</f>
        <v>-5463573.9900000021</v>
      </c>
    </row>
    <row r="19" spans="1:14" x14ac:dyDescent="0.25">
      <c r="A19" s="9"/>
      <c r="B19" s="18"/>
      <c r="C19" s="13" t="s">
        <v>50</v>
      </c>
      <c r="D19" s="14" t="s">
        <v>41</v>
      </c>
      <c r="E19" s="9" t="s">
        <v>51</v>
      </c>
      <c r="F19" s="2">
        <v>120</v>
      </c>
      <c r="G19" s="3">
        <v>29721840</v>
      </c>
      <c r="H19" s="2">
        <v>100</v>
      </c>
      <c r="I19" s="4">
        <v>24768200</v>
      </c>
      <c r="J19" s="2">
        <f>Таблица132342[[#This Row],[8]]-Таблица132342[[#This Row],[6]]</f>
        <v>-20</v>
      </c>
      <c r="K19" s="4">
        <f>Таблица132342[[#This Row],[9]]-Таблица132342[[#This Row],[7]]</f>
        <v>-4953640</v>
      </c>
      <c r="N19" s="23"/>
    </row>
    <row r="20" spans="1:14" ht="30" x14ac:dyDescent="0.25">
      <c r="A20" s="1">
        <v>150015</v>
      </c>
      <c r="B20" s="12" t="s">
        <v>49</v>
      </c>
      <c r="C20" s="13" t="s">
        <v>50</v>
      </c>
      <c r="D20" s="14" t="s">
        <v>41</v>
      </c>
      <c r="E20" s="9" t="s">
        <v>51</v>
      </c>
      <c r="F20" s="2">
        <v>0</v>
      </c>
      <c r="G20" s="3">
        <v>0</v>
      </c>
      <c r="H20" s="2">
        <v>20</v>
      </c>
      <c r="I20" s="4">
        <v>4953640</v>
      </c>
      <c r="J20" s="2">
        <f>Таблица132342[[#This Row],[8]]-Таблица132342[[#This Row],[6]]</f>
        <v>20</v>
      </c>
      <c r="K20" s="4">
        <f>Таблица132342[[#This Row],[9]]-Таблица132342[[#This Row],[7]]</f>
        <v>4953640</v>
      </c>
      <c r="M20" s="5"/>
    </row>
    <row r="21" spans="1:14" ht="30" x14ac:dyDescent="0.25">
      <c r="A21" s="1">
        <v>150014</v>
      </c>
      <c r="B21" s="12" t="s">
        <v>44</v>
      </c>
      <c r="C21" s="13" t="s">
        <v>24</v>
      </c>
      <c r="D21" s="14" t="s">
        <v>40</v>
      </c>
      <c r="F21" s="2">
        <v>219</v>
      </c>
      <c r="G21" s="3">
        <v>3780859.4</v>
      </c>
      <c r="H21" s="2">
        <v>273</v>
      </c>
      <c r="I21" s="4">
        <v>4713126.2</v>
      </c>
      <c r="J21" s="2">
        <f>Таблица132342[[#This Row],[8]]-Таблица132342[[#This Row],[6]]</f>
        <v>54</v>
      </c>
      <c r="K21" s="4">
        <f>Таблица132342[[#This Row],[9]]-Таблица132342[[#This Row],[7]]</f>
        <v>932266.80000000028</v>
      </c>
      <c r="M21" s="5"/>
    </row>
    <row r="22" spans="1:14" x14ac:dyDescent="0.25">
      <c r="A22" s="1"/>
      <c r="B22" s="12"/>
      <c r="C22" s="13" t="s">
        <v>24</v>
      </c>
      <c r="D22" s="14" t="s">
        <v>35</v>
      </c>
      <c r="F22" s="2">
        <v>60</v>
      </c>
      <c r="G22" s="3">
        <v>941521.36000000034</v>
      </c>
      <c r="H22" s="2">
        <v>0</v>
      </c>
      <c r="I22" s="4">
        <v>0</v>
      </c>
      <c r="J22" s="2">
        <f>Таблица132342[[#This Row],[8]]-Таблица132342[[#This Row],[6]]</f>
        <v>-60</v>
      </c>
      <c r="K22" s="4">
        <f>Таблица132342[[#This Row],[9]]-Таблица132342[[#This Row],[7]]</f>
        <v>-941521.36000000034</v>
      </c>
      <c r="M22" s="5"/>
    </row>
    <row r="23" spans="1:14" x14ac:dyDescent="0.25">
      <c r="A23" s="1">
        <v>150112</v>
      </c>
      <c r="B23" s="12" t="s">
        <v>52</v>
      </c>
      <c r="C23" s="13" t="s">
        <v>24</v>
      </c>
      <c r="D23" s="14" t="s">
        <v>40</v>
      </c>
      <c r="F23" s="2">
        <v>1003</v>
      </c>
      <c r="G23" s="3">
        <v>16658278.069999998</v>
      </c>
      <c r="H23" s="2">
        <v>1633</v>
      </c>
      <c r="I23" s="4">
        <v>27121598.850000001</v>
      </c>
      <c r="J23" s="2">
        <f>Таблица132342[[#This Row],[8]]-Таблица132342[[#This Row],[6]]</f>
        <v>630</v>
      </c>
      <c r="K23" s="4">
        <f>Таблица132342[[#This Row],[9]]-Таблица132342[[#This Row],[7]]</f>
        <v>10463320.780000003</v>
      </c>
      <c r="M23" s="5"/>
    </row>
    <row r="24" spans="1:14" x14ac:dyDescent="0.25">
      <c r="A24" s="1"/>
      <c r="B24" s="12"/>
      <c r="C24" s="13" t="s">
        <v>24</v>
      </c>
      <c r="D24" s="14" t="s">
        <v>35</v>
      </c>
      <c r="F24" s="2">
        <v>1003</v>
      </c>
      <c r="G24" s="3">
        <v>18401529.099999998</v>
      </c>
      <c r="H24" s="2">
        <v>773</v>
      </c>
      <c r="I24" s="4">
        <v>14818735.220000001</v>
      </c>
      <c r="J24" s="2">
        <f>Таблица132342[[#This Row],[8]]-Таблица132342[[#This Row],[6]]</f>
        <v>-230</v>
      </c>
      <c r="K24" s="4">
        <f>Таблица132342[[#This Row],[9]]-Таблица132342[[#This Row],[7]]</f>
        <v>-3582793.8799999971</v>
      </c>
      <c r="M24" s="5"/>
    </row>
    <row r="25" spans="1:14" x14ac:dyDescent="0.25">
      <c r="A25" s="1"/>
      <c r="B25" s="12"/>
      <c r="C25" s="13" t="s">
        <v>24</v>
      </c>
      <c r="D25" s="14" t="s">
        <v>25</v>
      </c>
      <c r="F25" s="2">
        <v>1352</v>
      </c>
      <c r="G25" s="3">
        <v>29509743.16</v>
      </c>
      <c r="H25" s="2">
        <v>952</v>
      </c>
      <c r="I25" s="4">
        <v>22629216.260000002</v>
      </c>
      <c r="J25" s="2">
        <f>Таблица132342[[#This Row],[8]]-Таблица132342[[#This Row],[6]]</f>
        <v>-400</v>
      </c>
      <c r="K25" s="4">
        <f>Таблица132342[[#This Row],[9]]-Таблица132342[[#This Row],[7]]</f>
        <v>-6880526.8999999985</v>
      </c>
      <c r="M25" s="5"/>
    </row>
    <row r="26" spans="1:14" ht="90" x14ac:dyDescent="0.25">
      <c r="A26" s="1"/>
      <c r="B26" s="12"/>
      <c r="C26" s="13" t="s">
        <v>24</v>
      </c>
      <c r="D26" s="13" t="s">
        <v>29</v>
      </c>
      <c r="F26" s="2">
        <v>2006</v>
      </c>
      <c r="G26" s="3">
        <v>38202300.489999995</v>
      </c>
      <c r="H26" s="2">
        <v>1794</v>
      </c>
      <c r="I26" s="4">
        <v>31863539.420000002</v>
      </c>
      <c r="J26" s="2">
        <f>Таблица132342[[#This Row],[8]]-Таблица132342[[#This Row],[6]]</f>
        <v>-212</v>
      </c>
      <c r="K26" s="4">
        <f>Таблица132342[[#This Row],[9]]-Таблица132342[[#This Row],[7]]</f>
        <v>-6338761.0699999928</v>
      </c>
      <c r="M26" s="5"/>
    </row>
    <row r="27" spans="1:14" x14ac:dyDescent="0.25">
      <c r="A27" s="1"/>
      <c r="B27" s="12"/>
      <c r="C27" s="13" t="s">
        <v>24</v>
      </c>
      <c r="D27" s="14" t="s">
        <v>37</v>
      </c>
      <c r="F27" s="2">
        <v>967</v>
      </c>
      <c r="G27" s="3">
        <v>24314450.469999999</v>
      </c>
      <c r="H27" s="2">
        <v>1179</v>
      </c>
      <c r="I27" s="4">
        <v>30653211.539999999</v>
      </c>
      <c r="J27" s="2">
        <f>Таблица132342[[#This Row],[8]]-Таблица132342[[#This Row],[6]]</f>
        <v>212</v>
      </c>
      <c r="K27" s="4">
        <f>Таблица132342[[#This Row],[9]]-Таблица132342[[#This Row],[7]]</f>
        <v>6338761.0700000003</v>
      </c>
      <c r="M27" s="5"/>
    </row>
    <row r="28" spans="1:14" ht="30" x14ac:dyDescent="0.25">
      <c r="A28" s="1">
        <v>150012</v>
      </c>
      <c r="B28" s="12" t="s">
        <v>53</v>
      </c>
      <c r="C28" s="13" t="s">
        <v>24</v>
      </c>
      <c r="D28" s="14" t="s">
        <v>25</v>
      </c>
      <c r="F28" s="2">
        <v>724</v>
      </c>
      <c r="G28" s="3">
        <v>14451083.640000001</v>
      </c>
      <c r="H28" s="2">
        <v>674</v>
      </c>
      <c r="I28" s="4">
        <v>13453080.630000001</v>
      </c>
      <c r="J28" s="2">
        <f>Таблица132342[[#This Row],[8]]-Таблица132342[[#This Row],[6]]</f>
        <v>-50</v>
      </c>
      <c r="K28" s="4">
        <f>Таблица132342[[#This Row],[9]]-Таблица132342[[#This Row],[7]]</f>
        <v>-998003.00999999978</v>
      </c>
      <c r="M28" s="5"/>
    </row>
    <row r="29" spans="1:14" x14ac:dyDescent="0.25">
      <c r="A29" s="1"/>
      <c r="B29" s="12"/>
      <c r="C29" s="13" t="s">
        <v>24</v>
      </c>
      <c r="D29" s="14" t="s">
        <v>37</v>
      </c>
      <c r="F29" s="2">
        <v>195</v>
      </c>
      <c r="G29" s="3">
        <v>3538516.37</v>
      </c>
      <c r="H29" s="2">
        <v>245</v>
      </c>
      <c r="I29" s="4">
        <v>4536519.38</v>
      </c>
      <c r="J29" s="2">
        <f>Таблица132342[[#This Row],[8]]-Таблица132342[[#This Row],[6]]</f>
        <v>50</v>
      </c>
      <c r="K29" s="4">
        <f>Таблица132342[[#This Row],[9]]-Таблица132342[[#This Row],[7]]</f>
        <v>998003.00999999978</v>
      </c>
      <c r="M29" s="5"/>
    </row>
    <row r="30" spans="1:14" ht="30" x14ac:dyDescent="0.25">
      <c r="A30" s="1">
        <v>150010</v>
      </c>
      <c r="B30" s="12" t="s">
        <v>55</v>
      </c>
      <c r="C30" s="13" t="s">
        <v>24</v>
      </c>
      <c r="D30" s="14" t="s">
        <v>40</v>
      </c>
      <c r="F30" s="2">
        <v>120</v>
      </c>
      <c r="G30" s="3">
        <v>2484812.1100000003</v>
      </c>
      <c r="H30" s="2">
        <v>150</v>
      </c>
      <c r="I30" s="4">
        <v>3024876.6260000002</v>
      </c>
      <c r="J30" s="2">
        <f>Таблица132342[[#This Row],[8]]-Таблица132342[[#This Row],[6]]</f>
        <v>30</v>
      </c>
      <c r="K30" s="4">
        <f>Таблица132342[[#This Row],[9]]-Таблица132342[[#This Row],[7]]</f>
        <v>540064.51599999983</v>
      </c>
      <c r="M30" s="5"/>
    </row>
    <row r="31" spans="1:14" x14ac:dyDescent="0.25">
      <c r="A31" s="11"/>
      <c r="B31" s="12"/>
      <c r="C31" s="13" t="s">
        <v>24</v>
      </c>
      <c r="D31" s="14" t="s">
        <v>37</v>
      </c>
      <c r="F31" s="2">
        <v>152</v>
      </c>
      <c r="G31" s="17">
        <v>2979250.0900000003</v>
      </c>
      <c r="H31" s="2">
        <v>222</v>
      </c>
      <c r="I31" s="4">
        <v>4443505.7145308312</v>
      </c>
      <c r="J31" s="2">
        <f>Таблица132342[[#This Row],[8]]-Таблица132342[[#This Row],[6]]</f>
        <v>70</v>
      </c>
      <c r="K31" s="4">
        <f>Таблица132342[[#This Row],[9]]-Таблица132342[[#This Row],[7]]</f>
        <v>1464255.6245308309</v>
      </c>
      <c r="M31" s="5"/>
    </row>
    <row r="32" spans="1:14" x14ac:dyDescent="0.25">
      <c r="A32" s="9"/>
      <c r="B32" s="18"/>
      <c r="C32" s="13" t="s">
        <v>24</v>
      </c>
      <c r="D32" s="14" t="s">
        <v>25</v>
      </c>
      <c r="F32" s="2">
        <v>746</v>
      </c>
      <c r="G32" s="17">
        <v>15604781.369999999</v>
      </c>
      <c r="H32" s="2">
        <v>676</v>
      </c>
      <c r="I32" s="4">
        <v>14140525.745469168</v>
      </c>
      <c r="J32" s="2">
        <f>Таблица132342[[#This Row],[8]]-Таблица132342[[#This Row],[6]]</f>
        <v>-70</v>
      </c>
      <c r="K32" s="4">
        <f>Таблица132342[[#This Row],[9]]-Таблица132342[[#This Row],[7]]</f>
        <v>-1464255.6245308314</v>
      </c>
      <c r="M32" s="5"/>
    </row>
    <row r="33" spans="1:13" x14ac:dyDescent="0.25">
      <c r="A33" s="1"/>
      <c r="B33" s="12"/>
      <c r="C33" s="13" t="s">
        <v>24</v>
      </c>
      <c r="D33" s="14" t="s">
        <v>42</v>
      </c>
      <c r="F33" s="2">
        <v>225</v>
      </c>
      <c r="G33" s="17">
        <v>4050483.87</v>
      </c>
      <c r="H33" s="2">
        <v>195</v>
      </c>
      <c r="I33" s="4">
        <v>3510419.3540000003</v>
      </c>
      <c r="J33" s="2">
        <f>Таблица132342[[#This Row],[8]]-Таблица132342[[#This Row],[6]]</f>
        <v>-30</v>
      </c>
      <c r="K33" s="4">
        <f>Таблица132342[[#This Row],[9]]-Таблица132342[[#This Row],[7]]</f>
        <v>-540064.51599999983</v>
      </c>
      <c r="M33" s="5"/>
    </row>
    <row r="34" spans="1:13" ht="30" x14ac:dyDescent="0.25">
      <c r="A34" s="11">
        <v>150016</v>
      </c>
      <c r="B34" s="12" t="s">
        <v>28</v>
      </c>
      <c r="C34" s="13" t="s">
        <v>24</v>
      </c>
      <c r="D34" s="13" t="s">
        <v>38</v>
      </c>
      <c r="E34" s="13"/>
      <c r="F34" s="2">
        <v>369</v>
      </c>
      <c r="G34" s="17">
        <v>10469950.579999784</v>
      </c>
      <c r="H34" s="2">
        <v>369</v>
      </c>
      <c r="I34" s="4">
        <v>14588125.579999784</v>
      </c>
      <c r="J34" s="2">
        <f>Таблица132342[[#This Row],[8]]-Таблица132342[[#This Row],[6]]</f>
        <v>0</v>
      </c>
      <c r="K34" s="4">
        <f>Таблица132342[[#This Row],[9]]-Таблица132342[[#This Row],[7]]</f>
        <v>4118175</v>
      </c>
      <c r="M34" s="5"/>
    </row>
    <row r="35" spans="1:13" x14ac:dyDescent="0.25">
      <c r="A35" s="11">
        <v>150081</v>
      </c>
      <c r="B35" s="12" t="s">
        <v>56</v>
      </c>
      <c r="C35" s="13" t="s">
        <v>24</v>
      </c>
      <c r="D35" s="14" t="s">
        <v>32</v>
      </c>
      <c r="F35" s="2">
        <v>2402</v>
      </c>
      <c r="G35" s="17">
        <v>86764493.579999998</v>
      </c>
      <c r="H35" s="2">
        <v>2602</v>
      </c>
      <c r="I35" s="4">
        <v>86764493.579999998</v>
      </c>
      <c r="J35" s="2">
        <f>Таблица132342[[#This Row],[8]]-Таблица132342[[#This Row],[6]]</f>
        <v>200</v>
      </c>
      <c r="K35" s="4">
        <f>Таблица132342[[#This Row],[9]]-Таблица132342[[#This Row],[7]]</f>
        <v>0</v>
      </c>
    </row>
    <row r="36" spans="1:13" x14ac:dyDescent="0.25">
      <c r="A36" s="11">
        <v>150002</v>
      </c>
      <c r="B36" s="12" t="s">
        <v>31</v>
      </c>
      <c r="C36" s="13" t="s">
        <v>24</v>
      </c>
      <c r="D36" s="14" t="s">
        <v>40</v>
      </c>
      <c r="F36" s="2">
        <v>6804</v>
      </c>
      <c r="G36" s="17">
        <v>174568651.48999998</v>
      </c>
      <c r="H36" s="2">
        <v>6438</v>
      </c>
      <c r="I36" s="4">
        <v>156345983.91</v>
      </c>
      <c r="J36" s="2">
        <f>Таблица132342[[#This Row],[8]]-Таблица132342[[#This Row],[6]]</f>
        <v>-366</v>
      </c>
      <c r="K36" s="4">
        <f>Таблица132342[[#This Row],[9]]-Таблица132342[[#This Row],[7]]</f>
        <v>-18222667.579999983</v>
      </c>
    </row>
    <row r="37" spans="1:13" x14ac:dyDescent="0.25">
      <c r="A37" s="11"/>
      <c r="B37" s="12"/>
      <c r="C37" s="13"/>
      <c r="D37" s="14" t="s">
        <v>59</v>
      </c>
      <c r="F37" s="2">
        <v>192</v>
      </c>
      <c r="G37" s="24">
        <v>20869750.490000002</v>
      </c>
      <c r="H37" s="2">
        <v>200</v>
      </c>
      <c r="I37" s="4">
        <v>23804692.690000001</v>
      </c>
      <c r="J37" s="2">
        <f>Таблица132342[[#This Row],[8]]-Таблица132342[[#This Row],[6]]</f>
        <v>8</v>
      </c>
      <c r="K37" s="4">
        <f>Таблица132342[[#This Row],[9]]-Таблица132342[[#This Row],[7]]</f>
        <v>2934942.1999999993</v>
      </c>
    </row>
    <row r="38" spans="1:13" x14ac:dyDescent="0.25">
      <c r="A38" s="11"/>
      <c r="B38" s="12"/>
      <c r="C38" s="13"/>
      <c r="D38" s="14" t="s">
        <v>60</v>
      </c>
      <c r="F38" s="2">
        <v>252</v>
      </c>
      <c r="G38" s="24">
        <v>8986561.3999999985</v>
      </c>
      <c r="H38" s="2">
        <v>302</v>
      </c>
      <c r="I38" s="4">
        <v>10981791.73</v>
      </c>
      <c r="J38" s="2">
        <f>Таблица132342[[#This Row],[8]]-Таблица132342[[#This Row],[6]]</f>
        <v>50</v>
      </c>
      <c r="K38" s="4">
        <f>Таблица132342[[#This Row],[9]]-Таблица132342[[#This Row],[7]]</f>
        <v>1995230.3300000019</v>
      </c>
    </row>
    <row r="39" spans="1:13" x14ac:dyDescent="0.25">
      <c r="A39" s="11"/>
      <c r="B39" s="12"/>
      <c r="C39" s="13"/>
      <c r="D39" s="14" t="s">
        <v>34</v>
      </c>
      <c r="F39" s="2">
        <v>434</v>
      </c>
      <c r="G39" s="24">
        <v>15024604.91</v>
      </c>
      <c r="H39" s="2">
        <v>464</v>
      </c>
      <c r="I39" s="4">
        <v>16798534.719999999</v>
      </c>
      <c r="J39" s="2">
        <f>Таблица132342[[#This Row],[8]]-Таблица132342[[#This Row],[6]]</f>
        <v>30</v>
      </c>
      <c r="K39" s="4">
        <f>Таблица132342[[#This Row],[9]]-Таблица132342[[#This Row],[7]]</f>
        <v>1773929.8099999987</v>
      </c>
    </row>
    <row r="40" spans="1:13" x14ac:dyDescent="0.25">
      <c r="A40" s="11"/>
      <c r="B40" s="12"/>
      <c r="C40" s="13"/>
      <c r="D40" s="14" t="s">
        <v>61</v>
      </c>
      <c r="F40" s="2">
        <v>322</v>
      </c>
      <c r="G40" s="24">
        <v>8296381.5999999996</v>
      </c>
      <c r="H40" s="2">
        <v>372</v>
      </c>
      <c r="I40" s="4">
        <v>11018245.439999999</v>
      </c>
      <c r="J40" s="2">
        <f>Таблица132342[[#This Row],[8]]-Таблица132342[[#This Row],[6]]</f>
        <v>50</v>
      </c>
      <c r="K40" s="4">
        <f>Таблица132342[[#This Row],[9]]-Таблица132342[[#This Row],[7]]</f>
        <v>2721863.84</v>
      </c>
    </row>
    <row r="41" spans="1:13" ht="45" x14ac:dyDescent="0.25">
      <c r="A41" s="11"/>
      <c r="B41" s="12"/>
      <c r="C41" s="13"/>
      <c r="D41" s="13" t="s">
        <v>62</v>
      </c>
      <c r="F41" s="2">
        <v>797</v>
      </c>
      <c r="G41" s="24">
        <v>19421930.949999999</v>
      </c>
      <c r="H41" s="2">
        <v>825</v>
      </c>
      <c r="I41" s="4">
        <v>26731802.219999999</v>
      </c>
      <c r="J41" s="2">
        <f>Таблица132342[[#This Row],[8]]-Таблица132342[[#This Row],[6]]</f>
        <v>28</v>
      </c>
      <c r="K41" s="4">
        <f>Таблица132342[[#This Row],[9]]-Таблица132342[[#This Row],[7]]</f>
        <v>7309871.2699999996</v>
      </c>
    </row>
    <row r="42" spans="1:13" x14ac:dyDescent="0.25">
      <c r="A42" s="11"/>
      <c r="B42" s="12"/>
      <c r="C42" s="13"/>
      <c r="D42" s="14" t="s">
        <v>35</v>
      </c>
      <c r="F42" s="2">
        <v>202</v>
      </c>
      <c r="G42" s="24">
        <v>3655594.27</v>
      </c>
      <c r="H42" s="2">
        <v>202</v>
      </c>
      <c r="I42" s="4">
        <v>5142424.4000000004</v>
      </c>
      <c r="J42" s="2">
        <f>Таблица132342[[#This Row],[8]]-Таблица132342[[#This Row],[6]]</f>
        <v>0</v>
      </c>
      <c r="K42" s="4">
        <f>Таблица132342[[#This Row],[9]]-Таблица132342[[#This Row],[7]]</f>
        <v>1486830.1300000004</v>
      </c>
    </row>
  </sheetData>
  <mergeCells count="8">
    <mergeCell ref="J6:K6"/>
    <mergeCell ref="A6:A7"/>
    <mergeCell ref="B6:B7"/>
    <mergeCell ref="D6:D7"/>
    <mergeCell ref="F6:G6"/>
    <mergeCell ref="H6:I6"/>
    <mergeCell ref="C6:C7"/>
    <mergeCell ref="E6:E7"/>
  </mergeCells>
  <phoneticPr fontId="4" type="noConversion"/>
  <pageMargins left="0.23622047244094491" right="0.23622047244094491" top="0.74803149606299213" bottom="0.48" header="0.31496062992125984" footer="0.31496062992125984"/>
  <pageSetup paperSize="9" scale="8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workbookViewId="0">
      <selection activeCell="G25" sqref="G25:H25"/>
    </sheetView>
  </sheetViews>
  <sheetFormatPr defaultRowHeight="15" x14ac:dyDescent="0.25"/>
  <cols>
    <col min="1" max="1" width="11.85546875" customWidth="1"/>
    <col min="2" max="2" width="42.42578125" style="6" customWidth="1"/>
    <col min="3" max="3" width="9.28515625" style="6" customWidth="1"/>
    <col min="4" max="4" width="32.42578125" bestFit="1" customWidth="1"/>
    <col min="5" max="5" width="11.42578125" customWidth="1"/>
    <col min="6" max="6" width="14.28515625" customWidth="1"/>
    <col min="7" max="7" width="9.28515625" customWidth="1"/>
    <col min="8" max="8" width="12.85546875" bestFit="1" customWidth="1"/>
    <col min="9" max="9" width="9.42578125" customWidth="1"/>
    <col min="10" max="10" width="16" customWidth="1"/>
    <col min="11" max="11" width="14.5703125" style="5" bestFit="1" customWidth="1"/>
  </cols>
  <sheetData>
    <row r="1" spans="1:10" x14ac:dyDescent="0.25">
      <c r="J1" s="7" t="s">
        <v>21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47</v>
      </c>
    </row>
    <row r="6" spans="1:10" ht="60" customHeight="1" x14ac:dyDescent="0.25">
      <c r="A6" s="28" t="s">
        <v>2</v>
      </c>
      <c r="B6" s="28" t="s">
        <v>3</v>
      </c>
      <c r="C6" s="29" t="s">
        <v>18</v>
      </c>
      <c r="D6" s="28" t="s">
        <v>17</v>
      </c>
      <c r="E6" s="28" t="s">
        <v>36</v>
      </c>
      <c r="F6" s="28"/>
      <c r="G6" s="28" t="s">
        <v>48</v>
      </c>
      <c r="H6" s="28"/>
      <c r="I6" s="28" t="s">
        <v>4</v>
      </c>
      <c r="J6" s="28"/>
    </row>
    <row r="7" spans="1:10" ht="30" customHeight="1" x14ac:dyDescent="0.25">
      <c r="A7" s="28"/>
      <c r="B7" s="28"/>
      <c r="C7" s="30"/>
      <c r="D7" s="28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19</v>
      </c>
    </row>
    <row r="9" spans="1:10" x14ac:dyDescent="0.25">
      <c r="A9" s="11">
        <v>150012</v>
      </c>
      <c r="B9" s="12" t="s">
        <v>53</v>
      </c>
      <c r="C9" s="13" t="s">
        <v>39</v>
      </c>
      <c r="D9" s="13" t="s">
        <v>37</v>
      </c>
      <c r="E9" s="2">
        <v>991</v>
      </c>
      <c r="F9" s="4">
        <v>8696103.4500000011</v>
      </c>
      <c r="G9" s="2">
        <v>700</v>
      </c>
      <c r="H9" s="4">
        <v>5502333.6593844611</v>
      </c>
      <c r="I9" s="2">
        <f>Таблица1323423[[#This Row],[8]]-Таблица1323423[[#This Row],[6]]</f>
        <v>-291</v>
      </c>
      <c r="J9" s="4">
        <f>Таблица1323423[[#This Row],[9]]-Таблица1323423[[#This Row],[7]]</f>
        <v>-3193769.79061554</v>
      </c>
    </row>
    <row r="10" spans="1:10" x14ac:dyDescent="0.25">
      <c r="A10" s="11"/>
      <c r="B10" s="12"/>
      <c r="C10" s="13" t="s">
        <v>39</v>
      </c>
      <c r="D10" s="13" t="s">
        <v>25</v>
      </c>
      <c r="E10" s="2">
        <v>630</v>
      </c>
      <c r="F10" s="4">
        <v>5499906.8899999997</v>
      </c>
      <c r="G10" s="2">
        <v>880</v>
      </c>
      <c r="H10" s="4">
        <v>7693676.6806155397</v>
      </c>
      <c r="I10" s="2">
        <f>Таблица1323423[[#This Row],[8]]-Таблица1323423[[#This Row],[6]]</f>
        <v>250</v>
      </c>
      <c r="J10" s="4">
        <f>Таблица1323423[[#This Row],[9]]-Таблица1323423[[#This Row],[7]]</f>
        <v>2193769.79061554</v>
      </c>
    </row>
    <row r="11" spans="1:10" ht="30" x14ac:dyDescent="0.25">
      <c r="A11" s="11">
        <v>150013</v>
      </c>
      <c r="B11" s="12" t="s">
        <v>54</v>
      </c>
      <c r="C11" s="13" t="s">
        <v>39</v>
      </c>
      <c r="D11" s="14" t="s">
        <v>37</v>
      </c>
      <c r="E11" s="2">
        <v>130</v>
      </c>
      <c r="F11" s="3">
        <v>1468707.67</v>
      </c>
      <c r="G11" s="2">
        <v>190</v>
      </c>
      <c r="H11" s="4">
        <v>2132427.67</v>
      </c>
      <c r="I11" s="2">
        <f>Таблица1323423[[#This Row],[8]]-Таблица1323423[[#This Row],[6]]</f>
        <v>60</v>
      </c>
      <c r="J11" s="4">
        <f>Таблица1323423[[#This Row],[9]]-Таблица1323423[[#This Row],[7]]</f>
        <v>663720</v>
      </c>
    </row>
    <row r="12" spans="1:10" x14ac:dyDescent="0.25">
      <c r="A12" s="11"/>
      <c r="B12" s="12"/>
      <c r="C12" s="13" t="s">
        <v>39</v>
      </c>
      <c r="D12" s="14" t="s">
        <v>25</v>
      </c>
      <c r="E12" s="2">
        <v>814</v>
      </c>
      <c r="F12" s="3">
        <v>7807231.9400000004</v>
      </c>
      <c r="G12" s="2">
        <v>554</v>
      </c>
      <c r="H12" s="4">
        <v>4772711.9400000004</v>
      </c>
      <c r="I12" s="2">
        <f>Таблица1323423[[#This Row],[8]]-Таблица1323423[[#This Row],[6]]</f>
        <v>-260</v>
      </c>
      <c r="J12" s="4">
        <f>Таблица1323423[[#This Row],[9]]-Таблица1323423[[#This Row],[7]]</f>
        <v>-3034520</v>
      </c>
    </row>
    <row r="13" spans="1:10" x14ac:dyDescent="0.25">
      <c r="A13" s="11"/>
      <c r="B13" s="12"/>
      <c r="C13" s="13" t="s">
        <v>39</v>
      </c>
      <c r="D13" s="14" t="s">
        <v>42</v>
      </c>
      <c r="E13" s="2">
        <v>129</v>
      </c>
      <c r="F13" s="3">
        <v>1526109.3499999999</v>
      </c>
      <c r="G13" s="2">
        <v>329</v>
      </c>
      <c r="H13" s="4">
        <v>3896909.35</v>
      </c>
      <c r="I13" s="2">
        <f>Таблица1323423[[#This Row],[8]]-Таблица1323423[[#This Row],[6]]</f>
        <v>200</v>
      </c>
      <c r="J13" s="4">
        <f>Таблица1323423[[#This Row],[9]]-Таблица1323423[[#This Row],[7]]</f>
        <v>2370800</v>
      </c>
    </row>
    <row r="14" spans="1:10" x14ac:dyDescent="0.25">
      <c r="A14" s="1">
        <v>150081</v>
      </c>
      <c r="B14" s="12" t="s">
        <v>56</v>
      </c>
      <c r="C14" s="13" t="s">
        <v>39</v>
      </c>
      <c r="D14" s="14" t="s">
        <v>32</v>
      </c>
      <c r="E14" s="2">
        <v>1094</v>
      </c>
      <c r="F14" s="3">
        <v>25997007.239999998</v>
      </c>
      <c r="G14" s="2">
        <v>1224</v>
      </c>
      <c r="H14" s="4">
        <v>25997007.239999998</v>
      </c>
      <c r="I14" s="2">
        <f>Таблица1323423[[#This Row],[8]]-Таблица1323423[[#This Row],[6]]</f>
        <v>130</v>
      </c>
      <c r="J14" s="4">
        <f>Таблица1323423[[#This Row],[9]]-Таблица1323423[[#This Row],[7]]</f>
        <v>0</v>
      </c>
    </row>
    <row r="15" spans="1:10" x14ac:dyDescent="0.25">
      <c r="A15" s="11">
        <v>150007</v>
      </c>
      <c r="B15" s="12" t="s">
        <v>27</v>
      </c>
      <c r="C15" s="13" t="s">
        <v>39</v>
      </c>
      <c r="D15" s="14" t="s">
        <v>25</v>
      </c>
      <c r="E15" s="2">
        <v>1300</v>
      </c>
      <c r="F15" s="4">
        <v>12407197.74</v>
      </c>
      <c r="G15" s="2">
        <v>1158</v>
      </c>
      <c r="H15" s="4">
        <v>10404189.74</v>
      </c>
      <c r="I15" s="2">
        <f>Таблица1323423[[#This Row],[8]]-Таблица1323423[[#This Row],[6]]</f>
        <v>-142</v>
      </c>
      <c r="J15" s="4">
        <f>Таблица1323423[[#This Row],[9]]-Таблица1323423[[#This Row],[7]]</f>
        <v>-2003008</v>
      </c>
    </row>
    <row r="16" spans="1:10" x14ac:dyDescent="0.25">
      <c r="A16" s="11">
        <v>150009</v>
      </c>
      <c r="B16" s="12" t="s">
        <v>57</v>
      </c>
      <c r="C16" s="13" t="s">
        <v>39</v>
      </c>
      <c r="D16" s="14" t="s">
        <v>25</v>
      </c>
      <c r="E16" s="2">
        <v>853</v>
      </c>
      <c r="F16" s="4">
        <v>7246287.1399999997</v>
      </c>
      <c r="G16" s="2">
        <v>783</v>
      </c>
      <c r="H16" s="4">
        <v>7246287.1399999997</v>
      </c>
      <c r="I16" s="2">
        <f>Таблица1323423[[#This Row],[8]]-Таблица1323423[[#This Row],[6]]</f>
        <v>-70</v>
      </c>
      <c r="J16" s="4">
        <f>Таблица1323423[[#This Row],[9]]-Таблица1323423[[#This Row],[7]]</f>
        <v>0</v>
      </c>
    </row>
    <row r="17" spans="1:10" x14ac:dyDescent="0.25">
      <c r="A17" s="11"/>
      <c r="B17" s="12"/>
      <c r="C17" s="13" t="s">
        <v>39</v>
      </c>
      <c r="D17" s="14" t="s">
        <v>35</v>
      </c>
      <c r="E17" s="2">
        <v>106</v>
      </c>
      <c r="F17" s="4">
        <v>1507686.49</v>
      </c>
      <c r="G17" s="2">
        <v>85</v>
      </c>
      <c r="H17" s="4">
        <v>1007686.49</v>
      </c>
      <c r="I17" s="2">
        <f>Таблица1323423[[#This Row],[8]]-Таблица1323423[[#This Row],[6]]</f>
        <v>-21</v>
      </c>
      <c r="J17" s="4">
        <f>Таблица1323423[[#This Row],[9]]-Таблица1323423[[#This Row],[7]]</f>
        <v>-500000</v>
      </c>
    </row>
    <row r="18" spans="1:10" x14ac:dyDescent="0.25">
      <c r="A18" s="11"/>
      <c r="B18" s="12"/>
      <c r="C18" s="13" t="s">
        <v>39</v>
      </c>
      <c r="D18" s="14" t="s">
        <v>30</v>
      </c>
      <c r="E18" s="2">
        <v>120</v>
      </c>
      <c r="F18" s="4">
        <v>1713731.1800000002</v>
      </c>
      <c r="G18" s="2">
        <v>99</v>
      </c>
      <c r="H18" s="4">
        <v>1213731.1800000002</v>
      </c>
      <c r="I18" s="2">
        <f>Таблица1323423[[#This Row],[8]]-Таблица1323423[[#This Row],[6]]</f>
        <v>-21</v>
      </c>
      <c r="J18" s="4">
        <f>Таблица1323423[[#This Row],[9]]-Таблица1323423[[#This Row],[7]]</f>
        <v>-500000</v>
      </c>
    </row>
    <row r="19" spans="1:10" ht="90" x14ac:dyDescent="0.25">
      <c r="A19" s="11"/>
      <c r="B19" s="12"/>
      <c r="C19" s="13" t="s">
        <v>39</v>
      </c>
      <c r="D19" s="13" t="s">
        <v>29</v>
      </c>
      <c r="E19" s="2">
        <v>517</v>
      </c>
      <c r="F19" s="4">
        <v>4296497.13</v>
      </c>
      <c r="G19" s="2">
        <v>435</v>
      </c>
      <c r="H19" s="4">
        <v>2293490.13</v>
      </c>
      <c r="I19" s="2">
        <f>Таблица1323423[[#This Row],[8]]-Таблица1323423[[#This Row],[6]]</f>
        <v>-82</v>
      </c>
      <c r="J19" s="4">
        <f>Таблица1323423[[#This Row],[9]]-Таблица1323423[[#This Row],[7]]</f>
        <v>-2003007</v>
      </c>
    </row>
    <row r="20" spans="1:10" x14ac:dyDescent="0.25">
      <c r="A20" s="11">
        <v>150112</v>
      </c>
      <c r="B20" s="12" t="s">
        <v>52</v>
      </c>
      <c r="C20" s="13" t="s">
        <v>39</v>
      </c>
      <c r="D20" s="14" t="s">
        <v>43</v>
      </c>
      <c r="E20" s="2">
        <v>578</v>
      </c>
      <c r="F20" s="4">
        <v>4932965.6100000003</v>
      </c>
      <c r="G20" s="2">
        <v>325</v>
      </c>
      <c r="H20" s="4">
        <v>2685790.06</v>
      </c>
      <c r="I20" s="2">
        <f>Таблица1323423[[#This Row],[8]]-Таблица1323423[[#This Row],[6]]</f>
        <v>-253</v>
      </c>
      <c r="J20" s="4">
        <f>Таблица1323423[[#This Row],[9]]-Таблица1323423[[#This Row],[7]]</f>
        <v>-2247175.5500000003</v>
      </c>
    </row>
    <row r="21" spans="1:10" x14ac:dyDescent="0.25">
      <c r="A21" s="11"/>
      <c r="B21" s="12"/>
      <c r="C21" s="13" t="s">
        <v>39</v>
      </c>
      <c r="D21" s="14" t="s">
        <v>37</v>
      </c>
      <c r="E21" s="2">
        <v>910</v>
      </c>
      <c r="F21" s="4">
        <v>9022227.1799999997</v>
      </c>
      <c r="G21" s="2">
        <v>800</v>
      </c>
      <c r="H21" s="4">
        <v>7822056.29</v>
      </c>
      <c r="I21" s="2">
        <f>Таблица1323423[[#This Row],[8]]-Таблица1323423[[#This Row],[6]]</f>
        <v>-110</v>
      </c>
      <c r="J21" s="4">
        <f>Таблица1323423[[#This Row],[9]]-Таблица1323423[[#This Row],[7]]</f>
        <v>-1200170.8899999997</v>
      </c>
    </row>
    <row r="22" spans="1:10" x14ac:dyDescent="0.25">
      <c r="A22" s="11"/>
      <c r="B22" s="12"/>
      <c r="C22" s="13" t="s">
        <v>39</v>
      </c>
      <c r="D22" s="14" t="s">
        <v>35</v>
      </c>
      <c r="E22" s="2">
        <v>694</v>
      </c>
      <c r="F22" s="4">
        <v>6608061.9700000007</v>
      </c>
      <c r="G22" s="2">
        <v>524</v>
      </c>
      <c r="H22" s="4">
        <v>4901436.16</v>
      </c>
      <c r="I22" s="2">
        <f>Таблица1323423[[#This Row],[8]]-Таблица1323423[[#This Row],[6]]</f>
        <v>-170</v>
      </c>
      <c r="J22" s="4">
        <f>Таблица1323423[[#This Row],[9]]-Таблица1323423[[#This Row],[7]]</f>
        <v>-1706625.8100000005</v>
      </c>
    </row>
    <row r="23" spans="1:10" x14ac:dyDescent="0.25">
      <c r="A23" s="11"/>
      <c r="B23" s="12"/>
      <c r="C23" s="13" t="s">
        <v>39</v>
      </c>
      <c r="D23" s="14" t="s">
        <v>25</v>
      </c>
      <c r="E23" s="2">
        <v>1818</v>
      </c>
      <c r="F23" s="4">
        <v>18285080.849999998</v>
      </c>
      <c r="G23" s="2">
        <v>2351</v>
      </c>
      <c r="H23" s="4">
        <v>23439053.100000001</v>
      </c>
      <c r="I23" s="2">
        <f>Таблица1323423[[#This Row],[8]]-Таблица1323423[[#This Row],[6]]</f>
        <v>533</v>
      </c>
      <c r="J23" s="4">
        <f>Таблица1323423[[#This Row],[9]]-Таблица1323423[[#This Row],[7]]</f>
        <v>5153972.2500000037</v>
      </c>
    </row>
    <row r="24" spans="1:10" x14ac:dyDescent="0.25">
      <c r="A24" s="11">
        <v>150002</v>
      </c>
      <c r="B24" s="12" t="s">
        <v>31</v>
      </c>
      <c r="C24" s="13" t="s">
        <v>39</v>
      </c>
      <c r="D24" s="14" t="s">
        <v>63</v>
      </c>
      <c r="E24" s="2">
        <v>120</v>
      </c>
      <c r="F24" s="4">
        <v>847706.56</v>
      </c>
      <c r="G24" s="2">
        <v>92</v>
      </c>
      <c r="H24" s="4">
        <v>447706.56</v>
      </c>
      <c r="I24" s="2">
        <f>Таблица1323423[[#This Row],[8]]-Таблица1323423[[#This Row],[6]]</f>
        <v>-28</v>
      </c>
      <c r="J24" s="4">
        <f>Таблица1323423[[#This Row],[9]]-Таблица1323423[[#This Row],[7]]</f>
        <v>-400000.00000000006</v>
      </c>
    </row>
    <row r="25" spans="1:10" x14ac:dyDescent="0.25">
      <c r="A25" s="11"/>
      <c r="B25" s="12"/>
      <c r="C25" s="13" t="s">
        <v>39</v>
      </c>
      <c r="D25" s="13" t="s">
        <v>59</v>
      </c>
      <c r="E25" s="2">
        <v>40</v>
      </c>
      <c r="F25" s="4">
        <v>1582686.88</v>
      </c>
      <c r="G25" s="2">
        <v>140</v>
      </c>
      <c r="H25" s="4">
        <v>2371804.56</v>
      </c>
      <c r="I25" s="2">
        <f>Таблица1323423[[#This Row],[8]]-Таблица1323423[[#This Row],[6]]</f>
        <v>100</v>
      </c>
      <c r="J25" s="4">
        <f>Таблица1323423[[#This Row],[9]]-Таблица1323423[[#This Row],[7]]</f>
        <v>789117.68000000017</v>
      </c>
    </row>
    <row r="26" spans="1:10" x14ac:dyDescent="0.25">
      <c r="A26" s="11"/>
      <c r="B26" s="12"/>
      <c r="C26" s="13" t="s">
        <v>39</v>
      </c>
      <c r="D26" s="14" t="s">
        <v>60</v>
      </c>
      <c r="E26" s="2">
        <v>150</v>
      </c>
      <c r="F26" s="4">
        <v>2028378.12</v>
      </c>
      <c r="G26" s="2">
        <v>160</v>
      </c>
      <c r="H26" s="4">
        <v>2275064.79</v>
      </c>
      <c r="I26" s="2">
        <f>Таблица1323423[[#This Row],[8]]-Таблица1323423[[#This Row],[6]]</f>
        <v>10</v>
      </c>
      <c r="J26" s="4">
        <f>Таблица1323423[[#This Row],[9]]-Таблица1323423[[#This Row],[7]]</f>
        <v>246686.66999999993</v>
      </c>
    </row>
    <row r="27" spans="1:10" x14ac:dyDescent="0.25">
      <c r="A27" s="11"/>
      <c r="B27" s="12"/>
      <c r="C27" s="13" t="s">
        <v>39</v>
      </c>
      <c r="D27" s="14" t="s">
        <v>64</v>
      </c>
      <c r="E27" s="2">
        <v>390</v>
      </c>
      <c r="F27" s="4">
        <v>5526709.46</v>
      </c>
      <c r="G27" s="2">
        <v>358</v>
      </c>
      <c r="H27" s="4">
        <v>4826709.46</v>
      </c>
      <c r="I27" s="2">
        <f>Таблица1323423[[#This Row],[8]]-Таблица1323423[[#This Row],[6]]</f>
        <v>-32</v>
      </c>
      <c r="J27" s="4">
        <f>Таблица1323423[[#This Row],[9]]-Таблица1323423[[#This Row],[7]]</f>
        <v>-700000</v>
      </c>
    </row>
    <row r="28" spans="1:10" x14ac:dyDescent="0.25">
      <c r="A28" s="11"/>
      <c r="B28" s="12"/>
      <c r="C28" s="13" t="s">
        <v>39</v>
      </c>
      <c r="D28" s="14" t="s">
        <v>65</v>
      </c>
      <c r="E28" s="2">
        <v>5</v>
      </c>
      <c r="F28" s="4">
        <v>62162.2</v>
      </c>
      <c r="G28" s="2">
        <v>0</v>
      </c>
      <c r="H28" s="4">
        <v>0</v>
      </c>
      <c r="I28" s="2">
        <f>Таблица1323423[[#This Row],[8]]-Таблица1323423[[#This Row],[6]]</f>
        <v>-5</v>
      </c>
      <c r="J28" s="4">
        <f>Таблица1323423[[#This Row],[9]]-Таблица1323423[[#This Row],[7]]</f>
        <v>-62162.2</v>
      </c>
    </row>
    <row r="29" spans="1:10" ht="38.25" customHeight="1" x14ac:dyDescent="0.25">
      <c r="A29" s="20"/>
      <c r="B29" s="21"/>
      <c r="C29" s="13" t="s">
        <v>39</v>
      </c>
      <c r="D29" s="14" t="s">
        <v>66</v>
      </c>
      <c r="E29" s="15">
        <v>70</v>
      </c>
      <c r="F29" s="22">
        <v>1437664.74</v>
      </c>
      <c r="G29" s="15">
        <v>70</v>
      </c>
      <c r="H29" s="16">
        <v>937664.74</v>
      </c>
      <c r="I29" s="15">
        <f>Таблица1323423[[#This Row],[8]]-Таблица1323423[[#This Row],[6]]</f>
        <v>0</v>
      </c>
      <c r="J29" s="16">
        <f>Таблица1323423[[#This Row],[9]]-Таблица1323423[[#This Row],[7]]</f>
        <v>-500000</v>
      </c>
    </row>
    <row r="30" spans="1:10" x14ac:dyDescent="0.25">
      <c r="A30" s="11"/>
      <c r="B30" s="12"/>
      <c r="C30" s="13" t="s">
        <v>39</v>
      </c>
      <c r="D30" s="14" t="s">
        <v>32</v>
      </c>
      <c r="E30" s="2">
        <v>270</v>
      </c>
      <c r="F30" s="24">
        <v>1487753.25</v>
      </c>
      <c r="G30" s="2">
        <v>290</v>
      </c>
      <c r="H30" s="4">
        <v>1567528.42</v>
      </c>
      <c r="I30" s="2">
        <f>Таблица1323423[[#This Row],[8]]-Таблица1323423[[#This Row],[6]]</f>
        <v>20</v>
      </c>
      <c r="J30" s="4">
        <f>Таблица1323423[[#This Row],[9]]-Таблица1323423[[#This Row],[7]]</f>
        <v>79775.169999999925</v>
      </c>
    </row>
    <row r="31" spans="1:10" x14ac:dyDescent="0.25">
      <c r="A31" s="11"/>
      <c r="B31" s="12"/>
      <c r="C31" s="13" t="s">
        <v>39</v>
      </c>
      <c r="D31" s="14" t="s">
        <v>35</v>
      </c>
      <c r="E31" s="2">
        <v>325</v>
      </c>
      <c r="F31" s="24">
        <v>2970125.18</v>
      </c>
      <c r="G31" s="2">
        <v>280</v>
      </c>
      <c r="H31" s="4">
        <v>1592810.4200000002</v>
      </c>
      <c r="I31" s="2">
        <f>Таблица1323423[[#This Row],[8]]-Таблица1323423[[#This Row],[6]]</f>
        <v>-45</v>
      </c>
      <c r="J31" s="4">
        <f>Таблица1323423[[#This Row],[9]]-Таблица1323423[[#This Row],[7]]</f>
        <v>-1377314.76</v>
      </c>
    </row>
    <row r="32" spans="1:10" x14ac:dyDescent="0.25">
      <c r="A32" s="11"/>
      <c r="B32" s="12"/>
      <c r="C32" s="13" t="s">
        <v>39</v>
      </c>
      <c r="D32" s="14" t="s">
        <v>61</v>
      </c>
      <c r="E32" s="2">
        <v>130</v>
      </c>
      <c r="F32" s="24">
        <v>2739007.59</v>
      </c>
      <c r="G32" s="2">
        <v>130</v>
      </c>
      <c r="H32" s="4">
        <v>3729597.26</v>
      </c>
      <c r="I32" s="2">
        <f>Таблица1323423[[#This Row],[8]]-Таблица1323423[[#This Row],[6]]</f>
        <v>0</v>
      </c>
      <c r="J32" s="4">
        <f>Таблица1323423[[#This Row],[9]]-Таблица1323423[[#This Row],[7]]</f>
        <v>990589.66999999993</v>
      </c>
    </row>
    <row r="33" spans="1:10" x14ac:dyDescent="0.25">
      <c r="A33" s="11"/>
      <c r="B33" s="12"/>
      <c r="C33" s="13" t="s">
        <v>39</v>
      </c>
      <c r="D33" s="14" t="s">
        <v>67</v>
      </c>
      <c r="E33" s="2">
        <v>55</v>
      </c>
      <c r="F33" s="24">
        <v>2277618.8199999998</v>
      </c>
      <c r="G33" s="2">
        <v>55</v>
      </c>
      <c r="H33" s="4">
        <v>2670075.7000000002</v>
      </c>
      <c r="I33" s="2">
        <f>Таблица1323423[[#This Row],[8]]-Таблица1323423[[#This Row],[6]]</f>
        <v>0</v>
      </c>
      <c r="J33" s="4">
        <f>Таблица1323423[[#This Row],[9]]-Таблица1323423[[#This Row],[7]]</f>
        <v>392456.88000000035</v>
      </c>
    </row>
    <row r="34" spans="1:10" x14ac:dyDescent="0.25">
      <c r="A34" s="11"/>
      <c r="B34" s="12"/>
      <c r="C34" s="13" t="s">
        <v>39</v>
      </c>
      <c r="D34" s="14" t="s">
        <v>30</v>
      </c>
      <c r="E34" s="2">
        <v>350</v>
      </c>
      <c r="F34" s="24">
        <v>4605992.76</v>
      </c>
      <c r="G34" s="2">
        <v>425</v>
      </c>
      <c r="H34" s="4">
        <v>4464445.17</v>
      </c>
      <c r="I34" s="2">
        <f>Таблица1323423[[#This Row],[8]]-Таблица1323423[[#This Row],[6]]</f>
        <v>75</v>
      </c>
      <c r="J34" s="4">
        <f>Таблица1323423[[#This Row],[9]]-Таблица1323423[[#This Row],[7]]</f>
        <v>-141547.58999999985</v>
      </c>
    </row>
    <row r="35" spans="1:10" x14ac:dyDescent="0.25">
      <c r="A35" s="11"/>
      <c r="B35" s="12"/>
      <c r="C35" s="13" t="s">
        <v>39</v>
      </c>
      <c r="D35" s="14" t="s">
        <v>62</v>
      </c>
      <c r="E35" s="2">
        <v>170</v>
      </c>
      <c r="F35" s="24">
        <v>1885839.7200000002</v>
      </c>
      <c r="G35" s="2">
        <v>170</v>
      </c>
      <c r="H35" s="4">
        <v>2568238.2000000002</v>
      </c>
      <c r="I35" s="2">
        <f>Таблица1323423[[#This Row],[8]]-Таблица1323423[[#This Row],[6]]</f>
        <v>0</v>
      </c>
      <c r="J35" s="4">
        <f>Таблица1323423[[#This Row],[9]]-Таблица1323423[[#This Row],[7]]</f>
        <v>682398.48</v>
      </c>
    </row>
    <row r="36" spans="1:10" x14ac:dyDescent="0.25">
      <c r="A36" s="11" t="s">
        <v>68</v>
      </c>
      <c r="B36" s="12" t="s">
        <v>49</v>
      </c>
      <c r="C36" s="13" t="s">
        <v>39</v>
      </c>
      <c r="D36" s="25" t="s">
        <v>43</v>
      </c>
      <c r="E36" s="2">
        <v>118</v>
      </c>
      <c r="F36" s="24">
        <v>1367634.11</v>
      </c>
      <c r="G36" s="2">
        <v>141</v>
      </c>
      <c r="H36" s="4">
        <v>1634206.87</v>
      </c>
      <c r="I36" s="2">
        <f>Таблица1323423[[#This Row],[8]]-Таблица1323423[[#This Row],[6]]</f>
        <v>23</v>
      </c>
      <c r="J36" s="4">
        <f>Таблица1323423[[#This Row],[9]]-Таблица1323423[[#This Row],[7]]</f>
        <v>266572.76</v>
      </c>
    </row>
    <row r="37" spans="1:10" x14ac:dyDescent="0.25">
      <c r="A37" s="11"/>
      <c r="B37" s="12"/>
      <c r="C37" s="13" t="s">
        <v>39</v>
      </c>
      <c r="D37" s="25" t="s">
        <v>37</v>
      </c>
      <c r="E37" s="2">
        <v>75</v>
      </c>
      <c r="F37" s="24">
        <v>1044727.99</v>
      </c>
      <c r="G37" s="2">
        <v>111</v>
      </c>
      <c r="H37" s="4">
        <v>1630841.44</v>
      </c>
      <c r="I37" s="2">
        <f>Таблица1323423[[#This Row],[8]]-Таблица1323423[[#This Row],[6]]</f>
        <v>36</v>
      </c>
      <c r="J37" s="4">
        <f>Таблица1323423[[#This Row],[9]]-Таблица1323423[[#This Row],[7]]</f>
        <v>586113.44999999995</v>
      </c>
    </row>
    <row r="38" spans="1:10" x14ac:dyDescent="0.25">
      <c r="A38" s="11"/>
      <c r="B38" s="12"/>
      <c r="C38" s="13" t="s">
        <v>39</v>
      </c>
      <c r="D38" s="25" t="s">
        <v>67</v>
      </c>
      <c r="E38" s="2">
        <v>152</v>
      </c>
      <c r="F38" s="24">
        <v>4279567.41</v>
      </c>
      <c r="G38" s="2">
        <v>111</v>
      </c>
      <c r="H38" s="4">
        <v>3426881.2</v>
      </c>
      <c r="I38" s="2">
        <f>Таблица1323423[[#This Row],[8]]-Таблица1323423[[#This Row],[6]]</f>
        <v>-41</v>
      </c>
      <c r="J38" s="4">
        <f>Таблица1323423[[#This Row],[9]]-Таблица1323423[[#This Row],[7]]</f>
        <v>-852686.21</v>
      </c>
    </row>
    <row r="39" spans="1:10" x14ac:dyDescent="0.25">
      <c r="A39" s="11">
        <v>150001</v>
      </c>
      <c r="B39" s="12" t="s">
        <v>26</v>
      </c>
      <c r="C39" s="13" t="s">
        <v>39</v>
      </c>
      <c r="D39" s="14" t="s">
        <v>69</v>
      </c>
      <c r="E39" s="2">
        <v>1407</v>
      </c>
      <c r="F39" s="24">
        <v>33894437.149999999</v>
      </c>
      <c r="G39" s="2">
        <v>1736</v>
      </c>
      <c r="H39" s="4">
        <v>41900497.149999999</v>
      </c>
      <c r="I39" s="2">
        <f>Таблица1323423[[#This Row],[8]]-Таблица1323423[[#This Row],[6]]</f>
        <v>329</v>
      </c>
      <c r="J39" s="4">
        <f>Таблица1323423[[#This Row],[9]]-Таблица1323423[[#This Row],[7]]</f>
        <v>8006060</v>
      </c>
    </row>
    <row r="40" spans="1:10" x14ac:dyDescent="0.25">
      <c r="A40" s="11">
        <v>150036</v>
      </c>
      <c r="B40" s="12" t="s">
        <v>70</v>
      </c>
      <c r="C40" s="13" t="s">
        <v>39</v>
      </c>
      <c r="D40" s="14" t="s">
        <v>25</v>
      </c>
      <c r="E40" s="2">
        <v>972</v>
      </c>
      <c r="F40" s="24">
        <v>8460268.209999999</v>
      </c>
      <c r="G40" s="2">
        <v>931</v>
      </c>
      <c r="H40" s="4">
        <v>7460223.21</v>
      </c>
      <c r="I40" s="2">
        <f>Таблица1323423[[#This Row],[8]]-Таблица1323423[[#This Row],[6]]</f>
        <v>-41</v>
      </c>
      <c r="J40" s="4">
        <f>Таблица1323423[[#This Row],[9]]-Таблица1323423[[#This Row],[7]]</f>
        <v>-1000044.9999999991</v>
      </c>
    </row>
    <row r="41" spans="1:10" x14ac:dyDescent="0.25">
      <c r="A41" s="11">
        <v>150035</v>
      </c>
      <c r="B41" s="12" t="s">
        <v>71</v>
      </c>
      <c r="C41" s="13" t="s">
        <v>39</v>
      </c>
      <c r="D41" s="14" t="s">
        <v>25</v>
      </c>
      <c r="E41" s="2">
        <v>1409</v>
      </c>
      <c r="F41" s="24">
        <v>12532989.67</v>
      </c>
      <c r="G41" s="2">
        <v>1368</v>
      </c>
      <c r="H41" s="4">
        <v>11532989.67</v>
      </c>
      <c r="I41" s="2">
        <f>Таблица1323423[[#This Row],[8]]-Таблица1323423[[#This Row],[6]]</f>
        <v>-41</v>
      </c>
      <c r="J41" s="4">
        <f>Таблица1323423[[#This Row],[9]]-Таблица1323423[[#This Row],[7]]</f>
        <v>-1000000</v>
      </c>
    </row>
    <row r="42" spans="1:10" x14ac:dyDescent="0.25">
      <c r="A42" s="11">
        <v>150010</v>
      </c>
      <c r="B42" s="12" t="s">
        <v>55</v>
      </c>
      <c r="C42" s="13" t="s">
        <v>39</v>
      </c>
      <c r="D42" s="14" t="s">
        <v>37</v>
      </c>
      <c r="E42" s="2">
        <v>103</v>
      </c>
      <c r="F42" s="24">
        <v>988964.92999999993</v>
      </c>
      <c r="G42" s="2">
        <v>123</v>
      </c>
      <c r="H42" s="4">
        <v>1180996.96</v>
      </c>
      <c r="I42" s="2">
        <f>Таблица1323423[[#This Row],[8]]-Таблица1323423[[#This Row],[6]]</f>
        <v>20</v>
      </c>
      <c r="J42" s="4">
        <f>Таблица1323423[[#This Row],[9]]-Таблица1323423[[#This Row],[7]]</f>
        <v>192032.03000000003</v>
      </c>
    </row>
    <row r="43" spans="1:10" x14ac:dyDescent="0.25">
      <c r="A43" s="11"/>
      <c r="B43" s="12"/>
      <c r="C43" s="13" t="s">
        <v>39</v>
      </c>
      <c r="D43" s="14" t="s">
        <v>42</v>
      </c>
      <c r="E43" s="2">
        <v>400</v>
      </c>
      <c r="F43" s="24">
        <v>4252596.34</v>
      </c>
      <c r="G43" s="2">
        <v>380</v>
      </c>
      <c r="H43" s="4">
        <v>4060564.31</v>
      </c>
      <c r="I43" s="2">
        <f>Таблица1323423[[#This Row],[8]]-Таблица1323423[[#This Row],[6]]</f>
        <v>-20</v>
      </c>
      <c r="J43" s="4">
        <f>Таблица1323423[[#This Row],[9]]-Таблица1323423[[#This Row],[7]]</f>
        <v>-192032.0299999998</v>
      </c>
    </row>
  </sheetData>
  <mergeCells count="7">
    <mergeCell ref="G6:H6"/>
    <mergeCell ref="I6:J6"/>
    <mergeCell ref="A6:A7"/>
    <mergeCell ref="B6:B7"/>
    <mergeCell ref="C6:C7"/>
    <mergeCell ref="D6:D7"/>
    <mergeCell ref="E6:F6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9"/>
  <sheetViews>
    <sheetView topLeftCell="A46" workbookViewId="0">
      <selection activeCell="C49" sqref="C49:C50"/>
    </sheetView>
  </sheetViews>
  <sheetFormatPr defaultRowHeight="15" x14ac:dyDescent="0.25"/>
  <cols>
    <col min="1" max="1" width="10.28515625" customWidth="1"/>
    <col min="2" max="2" width="40.5703125" style="6" bestFit="1" customWidth="1"/>
    <col min="3" max="3" width="10.5703125" style="6" customWidth="1"/>
    <col min="4" max="4" width="43.140625" bestFit="1" customWidth="1"/>
    <col min="5" max="5" width="11.42578125" customWidth="1"/>
    <col min="6" max="6" width="14.28515625" customWidth="1"/>
    <col min="7" max="7" width="12" customWidth="1"/>
    <col min="8" max="8" width="14.28515625" customWidth="1"/>
    <col min="9" max="9" width="9.42578125" customWidth="1"/>
    <col min="10" max="10" width="16" customWidth="1"/>
    <col min="11" max="11" width="14.5703125" style="5" bestFit="1" customWidth="1"/>
    <col min="12" max="12" width="13.140625" style="19" bestFit="1" customWidth="1"/>
  </cols>
  <sheetData>
    <row r="1" spans="1:12" x14ac:dyDescent="0.25">
      <c r="J1" s="7" t="s">
        <v>45</v>
      </c>
    </row>
    <row r="2" spans="1:12" x14ac:dyDescent="0.25">
      <c r="J2" s="7" t="s">
        <v>0</v>
      </c>
    </row>
    <row r="3" spans="1:12" x14ac:dyDescent="0.25">
      <c r="J3" s="7" t="s">
        <v>1</v>
      </c>
    </row>
    <row r="4" spans="1:12" x14ac:dyDescent="0.25">
      <c r="J4" s="7" t="s">
        <v>47</v>
      </c>
    </row>
    <row r="6" spans="1:12" ht="46.5" customHeight="1" x14ac:dyDescent="0.25">
      <c r="A6" s="28" t="s">
        <v>2</v>
      </c>
      <c r="B6" s="28" t="s">
        <v>3</v>
      </c>
      <c r="C6" s="29" t="s">
        <v>18</v>
      </c>
      <c r="D6" s="29" t="s">
        <v>17</v>
      </c>
      <c r="E6" s="28" t="s">
        <v>36</v>
      </c>
      <c r="F6" s="28"/>
      <c r="G6" s="28" t="s">
        <v>48</v>
      </c>
      <c r="H6" s="28"/>
      <c r="I6" s="28" t="s">
        <v>4</v>
      </c>
      <c r="J6" s="28"/>
    </row>
    <row r="7" spans="1:12" ht="30" x14ac:dyDescent="0.25">
      <c r="A7" s="28"/>
      <c r="B7" s="28"/>
      <c r="C7" s="30"/>
      <c r="D7" s="30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2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19</v>
      </c>
    </row>
    <row r="9" spans="1:12" x14ac:dyDescent="0.25">
      <c r="A9" s="11">
        <v>150001</v>
      </c>
      <c r="B9" s="12" t="s">
        <v>72</v>
      </c>
      <c r="C9" s="13" t="s">
        <v>100</v>
      </c>
      <c r="D9" s="14" t="s">
        <v>90</v>
      </c>
      <c r="E9" s="2">
        <v>23373</v>
      </c>
      <c r="F9" s="4">
        <v>9484763.4000000004</v>
      </c>
      <c r="G9" s="2">
        <v>11581</v>
      </c>
      <c r="H9" s="4">
        <v>4699569.8</v>
      </c>
      <c r="I9" s="15">
        <f>Таблица1323425[[#This Row],[8]]-Таблица1323425[[#This Row],[6]]</f>
        <v>-11792</v>
      </c>
      <c r="J9" s="16">
        <f>Таблица1323425[[#This Row],[9]]-Таблица1323425[[#This Row],[7]]</f>
        <v>-4785193.6000000006</v>
      </c>
    </row>
    <row r="10" spans="1:12" x14ac:dyDescent="0.25">
      <c r="A10" s="11"/>
      <c r="B10" s="12"/>
      <c r="C10" s="13" t="s">
        <v>100</v>
      </c>
      <c r="D10" s="14" t="s">
        <v>91</v>
      </c>
      <c r="E10" s="2">
        <v>70</v>
      </c>
      <c r="F10" s="4">
        <v>513496.2</v>
      </c>
      <c r="G10" s="2">
        <v>170</v>
      </c>
      <c r="H10" s="4">
        <v>1247062.2</v>
      </c>
      <c r="I10" s="2">
        <f>Таблица1323425[[#This Row],[8]]-Таблица1323425[[#This Row],[6]]</f>
        <v>100</v>
      </c>
      <c r="J10" s="4">
        <f>Таблица1323425[[#This Row],[9]]-Таблица1323425[[#This Row],[7]]</f>
        <v>733566</v>
      </c>
    </row>
    <row r="11" spans="1:12" x14ac:dyDescent="0.25">
      <c r="A11" s="1"/>
      <c r="B11" s="12"/>
      <c r="C11" s="13" t="s">
        <v>100</v>
      </c>
      <c r="D11" s="13" t="s">
        <v>92</v>
      </c>
      <c r="E11" s="2">
        <v>550</v>
      </c>
      <c r="F11" s="4">
        <v>918379</v>
      </c>
      <c r="G11" s="2">
        <v>2967</v>
      </c>
      <c r="H11" s="4">
        <v>4954237.26</v>
      </c>
      <c r="I11" s="2">
        <f>Таблица1323425[[#This Row],[8]]-Таблица1323425[[#This Row],[6]]</f>
        <v>2417</v>
      </c>
      <c r="J11" s="4">
        <f>Таблица1323425[[#This Row],[9]]-Таблица1323425[[#This Row],[7]]</f>
        <v>4035858.26</v>
      </c>
    </row>
    <row r="12" spans="1:12" x14ac:dyDescent="0.25">
      <c r="A12" s="1"/>
      <c r="B12" s="12"/>
      <c r="C12" s="13" t="s">
        <v>100</v>
      </c>
      <c r="D12" s="14" t="s">
        <v>96</v>
      </c>
      <c r="E12" s="2">
        <v>67</v>
      </c>
      <c r="F12" s="3">
        <v>38654.31</v>
      </c>
      <c r="G12" s="2">
        <v>22</v>
      </c>
      <c r="H12" s="4">
        <v>12692.46</v>
      </c>
      <c r="I12" s="2">
        <f>Таблица1323425[[#This Row],[8]]-Таблица1323425[[#This Row],[6]]</f>
        <v>-45</v>
      </c>
      <c r="J12" s="4">
        <f>Таблица1323425[[#This Row],[9]]-Таблица1323425[[#This Row],[7]]</f>
        <v>-25961.85</v>
      </c>
      <c r="L12" s="5"/>
    </row>
    <row r="13" spans="1:12" x14ac:dyDescent="0.25">
      <c r="A13" s="1"/>
      <c r="B13" s="12"/>
      <c r="C13" s="13" t="s">
        <v>100</v>
      </c>
      <c r="D13" s="14" t="s">
        <v>97</v>
      </c>
      <c r="E13" s="2">
        <v>250</v>
      </c>
      <c r="F13" s="3">
        <v>136832.5</v>
      </c>
      <c r="G13" s="2">
        <v>53</v>
      </c>
      <c r="H13" s="4">
        <v>29008.49</v>
      </c>
      <c r="I13" s="2">
        <f>Таблица1323425[[#This Row],[8]]-Таблица1323425[[#This Row],[6]]</f>
        <v>-197</v>
      </c>
      <c r="J13" s="4">
        <f>Таблица1323425[[#This Row],[9]]-Таблица1323425[[#This Row],[7]]</f>
        <v>-107824.01</v>
      </c>
      <c r="L13" s="5"/>
    </row>
    <row r="14" spans="1:12" x14ac:dyDescent="0.25">
      <c r="A14" s="1">
        <v>150002</v>
      </c>
      <c r="B14" s="12" t="s">
        <v>73</v>
      </c>
      <c r="C14" s="13" t="s">
        <v>100</v>
      </c>
      <c r="D14" s="14" t="s">
        <v>90</v>
      </c>
      <c r="E14" s="2">
        <v>9635</v>
      </c>
      <c r="F14" s="3">
        <v>3909883</v>
      </c>
      <c r="G14" s="2">
        <v>635</v>
      </c>
      <c r="H14" s="4">
        <v>257683</v>
      </c>
      <c r="I14" s="2">
        <f>Таблица1323425[[#This Row],[8]]-Таблица1323425[[#This Row],[6]]</f>
        <v>-9000</v>
      </c>
      <c r="J14" s="4">
        <f>Таблица1323425[[#This Row],[9]]-Таблица1323425[[#This Row],[7]]</f>
        <v>-3652200</v>
      </c>
      <c r="L14" s="5"/>
    </row>
    <row r="15" spans="1:12" x14ac:dyDescent="0.25">
      <c r="A15" s="11"/>
      <c r="B15" s="12"/>
      <c r="C15" s="13" t="s">
        <v>100</v>
      </c>
      <c r="D15" s="14" t="s">
        <v>94</v>
      </c>
      <c r="E15" s="2">
        <v>1180</v>
      </c>
      <c r="F15" s="26">
        <v>2420392.4</v>
      </c>
      <c r="G15" s="2">
        <v>1380</v>
      </c>
      <c r="H15" s="4">
        <v>2830628.4</v>
      </c>
      <c r="I15" s="2">
        <f>Таблица1323425[[#This Row],[8]]-Таблица1323425[[#This Row],[6]]</f>
        <v>200</v>
      </c>
      <c r="J15" s="4">
        <f>Таблица1323425[[#This Row],[9]]-Таблица1323425[[#This Row],[7]]</f>
        <v>410236</v>
      </c>
    </row>
    <row r="16" spans="1:12" x14ac:dyDescent="0.25">
      <c r="A16" s="11"/>
      <c r="B16" s="12"/>
      <c r="C16" s="13" t="s">
        <v>100</v>
      </c>
      <c r="D16" s="14" t="s">
        <v>95</v>
      </c>
      <c r="E16" s="2">
        <v>150</v>
      </c>
      <c r="F16" s="26">
        <v>861837</v>
      </c>
      <c r="G16" s="2">
        <v>350</v>
      </c>
      <c r="H16" s="4">
        <v>2010953</v>
      </c>
      <c r="I16" s="2">
        <f>Таблица1323425[[#This Row],[8]]-Таблица1323425[[#This Row],[6]]</f>
        <v>200</v>
      </c>
      <c r="J16" s="4">
        <f>Таблица1323425[[#This Row],[9]]-Таблица1323425[[#This Row],[7]]</f>
        <v>1149116</v>
      </c>
    </row>
    <row r="17" spans="1:10" x14ac:dyDescent="0.25">
      <c r="A17" s="11"/>
      <c r="B17" s="12"/>
      <c r="C17" s="13" t="s">
        <v>100</v>
      </c>
      <c r="D17" s="14" t="s">
        <v>97</v>
      </c>
      <c r="E17" s="2">
        <v>1800</v>
      </c>
      <c r="F17" s="26">
        <v>985194</v>
      </c>
      <c r="G17" s="2">
        <v>600</v>
      </c>
      <c r="H17" s="4">
        <v>328398</v>
      </c>
      <c r="I17" s="2">
        <f>Таблица1323425[[#This Row],[8]]-Таблица1323425[[#This Row],[6]]</f>
        <v>-1200</v>
      </c>
      <c r="J17" s="4">
        <f>Таблица1323425[[#This Row],[9]]-Таблица1323425[[#This Row],[7]]</f>
        <v>-656796</v>
      </c>
    </row>
    <row r="18" spans="1:10" x14ac:dyDescent="0.25">
      <c r="A18" s="11">
        <v>150003</v>
      </c>
      <c r="B18" s="12" t="s">
        <v>105</v>
      </c>
      <c r="C18" s="13" t="s">
        <v>100</v>
      </c>
      <c r="D18" s="14" t="s">
        <v>93</v>
      </c>
      <c r="E18" s="2">
        <v>1930</v>
      </c>
      <c r="F18" s="26">
        <v>3143082.2</v>
      </c>
      <c r="G18" s="2">
        <v>7729</v>
      </c>
      <c r="H18" s="4">
        <v>3146770.28</v>
      </c>
      <c r="I18" s="2">
        <f>Таблица1323425[[#This Row],[8]]-Таблица1323425[[#This Row],[6]]</f>
        <v>5799</v>
      </c>
      <c r="J18" s="4">
        <f>Таблица1323425[[#This Row],[9]]-Таблица1323425[[#This Row],[7]]</f>
        <v>3688.0799999996088</v>
      </c>
    </row>
    <row r="19" spans="1:10" x14ac:dyDescent="0.25">
      <c r="A19" s="1">
        <v>150007</v>
      </c>
      <c r="B19" s="12" t="s">
        <v>74</v>
      </c>
      <c r="C19" s="13" t="s">
        <v>100</v>
      </c>
      <c r="D19" s="14" t="s">
        <v>96</v>
      </c>
      <c r="E19" s="2">
        <v>960</v>
      </c>
      <c r="F19" s="26">
        <v>553852.80000000005</v>
      </c>
      <c r="G19" s="2">
        <v>160</v>
      </c>
      <c r="H19" s="4">
        <v>92308.800000000003</v>
      </c>
      <c r="I19" s="2">
        <f>Таблица1323425[[#This Row],[8]]-Таблица1323425[[#This Row],[6]]</f>
        <v>-800</v>
      </c>
      <c r="J19" s="4">
        <f>Таблица1323425[[#This Row],[9]]-Таблица1323425[[#This Row],[7]]</f>
        <v>-461544.00000000006</v>
      </c>
    </row>
    <row r="20" spans="1:10" x14ac:dyDescent="0.25">
      <c r="A20" s="11"/>
      <c r="B20" s="12"/>
      <c r="C20" s="13" t="s">
        <v>100</v>
      </c>
      <c r="D20" s="14" t="s">
        <v>97</v>
      </c>
      <c r="E20" s="2">
        <v>1040</v>
      </c>
      <c r="F20" s="26">
        <v>569223.19999999995</v>
      </c>
      <c r="G20" s="2">
        <v>350</v>
      </c>
      <c r="H20" s="4">
        <v>191565.5</v>
      </c>
      <c r="I20" s="2">
        <f>Таблица1323425[[#This Row],[8]]-Таблица1323425[[#This Row],[6]]</f>
        <v>-690</v>
      </c>
      <c r="J20" s="4">
        <f>Таблица1323425[[#This Row],[9]]-Таблица1323425[[#This Row],[7]]</f>
        <v>-377657.69999999995</v>
      </c>
    </row>
    <row r="21" spans="1:10" x14ac:dyDescent="0.25">
      <c r="A21" s="11"/>
      <c r="B21" s="12"/>
      <c r="C21" s="13" t="s">
        <v>100</v>
      </c>
      <c r="D21" s="14" t="s">
        <v>98</v>
      </c>
      <c r="E21" s="2">
        <v>100</v>
      </c>
      <c r="F21" s="26">
        <v>98596</v>
      </c>
      <c r="G21" s="2">
        <v>670</v>
      </c>
      <c r="H21" s="4">
        <v>660593.19999999995</v>
      </c>
      <c r="I21" s="2">
        <f>Таблица1323425[[#This Row],[8]]-Таблица1323425[[#This Row],[6]]</f>
        <v>570</v>
      </c>
      <c r="J21" s="4">
        <f>Таблица1323425[[#This Row],[9]]-Таблица1323425[[#This Row],[7]]</f>
        <v>561997.19999999995</v>
      </c>
    </row>
    <row r="22" spans="1:10" x14ac:dyDescent="0.25">
      <c r="A22" s="11">
        <v>150009</v>
      </c>
      <c r="B22" s="12" t="s">
        <v>75</v>
      </c>
      <c r="C22" s="13" t="s">
        <v>100</v>
      </c>
      <c r="D22" s="14" t="s">
        <v>91</v>
      </c>
      <c r="E22" s="2">
        <v>149</v>
      </c>
      <c r="F22" s="26">
        <v>1093013.3400000001</v>
      </c>
      <c r="G22" s="2">
        <v>649</v>
      </c>
      <c r="H22" s="4">
        <v>4760843.34</v>
      </c>
      <c r="I22" s="2">
        <f>Таблица1323425[[#This Row],[8]]-Таблица1323425[[#This Row],[6]]</f>
        <v>500</v>
      </c>
      <c r="J22" s="4">
        <f>Таблица1323425[[#This Row],[9]]-Таблица1323425[[#This Row],[7]]</f>
        <v>3667830</v>
      </c>
    </row>
    <row r="23" spans="1:10" x14ac:dyDescent="0.25">
      <c r="A23" s="11"/>
      <c r="B23" s="12"/>
      <c r="C23" s="13" t="s">
        <v>100</v>
      </c>
      <c r="D23" s="14" t="s">
        <v>92</v>
      </c>
      <c r="E23" s="2">
        <v>1853</v>
      </c>
      <c r="F23" s="26">
        <v>3094102.34</v>
      </c>
      <c r="G23" s="2">
        <v>800</v>
      </c>
      <c r="H23" s="4">
        <v>1335824</v>
      </c>
      <c r="I23" s="2">
        <f>Таблица1323425[[#This Row],[8]]-Таблица1323425[[#This Row],[6]]</f>
        <v>-1053</v>
      </c>
      <c r="J23" s="4">
        <f>Таблица1323425[[#This Row],[9]]-Таблица1323425[[#This Row],[7]]</f>
        <v>-1758278.3399999999</v>
      </c>
    </row>
    <row r="24" spans="1:10" x14ac:dyDescent="0.25">
      <c r="A24" s="11"/>
      <c r="B24" s="12"/>
      <c r="C24" s="13" t="s">
        <v>100</v>
      </c>
      <c r="D24" s="14" t="s">
        <v>97</v>
      </c>
      <c r="E24" s="2">
        <v>1000</v>
      </c>
      <c r="F24" s="26">
        <v>547330</v>
      </c>
      <c r="G24" s="2">
        <v>800</v>
      </c>
      <c r="H24" s="4">
        <v>437864</v>
      </c>
      <c r="I24" s="2">
        <f>Таблица1323425[[#This Row],[8]]-Таблица1323425[[#This Row],[6]]</f>
        <v>-200</v>
      </c>
      <c r="J24" s="4">
        <f>Таблица1323425[[#This Row],[9]]-Таблица1323425[[#This Row],[7]]</f>
        <v>-109466</v>
      </c>
    </row>
    <row r="25" spans="1:10" x14ac:dyDescent="0.25">
      <c r="A25" s="11">
        <v>150013</v>
      </c>
      <c r="B25" s="12" t="s">
        <v>76</v>
      </c>
      <c r="C25" s="13" t="s">
        <v>100</v>
      </c>
      <c r="D25" s="14" t="s">
        <v>94</v>
      </c>
      <c r="E25" s="2">
        <v>3266</v>
      </c>
      <c r="F25" s="26">
        <v>6699153.8799999999</v>
      </c>
      <c r="G25" s="2">
        <v>4711</v>
      </c>
      <c r="H25" s="4">
        <v>9663108.9800000004</v>
      </c>
      <c r="I25" s="2">
        <f>Таблица1323425[[#This Row],[8]]-Таблица1323425[[#This Row],[6]]</f>
        <v>1445</v>
      </c>
      <c r="J25" s="4">
        <f>Таблица1323425[[#This Row],[9]]-Таблица1323425[[#This Row],[7]]</f>
        <v>2963955.1000000006</v>
      </c>
    </row>
    <row r="26" spans="1:10" x14ac:dyDescent="0.25">
      <c r="A26" s="11"/>
      <c r="B26" s="12"/>
      <c r="C26" s="13" t="s">
        <v>100</v>
      </c>
      <c r="D26" s="14" t="s">
        <v>99</v>
      </c>
      <c r="E26" s="2">
        <v>50</v>
      </c>
      <c r="F26" s="26">
        <v>27594.5</v>
      </c>
      <c r="G26" s="2">
        <v>15</v>
      </c>
      <c r="H26" s="4">
        <v>8278.35</v>
      </c>
      <c r="I26" s="2">
        <f>Таблица1323425[[#This Row],[8]]-Таблица1323425[[#This Row],[6]]</f>
        <v>-35</v>
      </c>
      <c r="J26" s="4">
        <f>Таблица1323425[[#This Row],[9]]-Таблица1323425[[#This Row],[7]]</f>
        <v>-19316.150000000001</v>
      </c>
    </row>
    <row r="27" spans="1:10" x14ac:dyDescent="0.25">
      <c r="A27" s="11"/>
      <c r="B27" s="12"/>
      <c r="C27" s="13" t="s">
        <v>100</v>
      </c>
      <c r="D27" s="14" t="s">
        <v>96</v>
      </c>
      <c r="E27" s="2">
        <v>50</v>
      </c>
      <c r="F27" s="26">
        <v>28846.5</v>
      </c>
      <c r="G27" s="2">
        <v>15</v>
      </c>
      <c r="H27" s="4">
        <v>8653.9500000000007</v>
      </c>
      <c r="I27" s="2">
        <f>Таблица1323425[[#This Row],[8]]-Таблица1323425[[#This Row],[6]]</f>
        <v>-35</v>
      </c>
      <c r="J27" s="4">
        <f>Таблица1323425[[#This Row],[9]]-Таблица1323425[[#This Row],[7]]</f>
        <v>-20192.55</v>
      </c>
    </row>
    <row r="28" spans="1:10" x14ac:dyDescent="0.25">
      <c r="A28" s="11"/>
      <c r="B28" s="12"/>
      <c r="C28" s="13" t="s">
        <v>100</v>
      </c>
      <c r="D28" s="14" t="s">
        <v>97</v>
      </c>
      <c r="E28" s="2">
        <v>500</v>
      </c>
      <c r="F28" s="26">
        <v>273665</v>
      </c>
      <c r="G28" s="2">
        <v>300</v>
      </c>
      <c r="H28" s="4">
        <v>164199</v>
      </c>
      <c r="I28" s="2">
        <f>Таблица1323425[[#This Row],[8]]-Таблица1323425[[#This Row],[6]]</f>
        <v>-200</v>
      </c>
      <c r="J28" s="4">
        <f>Таблица1323425[[#This Row],[9]]-Таблица1323425[[#This Row],[7]]</f>
        <v>-109466</v>
      </c>
    </row>
    <row r="29" spans="1:10" x14ac:dyDescent="0.25">
      <c r="A29" s="11">
        <v>150014</v>
      </c>
      <c r="B29" s="12" t="s">
        <v>77</v>
      </c>
      <c r="C29" s="13" t="s">
        <v>100</v>
      </c>
      <c r="D29" s="14" t="s">
        <v>99</v>
      </c>
      <c r="E29" s="2">
        <v>1690</v>
      </c>
      <c r="F29" s="26">
        <v>932694.1</v>
      </c>
      <c r="G29" s="2">
        <v>500</v>
      </c>
      <c r="H29" s="4">
        <v>275945</v>
      </c>
      <c r="I29" s="2">
        <f>Таблица1323425[[#This Row],[8]]-Таблица1323425[[#This Row],[6]]</f>
        <v>-1190</v>
      </c>
      <c r="J29" s="4">
        <f>Таблица1323425[[#This Row],[9]]-Таблица1323425[[#This Row],[7]]</f>
        <v>-656749.1</v>
      </c>
    </row>
    <row r="30" spans="1:10" x14ac:dyDescent="0.25">
      <c r="A30" s="11"/>
      <c r="B30" s="12"/>
      <c r="C30" s="13" t="s">
        <v>100</v>
      </c>
      <c r="D30" s="14" t="s">
        <v>96</v>
      </c>
      <c r="E30" s="2">
        <v>1690</v>
      </c>
      <c r="F30" s="26">
        <v>975011.7</v>
      </c>
      <c r="G30" s="2">
        <v>120</v>
      </c>
      <c r="H30" s="4">
        <v>69231.600000000006</v>
      </c>
      <c r="I30" s="2">
        <f>Таблица1323425[[#This Row],[8]]-Таблица1323425[[#This Row],[6]]</f>
        <v>-1570</v>
      </c>
      <c r="J30" s="4">
        <f>Таблица1323425[[#This Row],[9]]-Таблица1323425[[#This Row],[7]]</f>
        <v>-905780.1</v>
      </c>
    </row>
    <row r="31" spans="1:10" x14ac:dyDescent="0.25">
      <c r="A31" s="11"/>
      <c r="B31" s="12"/>
      <c r="C31" s="13" t="s">
        <v>100</v>
      </c>
      <c r="D31" s="14" t="s">
        <v>98</v>
      </c>
      <c r="E31" s="2">
        <v>993</v>
      </c>
      <c r="F31" s="26">
        <v>979058.28</v>
      </c>
      <c r="G31" s="2">
        <v>793</v>
      </c>
      <c r="H31" s="4">
        <v>781866.28</v>
      </c>
      <c r="I31" s="2">
        <f>Таблица1323425[[#This Row],[8]]-Таблица1323425[[#This Row],[6]]</f>
        <v>-200</v>
      </c>
      <c r="J31" s="4">
        <f>Таблица1323425[[#This Row],[9]]-Таблица1323425[[#This Row],[7]]</f>
        <v>-197192</v>
      </c>
    </row>
    <row r="32" spans="1:10" x14ac:dyDescent="0.25">
      <c r="A32" s="11">
        <v>150015</v>
      </c>
      <c r="B32" s="12" t="s">
        <v>78</v>
      </c>
      <c r="C32" s="13" t="s">
        <v>100</v>
      </c>
      <c r="D32" s="14" t="s">
        <v>92</v>
      </c>
      <c r="E32" s="2">
        <v>1320</v>
      </c>
      <c r="F32" s="26">
        <v>2204109.6</v>
      </c>
      <c r="G32" s="2">
        <v>1470</v>
      </c>
      <c r="H32" s="4">
        <v>2454576.6</v>
      </c>
      <c r="I32" s="2">
        <f>Таблица1323425[[#This Row],[8]]-Таблица1323425[[#This Row],[6]]</f>
        <v>150</v>
      </c>
      <c r="J32" s="4">
        <f>Таблица1323425[[#This Row],[9]]-Таблица1323425[[#This Row],[7]]</f>
        <v>250467</v>
      </c>
    </row>
    <row r="33" spans="1:10" x14ac:dyDescent="0.25">
      <c r="A33" s="11"/>
      <c r="B33" s="12"/>
      <c r="C33" s="13" t="s">
        <v>100</v>
      </c>
      <c r="D33" s="14" t="s">
        <v>94</v>
      </c>
      <c r="E33" s="2">
        <v>313</v>
      </c>
      <c r="F33" s="26">
        <v>642019.34</v>
      </c>
      <c r="G33" s="2">
        <v>513</v>
      </c>
      <c r="H33" s="4">
        <v>1052255.3400000001</v>
      </c>
      <c r="I33" s="2">
        <f>Таблица1323425[[#This Row],[8]]-Таблица1323425[[#This Row],[6]]</f>
        <v>200</v>
      </c>
      <c r="J33" s="4">
        <f>Таблица1323425[[#This Row],[9]]-Таблица1323425[[#This Row],[7]]</f>
        <v>410236.00000000012</v>
      </c>
    </row>
    <row r="34" spans="1:10" x14ac:dyDescent="0.25">
      <c r="A34" s="11"/>
      <c r="B34" s="12"/>
      <c r="C34" s="13" t="s">
        <v>100</v>
      </c>
      <c r="D34" s="14" t="s">
        <v>96</v>
      </c>
      <c r="E34" s="2">
        <v>100</v>
      </c>
      <c r="F34" s="26">
        <v>57693</v>
      </c>
      <c r="G34" s="2">
        <v>140</v>
      </c>
      <c r="H34" s="4">
        <v>80770.2</v>
      </c>
      <c r="I34" s="2">
        <f>Таблица1323425[[#This Row],[8]]-Таблица1323425[[#This Row],[6]]</f>
        <v>40</v>
      </c>
      <c r="J34" s="4">
        <f>Таблица1323425[[#This Row],[9]]-Таблица1323425[[#This Row],[7]]</f>
        <v>23077.199999999997</v>
      </c>
    </row>
    <row r="35" spans="1:10" x14ac:dyDescent="0.25">
      <c r="A35" s="11">
        <v>150016</v>
      </c>
      <c r="B35" s="12" t="s">
        <v>79</v>
      </c>
      <c r="C35" s="13" t="s">
        <v>100</v>
      </c>
      <c r="D35" s="14" t="s">
        <v>99</v>
      </c>
      <c r="E35" s="2">
        <v>2240</v>
      </c>
      <c r="F35" s="26">
        <v>1236233.6000000001</v>
      </c>
      <c r="G35" s="2">
        <v>700</v>
      </c>
      <c r="H35" s="4">
        <v>386323</v>
      </c>
      <c r="I35" s="2">
        <f>Таблица1323425[[#This Row],[8]]-Таблица1323425[[#This Row],[6]]</f>
        <v>-1540</v>
      </c>
      <c r="J35" s="4">
        <f>Таблица1323425[[#This Row],[9]]-Таблица1323425[[#This Row],[7]]</f>
        <v>-849910.60000000009</v>
      </c>
    </row>
    <row r="36" spans="1:10" x14ac:dyDescent="0.25">
      <c r="A36" s="11"/>
      <c r="B36" s="12"/>
      <c r="C36" s="13" t="s">
        <v>100</v>
      </c>
      <c r="D36" s="14" t="s">
        <v>96</v>
      </c>
      <c r="E36" s="2">
        <v>2240</v>
      </c>
      <c r="F36" s="26">
        <v>1292323.2</v>
      </c>
      <c r="G36" s="2">
        <v>300</v>
      </c>
      <c r="H36" s="4">
        <v>173079</v>
      </c>
      <c r="I36" s="2">
        <f>Таблица1323425[[#This Row],[8]]-Таблица1323425[[#This Row],[6]]</f>
        <v>-1940</v>
      </c>
      <c r="J36" s="4">
        <f>Таблица1323425[[#This Row],[9]]-Таблица1323425[[#This Row],[7]]</f>
        <v>-1119244.2</v>
      </c>
    </row>
    <row r="37" spans="1:10" x14ac:dyDescent="0.25">
      <c r="A37" s="11"/>
      <c r="B37" s="12"/>
      <c r="C37" s="13" t="s">
        <v>100</v>
      </c>
      <c r="D37" s="14" t="s">
        <v>97</v>
      </c>
      <c r="E37" s="2">
        <v>3500</v>
      </c>
      <c r="F37" s="26">
        <v>1915655</v>
      </c>
      <c r="G37" s="2">
        <v>2000</v>
      </c>
      <c r="H37" s="4">
        <v>1094660</v>
      </c>
      <c r="I37" s="2">
        <f>Таблица1323425[[#This Row],[8]]-Таблица1323425[[#This Row],[6]]</f>
        <v>-1500</v>
      </c>
      <c r="J37" s="4">
        <f>Таблица1323425[[#This Row],[9]]-Таблица1323425[[#This Row],[7]]</f>
        <v>-820995</v>
      </c>
    </row>
    <row r="38" spans="1:10" x14ac:dyDescent="0.25">
      <c r="A38" s="11"/>
      <c r="B38" s="12"/>
      <c r="C38" s="13" t="s">
        <v>100</v>
      </c>
      <c r="D38" s="14" t="s">
        <v>98</v>
      </c>
      <c r="E38" s="2">
        <v>1200</v>
      </c>
      <c r="F38" s="26">
        <v>1205296</v>
      </c>
      <c r="G38" s="2">
        <v>830</v>
      </c>
      <c r="H38" s="4">
        <v>840490.8</v>
      </c>
      <c r="I38" s="2">
        <f>Таблица1323425[[#This Row],[8]]-Таблица1323425[[#This Row],[6]]</f>
        <v>-370</v>
      </c>
      <c r="J38" s="4">
        <f>Таблица1323425[[#This Row],[9]]-Таблица1323425[[#This Row],[7]]</f>
        <v>-364805.19999999995</v>
      </c>
    </row>
    <row r="39" spans="1:10" x14ac:dyDescent="0.25">
      <c r="A39" s="11">
        <v>150019</v>
      </c>
      <c r="B39" s="12" t="s">
        <v>80</v>
      </c>
      <c r="C39" s="13" t="s">
        <v>100</v>
      </c>
      <c r="D39" s="14" t="s">
        <v>99</v>
      </c>
      <c r="E39" s="2">
        <v>100</v>
      </c>
      <c r="F39" s="26">
        <v>55189</v>
      </c>
      <c r="G39" s="2">
        <v>25</v>
      </c>
      <c r="H39" s="4">
        <v>13797.25</v>
      </c>
      <c r="I39" s="2">
        <f>Таблица1323425[[#This Row],[8]]-Таблица1323425[[#This Row],[6]]</f>
        <v>-75</v>
      </c>
      <c r="J39" s="4">
        <f>Таблица1323425[[#This Row],[9]]-Таблица1323425[[#This Row],[7]]</f>
        <v>-41391.75</v>
      </c>
    </row>
    <row r="40" spans="1:10" x14ac:dyDescent="0.25">
      <c r="A40" s="11"/>
      <c r="B40" s="12"/>
      <c r="C40" s="13" t="s">
        <v>100</v>
      </c>
      <c r="D40" s="14" t="s">
        <v>96</v>
      </c>
      <c r="E40" s="2">
        <v>300</v>
      </c>
      <c r="F40" s="26">
        <v>173079</v>
      </c>
      <c r="G40" s="2">
        <v>90</v>
      </c>
      <c r="H40" s="4">
        <v>51923.7</v>
      </c>
      <c r="I40" s="2">
        <f>Таблица1323425[[#This Row],[8]]-Таблица1323425[[#This Row],[6]]</f>
        <v>-210</v>
      </c>
      <c r="J40" s="4">
        <f>Таблица1323425[[#This Row],[9]]-Таблица1323425[[#This Row],[7]]</f>
        <v>-121155.3</v>
      </c>
    </row>
    <row r="41" spans="1:10" x14ac:dyDescent="0.25">
      <c r="A41" s="11"/>
      <c r="B41" s="12"/>
      <c r="C41" s="13" t="s">
        <v>100</v>
      </c>
      <c r="D41" s="14" t="s">
        <v>97</v>
      </c>
      <c r="E41" s="2">
        <v>1700</v>
      </c>
      <c r="F41" s="26">
        <v>930461</v>
      </c>
      <c r="G41" s="2">
        <v>850</v>
      </c>
      <c r="H41" s="4">
        <v>465230.5</v>
      </c>
      <c r="I41" s="2">
        <f>Таблица1323425[[#This Row],[8]]-Таблица1323425[[#This Row],[6]]</f>
        <v>-850</v>
      </c>
      <c r="J41" s="4">
        <f>Таблица1323425[[#This Row],[9]]-Таблица1323425[[#This Row],[7]]</f>
        <v>-465230.5</v>
      </c>
    </row>
    <row r="42" spans="1:10" x14ac:dyDescent="0.25">
      <c r="A42" s="11">
        <v>150031</v>
      </c>
      <c r="B42" s="12" t="s">
        <v>81</v>
      </c>
      <c r="C42" s="13" t="s">
        <v>100</v>
      </c>
      <c r="D42" s="14" t="s">
        <v>96</v>
      </c>
      <c r="E42" s="2">
        <v>1600</v>
      </c>
      <c r="F42" s="26">
        <v>923088</v>
      </c>
      <c r="G42" s="2">
        <v>2180</v>
      </c>
      <c r="H42" s="4">
        <v>1257707.3999999999</v>
      </c>
      <c r="I42" s="2">
        <f>Таблица1323425[[#This Row],[8]]-Таблица1323425[[#This Row],[6]]</f>
        <v>580</v>
      </c>
      <c r="J42" s="4">
        <f>Таблица1323425[[#This Row],[9]]-Таблица1323425[[#This Row],[7]]</f>
        <v>334619.39999999991</v>
      </c>
    </row>
    <row r="43" spans="1:10" x14ac:dyDescent="0.25">
      <c r="A43" s="11"/>
      <c r="B43" s="12"/>
      <c r="C43" s="13" t="s">
        <v>100</v>
      </c>
      <c r="D43" s="14" t="s">
        <v>97</v>
      </c>
      <c r="E43" s="2">
        <v>2500</v>
      </c>
      <c r="F43" s="26">
        <v>1368325</v>
      </c>
      <c r="G43" s="2">
        <v>2400</v>
      </c>
      <c r="H43" s="4">
        <v>1313592</v>
      </c>
      <c r="I43" s="2">
        <f>Таблица1323425[[#This Row],[8]]-Таблица1323425[[#This Row],[6]]</f>
        <v>-100</v>
      </c>
      <c r="J43" s="4">
        <f>Таблица1323425[[#This Row],[9]]-Таблица1323425[[#This Row],[7]]</f>
        <v>-54733</v>
      </c>
    </row>
    <row r="44" spans="1:10" x14ac:dyDescent="0.25">
      <c r="A44" s="11"/>
      <c r="B44" s="12"/>
      <c r="C44" s="13" t="s">
        <v>100</v>
      </c>
      <c r="D44" s="14" t="s">
        <v>95</v>
      </c>
      <c r="E44" s="2">
        <v>3050</v>
      </c>
      <c r="F44" s="26">
        <v>17524019</v>
      </c>
      <c r="G44" s="2">
        <v>3050</v>
      </c>
      <c r="H44" s="4">
        <v>22742011.359999999</v>
      </c>
      <c r="I44" s="2">
        <f>Таблица1323425[[#This Row],[8]]-Таблица1323425[[#This Row],[6]]</f>
        <v>0</v>
      </c>
      <c r="J44" s="4">
        <f>Таблица1323425[[#This Row],[9]]-Таблица1323425[[#This Row],[7]]</f>
        <v>5217992.3599999994</v>
      </c>
    </row>
    <row r="45" spans="1:10" x14ac:dyDescent="0.25">
      <c r="A45" s="11">
        <v>150035</v>
      </c>
      <c r="B45" s="12" t="s">
        <v>82</v>
      </c>
      <c r="C45" s="13" t="s">
        <v>100</v>
      </c>
      <c r="D45" s="14" t="s">
        <v>91</v>
      </c>
      <c r="E45" s="2">
        <v>719</v>
      </c>
      <c r="F45" s="26">
        <v>5274339.54</v>
      </c>
      <c r="G45" s="2">
        <v>2200</v>
      </c>
      <c r="H45" s="4">
        <v>16138452</v>
      </c>
      <c r="I45" s="2">
        <f>Таблица1323425[[#This Row],[8]]-Таблица1323425[[#This Row],[6]]</f>
        <v>1481</v>
      </c>
      <c r="J45" s="4">
        <f>Таблица1323425[[#This Row],[9]]-Таблица1323425[[#This Row],[7]]</f>
        <v>10864112.460000001</v>
      </c>
    </row>
    <row r="46" spans="1:10" x14ac:dyDescent="0.25">
      <c r="A46" s="11"/>
      <c r="B46" s="12"/>
      <c r="C46" s="13" t="s">
        <v>100</v>
      </c>
      <c r="D46" s="14" t="s">
        <v>92</v>
      </c>
      <c r="E46" s="2">
        <v>2573</v>
      </c>
      <c r="F46" s="26">
        <v>4296343.9400000004</v>
      </c>
      <c r="G46" s="2">
        <v>1109</v>
      </c>
      <c r="H46" s="4">
        <v>1851786.02</v>
      </c>
      <c r="I46" s="2">
        <f>Таблица1323425[[#This Row],[8]]-Таблица1323425[[#This Row],[6]]</f>
        <v>-1464</v>
      </c>
      <c r="J46" s="4">
        <f>Таблица1323425[[#This Row],[9]]-Таблица1323425[[#This Row],[7]]</f>
        <v>-2444557.9200000004</v>
      </c>
    </row>
    <row r="47" spans="1:10" x14ac:dyDescent="0.25">
      <c r="A47" s="11"/>
      <c r="B47" s="12"/>
      <c r="C47" s="13" t="s">
        <v>100</v>
      </c>
      <c r="D47" s="14" t="s">
        <v>93</v>
      </c>
      <c r="E47" s="2">
        <v>2743</v>
      </c>
      <c r="F47" s="26">
        <v>4467085.22</v>
      </c>
      <c r="G47" s="2">
        <v>1322</v>
      </c>
      <c r="H47" s="4">
        <v>2152929.88</v>
      </c>
      <c r="I47" s="2">
        <f>Таблица1323425[[#This Row],[8]]-Таблица1323425[[#This Row],[6]]</f>
        <v>-1421</v>
      </c>
      <c r="J47" s="4">
        <f>Таблица1323425[[#This Row],[9]]-Таблица1323425[[#This Row],[7]]</f>
        <v>-2314155.34</v>
      </c>
    </row>
    <row r="48" spans="1:10" x14ac:dyDescent="0.25">
      <c r="A48" s="11"/>
      <c r="B48" s="12"/>
      <c r="C48" s="13" t="s">
        <v>100</v>
      </c>
      <c r="D48" s="14" t="s">
        <v>96</v>
      </c>
      <c r="E48" s="2">
        <v>1500</v>
      </c>
      <c r="F48" s="26">
        <v>865395</v>
      </c>
      <c r="G48" s="2">
        <v>700</v>
      </c>
      <c r="H48" s="4">
        <v>403851</v>
      </c>
      <c r="I48" s="2">
        <f>Таблица1323425[[#This Row],[8]]-Таблица1323425[[#This Row],[6]]</f>
        <v>-800</v>
      </c>
      <c r="J48" s="4">
        <f>Таблица1323425[[#This Row],[9]]-Таблица1323425[[#This Row],[7]]</f>
        <v>-461544</v>
      </c>
    </row>
    <row r="49" spans="1:10" x14ac:dyDescent="0.25">
      <c r="A49" s="11"/>
      <c r="B49" s="12"/>
      <c r="C49" s="13" t="s">
        <v>100</v>
      </c>
      <c r="D49" s="14" t="s">
        <v>97</v>
      </c>
      <c r="E49" s="2">
        <v>3747</v>
      </c>
      <c r="F49" s="26">
        <v>2050845.51</v>
      </c>
      <c r="G49" s="2">
        <v>3000</v>
      </c>
      <c r="H49" s="4">
        <v>1641990</v>
      </c>
      <c r="I49" s="2">
        <f>Таблица1323425[[#This Row],[8]]-Таблица1323425[[#This Row],[6]]</f>
        <v>-747</v>
      </c>
      <c r="J49" s="4">
        <f>Таблица1323425[[#This Row],[9]]-Таблица1323425[[#This Row],[7]]</f>
        <v>-408855.51</v>
      </c>
    </row>
    <row r="50" spans="1:10" x14ac:dyDescent="0.25">
      <c r="A50" s="11"/>
      <c r="B50" s="12"/>
      <c r="C50" s="13" t="s">
        <v>100</v>
      </c>
      <c r="D50" s="14" t="s">
        <v>90</v>
      </c>
      <c r="E50" s="2">
        <v>37282</v>
      </c>
      <c r="F50" s="26">
        <v>15129035.6</v>
      </c>
      <c r="G50" s="2">
        <v>37417</v>
      </c>
      <c r="H50" s="4">
        <v>15129175.800000001</v>
      </c>
      <c r="I50" s="2">
        <f>Таблица1323425[[#This Row],[8]]-Таблица1323425[[#This Row],[6]]</f>
        <v>135</v>
      </c>
      <c r="J50" s="4">
        <f>Таблица1323425[[#This Row],[9]]-Таблица1323425[[#This Row],[7]]</f>
        <v>140.20000000111759</v>
      </c>
    </row>
    <row r="51" spans="1:10" x14ac:dyDescent="0.25">
      <c r="A51" s="11">
        <v>150036</v>
      </c>
      <c r="B51" s="12" t="s">
        <v>83</v>
      </c>
      <c r="C51" s="13" t="s">
        <v>100</v>
      </c>
      <c r="D51" s="14" t="s">
        <v>99</v>
      </c>
      <c r="E51" s="2">
        <v>1784</v>
      </c>
      <c r="F51" s="26">
        <v>984571.76</v>
      </c>
      <c r="G51" s="2">
        <v>700</v>
      </c>
      <c r="H51" s="4">
        <v>386323</v>
      </c>
      <c r="I51" s="2">
        <f>Таблица1323425[[#This Row],[8]]-Таблица1323425[[#This Row],[6]]</f>
        <v>-1084</v>
      </c>
      <c r="J51" s="4">
        <f>Таблица1323425[[#This Row],[9]]-Таблица1323425[[#This Row],[7]]</f>
        <v>-598248.76</v>
      </c>
    </row>
    <row r="52" spans="1:10" x14ac:dyDescent="0.25">
      <c r="A52" s="11"/>
      <c r="B52" s="12"/>
      <c r="C52" s="13" t="s">
        <v>100</v>
      </c>
      <c r="D52" s="14" t="s">
        <v>96</v>
      </c>
      <c r="E52" s="2">
        <v>1784</v>
      </c>
      <c r="F52" s="26">
        <v>1029243.12</v>
      </c>
      <c r="G52" s="2">
        <v>2200</v>
      </c>
      <c r="H52" s="4">
        <v>1269246</v>
      </c>
      <c r="I52" s="2">
        <f>Таблица1323425[[#This Row],[8]]-Таблица1323425[[#This Row],[6]]</f>
        <v>416</v>
      </c>
      <c r="J52" s="4">
        <f>Таблица1323425[[#This Row],[9]]-Таблица1323425[[#This Row],[7]]</f>
        <v>240002.88</v>
      </c>
    </row>
    <row r="53" spans="1:10" x14ac:dyDescent="0.25">
      <c r="A53" s="11"/>
      <c r="B53" s="12"/>
      <c r="C53" s="13" t="s">
        <v>100</v>
      </c>
      <c r="D53" s="14" t="s">
        <v>97</v>
      </c>
      <c r="E53" s="2">
        <v>4407</v>
      </c>
      <c r="F53" s="26">
        <v>2412083.31</v>
      </c>
      <c r="G53" s="2">
        <v>4000</v>
      </c>
      <c r="H53" s="4">
        <v>2189320</v>
      </c>
      <c r="I53" s="2">
        <f>Таблица1323425[[#This Row],[8]]-Таблица1323425[[#This Row],[6]]</f>
        <v>-407</v>
      </c>
      <c r="J53" s="4">
        <f>Таблица1323425[[#This Row],[9]]-Таблица1323425[[#This Row],[7]]</f>
        <v>-222763.31000000006</v>
      </c>
    </row>
    <row r="54" spans="1:10" x14ac:dyDescent="0.25">
      <c r="A54" s="11">
        <v>150041</v>
      </c>
      <c r="B54" s="12" t="s">
        <v>84</v>
      </c>
      <c r="C54" s="13" t="s">
        <v>100</v>
      </c>
      <c r="D54" s="14" t="s">
        <v>91</v>
      </c>
      <c r="E54" s="2">
        <v>87</v>
      </c>
      <c r="F54" s="26">
        <v>638202.42000000004</v>
      </c>
      <c r="G54" s="2">
        <v>467</v>
      </c>
      <c r="H54" s="4">
        <v>3425753.22</v>
      </c>
      <c r="I54" s="2">
        <f>Таблица1323425[[#This Row],[8]]-Таблица1323425[[#This Row],[6]]</f>
        <v>380</v>
      </c>
      <c r="J54" s="4">
        <f>Таблица1323425[[#This Row],[9]]-Таблица1323425[[#This Row],[7]]</f>
        <v>2787550.8000000003</v>
      </c>
    </row>
    <row r="55" spans="1:10" x14ac:dyDescent="0.25">
      <c r="A55" s="11"/>
      <c r="B55" s="12"/>
      <c r="C55" s="13" t="s">
        <v>100</v>
      </c>
      <c r="D55" s="14" t="s">
        <v>96</v>
      </c>
      <c r="E55" s="2">
        <v>2220</v>
      </c>
      <c r="F55" s="26">
        <v>1280784.6000000001</v>
      </c>
      <c r="G55" s="2">
        <v>2230</v>
      </c>
      <c r="H55" s="4">
        <v>1286553.8999999999</v>
      </c>
      <c r="I55" s="2">
        <f>Таблица1323425[[#This Row],[8]]-Таблица1323425[[#This Row],[6]]</f>
        <v>10</v>
      </c>
      <c r="J55" s="4">
        <f>Таблица1323425[[#This Row],[9]]-Таблица1323425[[#This Row],[7]]</f>
        <v>5769.2999999998137</v>
      </c>
    </row>
    <row r="56" spans="1:10" x14ac:dyDescent="0.25">
      <c r="A56" s="11"/>
      <c r="B56" s="12"/>
      <c r="C56" s="13" t="s">
        <v>100</v>
      </c>
      <c r="D56" s="14" t="s">
        <v>97</v>
      </c>
      <c r="E56" s="2">
        <v>4440</v>
      </c>
      <c r="F56" s="26">
        <v>2430145.2000000002</v>
      </c>
      <c r="G56" s="2">
        <v>4000</v>
      </c>
      <c r="H56" s="4">
        <v>2189320</v>
      </c>
      <c r="I56" s="2">
        <f>Таблица1323425[[#This Row],[8]]-Таблица1323425[[#This Row],[6]]</f>
        <v>-440</v>
      </c>
      <c r="J56" s="4">
        <f>Таблица1323425[[#This Row],[9]]-Таблица1323425[[#This Row],[7]]</f>
        <v>-240825.20000000019</v>
      </c>
    </row>
    <row r="57" spans="1:10" x14ac:dyDescent="0.25">
      <c r="A57" s="11">
        <v>150042</v>
      </c>
      <c r="B57" s="12" t="s">
        <v>85</v>
      </c>
      <c r="C57" s="13" t="s">
        <v>100</v>
      </c>
      <c r="D57" s="14" t="s">
        <v>97</v>
      </c>
      <c r="E57" s="2">
        <v>750</v>
      </c>
      <c r="F57" s="26">
        <v>410497.5</v>
      </c>
      <c r="G57" s="2">
        <v>960</v>
      </c>
      <c r="H57" s="4">
        <v>525436.80000000005</v>
      </c>
      <c r="I57" s="2">
        <f>Таблица1323425[[#This Row],[8]]-Таблица1323425[[#This Row],[6]]</f>
        <v>210</v>
      </c>
      <c r="J57" s="4">
        <f>Таблица1323425[[#This Row],[9]]-Таблица1323425[[#This Row],[7]]</f>
        <v>114939.30000000005</v>
      </c>
    </row>
    <row r="58" spans="1:10" x14ac:dyDescent="0.25">
      <c r="A58" s="11">
        <v>150064</v>
      </c>
      <c r="B58" s="12" t="s">
        <v>86</v>
      </c>
      <c r="C58" s="13" t="s">
        <v>100</v>
      </c>
      <c r="D58" s="14" t="s">
        <v>91</v>
      </c>
      <c r="E58" s="2">
        <v>335</v>
      </c>
      <c r="F58" s="26">
        <v>2457446.1</v>
      </c>
      <c r="G58" s="2">
        <v>544</v>
      </c>
      <c r="H58" s="4">
        <v>3990599.04</v>
      </c>
      <c r="I58" s="2">
        <f>Таблица1323425[[#This Row],[8]]-Таблица1323425[[#This Row],[6]]</f>
        <v>209</v>
      </c>
      <c r="J58" s="4">
        <f>Таблица1323425[[#This Row],[9]]-Таблица1323425[[#This Row],[7]]</f>
        <v>1533152.94</v>
      </c>
    </row>
    <row r="59" spans="1:10" x14ac:dyDescent="0.25">
      <c r="A59" s="11"/>
      <c r="B59" s="12"/>
      <c r="C59" s="13" t="s">
        <v>100</v>
      </c>
      <c r="D59" s="14" t="s">
        <v>97</v>
      </c>
      <c r="E59" s="2">
        <v>4350</v>
      </c>
      <c r="F59" s="26">
        <v>2378323.5</v>
      </c>
      <c r="G59" s="2">
        <v>1900</v>
      </c>
      <c r="H59" s="4">
        <v>1037365</v>
      </c>
      <c r="I59" s="2">
        <f>Таблица1323425[[#This Row],[8]]-Таблица1323425[[#This Row],[6]]</f>
        <v>-2450</v>
      </c>
      <c r="J59" s="4">
        <f>Таблица1323425[[#This Row],[9]]-Таблица1323425[[#This Row],[7]]</f>
        <v>-1340958.5</v>
      </c>
    </row>
    <row r="60" spans="1:10" x14ac:dyDescent="0.25">
      <c r="A60" s="11">
        <v>150072</v>
      </c>
      <c r="B60" s="12" t="s">
        <v>87</v>
      </c>
      <c r="C60" s="13" t="s">
        <v>100</v>
      </c>
      <c r="D60" s="14" t="s">
        <v>91</v>
      </c>
      <c r="E60" s="2">
        <v>125</v>
      </c>
      <c r="F60" s="26">
        <v>916957.5</v>
      </c>
      <c r="G60" s="2">
        <v>0</v>
      </c>
      <c r="H60" s="4">
        <v>0</v>
      </c>
      <c r="I60" s="2">
        <f>Таблица1323425[[#This Row],[8]]-Таблица1323425[[#This Row],[6]]</f>
        <v>-125</v>
      </c>
      <c r="J60" s="4">
        <f>Таблица1323425[[#This Row],[9]]-Таблица1323425[[#This Row],[7]]</f>
        <v>-916957.5</v>
      </c>
    </row>
    <row r="61" spans="1:10" x14ac:dyDescent="0.25">
      <c r="A61" s="11"/>
      <c r="B61" s="12"/>
      <c r="C61" s="13" t="s">
        <v>100</v>
      </c>
      <c r="D61" s="14" t="s">
        <v>92</v>
      </c>
      <c r="E61" s="2">
        <v>75</v>
      </c>
      <c r="F61" s="26">
        <v>125233.5</v>
      </c>
      <c r="G61" s="2">
        <v>0</v>
      </c>
      <c r="H61" s="4">
        <v>0</v>
      </c>
      <c r="I61" s="2">
        <f>Таблица1323425[[#This Row],[8]]-Таблица1323425[[#This Row],[6]]</f>
        <v>-75</v>
      </c>
      <c r="J61" s="4">
        <f>Таблица1323425[[#This Row],[9]]-Таблица1323425[[#This Row],[7]]</f>
        <v>-125233.5</v>
      </c>
    </row>
    <row r="62" spans="1:10" x14ac:dyDescent="0.25">
      <c r="A62" s="11"/>
      <c r="B62" s="12"/>
      <c r="C62" s="13" t="s">
        <v>100</v>
      </c>
      <c r="D62" s="14" t="s">
        <v>93</v>
      </c>
      <c r="E62" s="2">
        <v>50</v>
      </c>
      <c r="F62" s="26">
        <v>81427</v>
      </c>
      <c r="G62" s="2">
        <v>0</v>
      </c>
      <c r="H62" s="4">
        <v>0</v>
      </c>
      <c r="I62" s="2">
        <f>Таблица1323425[[#This Row],[8]]-Таблица1323425[[#This Row],[6]]</f>
        <v>-50</v>
      </c>
      <c r="J62" s="4">
        <f>Таблица1323425[[#This Row],[9]]-Таблица1323425[[#This Row],[7]]</f>
        <v>-81427</v>
      </c>
    </row>
    <row r="63" spans="1:10" x14ac:dyDescent="0.25">
      <c r="A63" s="11"/>
      <c r="B63" s="12"/>
      <c r="C63" s="13" t="s">
        <v>100</v>
      </c>
      <c r="D63" s="14" t="s">
        <v>99</v>
      </c>
      <c r="E63" s="2">
        <v>500</v>
      </c>
      <c r="F63" s="26">
        <v>275945</v>
      </c>
      <c r="G63" s="2">
        <v>160</v>
      </c>
      <c r="H63" s="4">
        <v>88302.399999999994</v>
      </c>
      <c r="I63" s="2">
        <f>Таблица1323425[[#This Row],[8]]-Таблица1323425[[#This Row],[6]]</f>
        <v>-340</v>
      </c>
      <c r="J63" s="4">
        <f>Таблица1323425[[#This Row],[9]]-Таблица1323425[[#This Row],[7]]</f>
        <v>-187642.6</v>
      </c>
    </row>
    <row r="64" spans="1:10" x14ac:dyDescent="0.25">
      <c r="A64" s="11"/>
      <c r="B64" s="12"/>
      <c r="C64" s="13" t="s">
        <v>100</v>
      </c>
      <c r="D64" s="14" t="s">
        <v>96</v>
      </c>
      <c r="E64" s="2">
        <v>500</v>
      </c>
      <c r="F64" s="26">
        <v>288465</v>
      </c>
      <c r="G64" s="2">
        <v>160</v>
      </c>
      <c r="H64" s="4">
        <v>92308.800000000003</v>
      </c>
      <c r="I64" s="2">
        <f>Таблица1323425[[#This Row],[8]]-Таблица1323425[[#This Row],[6]]</f>
        <v>-340</v>
      </c>
      <c r="J64" s="4">
        <f>Таблица1323425[[#This Row],[9]]-Таблица1323425[[#This Row],[7]]</f>
        <v>-196156.2</v>
      </c>
    </row>
    <row r="65" spans="1:10" x14ac:dyDescent="0.25">
      <c r="A65" s="11"/>
      <c r="B65" s="12"/>
      <c r="C65" s="13" t="s">
        <v>100</v>
      </c>
      <c r="D65" s="14" t="s">
        <v>97</v>
      </c>
      <c r="E65" s="2">
        <v>2500</v>
      </c>
      <c r="F65" s="26">
        <v>1368325</v>
      </c>
      <c r="G65" s="2">
        <v>700</v>
      </c>
      <c r="H65" s="4">
        <v>383131</v>
      </c>
      <c r="I65" s="2">
        <f>Таблица1323425[[#This Row],[8]]-Таблица1323425[[#This Row],[6]]</f>
        <v>-1800</v>
      </c>
      <c r="J65" s="4">
        <f>Таблица1323425[[#This Row],[9]]-Таблица1323425[[#This Row],[7]]</f>
        <v>-985194</v>
      </c>
    </row>
    <row r="66" spans="1:10" x14ac:dyDescent="0.25">
      <c r="A66" s="11">
        <v>150112</v>
      </c>
      <c r="B66" s="12" t="s">
        <v>88</v>
      </c>
      <c r="C66" s="13" t="s">
        <v>100</v>
      </c>
      <c r="D66" s="14" t="s">
        <v>91</v>
      </c>
      <c r="E66" s="2">
        <v>100</v>
      </c>
      <c r="F66" s="26">
        <v>733566</v>
      </c>
      <c r="G66" s="2">
        <v>360</v>
      </c>
      <c r="H66" s="4">
        <v>2640837.6</v>
      </c>
      <c r="I66" s="2">
        <f>Таблица1323425[[#This Row],[8]]-Таблица1323425[[#This Row],[6]]</f>
        <v>260</v>
      </c>
      <c r="J66" s="4">
        <f>Таблица1323425[[#This Row],[9]]-Таблица1323425[[#This Row],[7]]</f>
        <v>1907271.6</v>
      </c>
    </row>
    <row r="67" spans="1:10" x14ac:dyDescent="0.25">
      <c r="A67" s="11"/>
      <c r="B67" s="12"/>
      <c r="C67" s="13" t="s">
        <v>100</v>
      </c>
      <c r="D67" s="14" t="s">
        <v>92</v>
      </c>
      <c r="E67" s="2">
        <v>1889</v>
      </c>
      <c r="F67" s="26">
        <v>3154214.42</v>
      </c>
      <c r="G67" s="2">
        <v>1200</v>
      </c>
      <c r="H67" s="4">
        <v>2003736</v>
      </c>
      <c r="I67" s="2">
        <f>Таблица1323425[[#This Row],[8]]-Таблица1323425[[#This Row],[6]]</f>
        <v>-689</v>
      </c>
      <c r="J67" s="4">
        <f>Таблица1323425[[#This Row],[9]]-Таблица1323425[[#This Row],[7]]</f>
        <v>-1150478.42</v>
      </c>
    </row>
    <row r="68" spans="1:10" x14ac:dyDescent="0.25">
      <c r="A68" s="11"/>
      <c r="B68" s="12"/>
      <c r="C68" s="13" t="s">
        <v>100</v>
      </c>
      <c r="D68" s="14" t="s">
        <v>97</v>
      </c>
      <c r="E68" s="2">
        <v>5270</v>
      </c>
      <c r="F68" s="26">
        <v>2884429.1</v>
      </c>
      <c r="G68" s="2">
        <v>1210</v>
      </c>
      <c r="H68" s="4">
        <v>599923.09</v>
      </c>
      <c r="I68" s="2">
        <f>Таблица1323425[[#This Row],[8]]-Таблица1323425[[#This Row],[6]]</f>
        <v>-4060</v>
      </c>
      <c r="J68" s="4">
        <f>Таблица1323425[[#This Row],[9]]-Таблица1323425[[#This Row],[7]]</f>
        <v>-2284506.0100000002</v>
      </c>
    </row>
    <row r="69" spans="1:10" x14ac:dyDescent="0.25">
      <c r="A69" s="11">
        <v>150151</v>
      </c>
      <c r="B69" s="12" t="s">
        <v>89</v>
      </c>
      <c r="C69" s="13" t="s">
        <v>100</v>
      </c>
      <c r="D69" s="14" t="s">
        <v>94</v>
      </c>
      <c r="E69" s="2">
        <v>1685</v>
      </c>
      <c r="F69" s="26">
        <v>3456238.3</v>
      </c>
      <c r="G69" s="2">
        <v>3138</v>
      </c>
      <c r="H69" s="4">
        <v>6436602.8399999999</v>
      </c>
      <c r="I69" s="2">
        <f>Таблица1323425[[#This Row],[8]]-Таблица1323425[[#This Row],[6]]</f>
        <v>1453</v>
      </c>
      <c r="J69" s="4">
        <f>Таблица1323425[[#This Row],[9]]-Таблица1323425[[#This Row],[7]]</f>
        <v>2980364.54</v>
      </c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4" type="noConversion"/>
  <pageMargins left="0.23622047244094491" right="0.23622047244094491" top="0.74803149606299213" bottom="0.48" header="0.31496062992125984" footer="0.31496062992125984"/>
  <pageSetup paperSize="9" scale="84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"/>
  <sheetViews>
    <sheetView tabSelected="1" workbookViewId="0">
      <selection activeCell="D21" sqref="D21"/>
    </sheetView>
  </sheetViews>
  <sheetFormatPr defaultRowHeight="15" x14ac:dyDescent="0.25"/>
  <cols>
    <col min="1" max="1" width="10.28515625" customWidth="1"/>
    <col min="2" max="2" width="38.5703125" style="6" customWidth="1"/>
    <col min="3" max="3" width="10.5703125" style="6" customWidth="1"/>
    <col min="4" max="4" width="44.28515625" customWidth="1"/>
    <col min="5" max="5" width="11.42578125" customWidth="1"/>
    <col min="6" max="6" width="14.28515625" customWidth="1"/>
    <col min="7" max="7" width="12" customWidth="1"/>
    <col min="8" max="8" width="14.28515625" customWidth="1"/>
    <col min="9" max="9" width="9.42578125" customWidth="1"/>
    <col min="10" max="10" width="16" customWidth="1"/>
    <col min="11" max="11" width="14.5703125" style="5" bestFit="1" customWidth="1"/>
    <col min="12" max="12" width="13.140625" style="19" bestFit="1" customWidth="1"/>
  </cols>
  <sheetData>
    <row r="1" spans="1:10" x14ac:dyDescent="0.25">
      <c r="J1" s="7" t="s">
        <v>46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47</v>
      </c>
    </row>
    <row r="6" spans="1:10" ht="46.5" customHeight="1" x14ac:dyDescent="0.25">
      <c r="A6" s="28" t="s">
        <v>2</v>
      </c>
      <c r="B6" s="28" t="s">
        <v>3</v>
      </c>
      <c r="C6" s="29" t="s">
        <v>18</v>
      </c>
      <c r="D6" s="29" t="s">
        <v>17</v>
      </c>
      <c r="E6" s="28" t="s">
        <v>36</v>
      </c>
      <c r="F6" s="28"/>
      <c r="G6" s="28" t="s">
        <v>48</v>
      </c>
      <c r="H6" s="28"/>
      <c r="I6" s="28" t="s">
        <v>4</v>
      </c>
      <c r="J6" s="28"/>
    </row>
    <row r="7" spans="1:10" ht="30" x14ac:dyDescent="0.25">
      <c r="A7" s="28"/>
      <c r="B7" s="28"/>
      <c r="C7" s="30"/>
      <c r="D7" s="30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19</v>
      </c>
    </row>
    <row r="9" spans="1:10" x14ac:dyDescent="0.25">
      <c r="A9" s="11">
        <v>150002</v>
      </c>
      <c r="B9" s="12" t="s">
        <v>73</v>
      </c>
      <c r="C9" s="13" t="s">
        <v>100</v>
      </c>
      <c r="D9" s="14" t="s">
        <v>101</v>
      </c>
      <c r="E9" s="2">
        <v>8404</v>
      </c>
      <c r="F9" s="4">
        <v>16102780.84</v>
      </c>
      <c r="G9" s="2">
        <v>8404</v>
      </c>
      <c r="H9" s="4">
        <v>18277488.879999999</v>
      </c>
      <c r="I9" s="15">
        <f>Таблица13234256[[#This Row],[8]]-Таблица13234256[[#This Row],[6]]</f>
        <v>0</v>
      </c>
      <c r="J9" s="16">
        <f>Таблица13234256[[#This Row],[9]]-Таблица13234256[[#This Row],[7]]</f>
        <v>2174708.0399999991</v>
      </c>
    </row>
    <row r="10" spans="1:10" x14ac:dyDescent="0.25">
      <c r="A10" s="11"/>
      <c r="B10" s="12"/>
      <c r="C10" s="13" t="s">
        <v>100</v>
      </c>
      <c r="D10" s="14" t="s">
        <v>102</v>
      </c>
      <c r="E10" s="2">
        <v>30376</v>
      </c>
      <c r="F10" s="4">
        <v>11904567.119999999</v>
      </c>
      <c r="G10" s="2">
        <v>30376</v>
      </c>
      <c r="H10" s="4">
        <v>15294376.68</v>
      </c>
      <c r="I10" s="2">
        <f>Таблица13234256[[#This Row],[8]]-Таблица13234256[[#This Row],[6]]</f>
        <v>0</v>
      </c>
      <c r="J10" s="4">
        <f>Таблица13234256[[#This Row],[9]]-Таблица13234256[[#This Row],[7]]</f>
        <v>3389809.5600000005</v>
      </c>
    </row>
    <row r="11" spans="1:10" x14ac:dyDescent="0.25">
      <c r="A11" s="11">
        <v>150041</v>
      </c>
      <c r="B11" s="12" t="s">
        <v>84</v>
      </c>
      <c r="C11" s="13" t="s">
        <v>100</v>
      </c>
      <c r="D11" s="14" t="s">
        <v>103</v>
      </c>
      <c r="E11" s="2">
        <v>241</v>
      </c>
      <c r="F11" s="4">
        <v>266232.7</v>
      </c>
      <c r="G11" s="2">
        <v>241</v>
      </c>
      <c r="H11" s="4">
        <v>269495.46999999997</v>
      </c>
      <c r="I11" s="2">
        <f>Таблица13234256[[#This Row],[8]]-Таблица13234256[[#This Row],[6]]</f>
        <v>0</v>
      </c>
      <c r="J11" s="4">
        <f>Таблица13234256[[#This Row],[9]]-Таблица13234256[[#This Row],[7]]</f>
        <v>3262.7699999999604</v>
      </c>
    </row>
    <row r="12" spans="1:10" ht="30" x14ac:dyDescent="0.25">
      <c r="A12" s="11">
        <v>150014</v>
      </c>
      <c r="B12" s="27" t="s">
        <v>77</v>
      </c>
      <c r="C12" s="13" t="s">
        <v>100</v>
      </c>
      <c r="D12" s="13" t="s">
        <v>104</v>
      </c>
      <c r="E12" s="2">
        <v>165</v>
      </c>
      <c r="F12" s="4">
        <v>3346893</v>
      </c>
      <c r="G12" s="2">
        <v>300</v>
      </c>
      <c r="H12" s="4">
        <v>6057595.8600000003</v>
      </c>
      <c r="I12" s="2">
        <f>Таблица13234256[[#This Row],[8]]-Таблица13234256[[#This Row],[6]]</f>
        <v>135</v>
      </c>
      <c r="J12" s="4">
        <f>Таблица13234256[[#This Row],[9]]-Таблица13234256[[#This Row],[7]]</f>
        <v>2710702.8600000003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honeticPr fontId="4" type="noConversion"/>
  <pageMargins left="0.23622047244094491" right="0.23622047244094491" top="0.74803149606299213" bottom="0.48" header="0.31496062992125984" footer="0.31496062992125984"/>
  <pageSetup paperSize="9" scale="8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cp:lastPrinted>2023-09-29T08:52:28Z</cp:lastPrinted>
  <dcterms:created xsi:type="dcterms:W3CDTF">2022-02-25T07:50:56Z</dcterms:created>
  <dcterms:modified xsi:type="dcterms:W3CDTF">2023-10-10T09:30:53Z</dcterms:modified>
</cp:coreProperties>
</file>